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omments2.xml" ContentType="application/vnd.openxmlformats-officedocument.spreadsheetml.comments+xml"/>
  <Override PartName="/xl/drawings/drawing21.xml" ContentType="application/vnd.openxmlformats-officedocument.drawing+xml"/>
  <Override PartName="/xl/comments3.xml" ContentType="application/vnd.openxmlformats-officedocument.spreadsheetml.comments+xml"/>
  <Override PartName="/xl/drawings/drawing22.xml" ContentType="application/vnd.openxmlformats-officedocument.drawing+xml"/>
  <Override PartName="/xl/comments4.xml" ContentType="application/vnd.openxmlformats-officedocument.spreadsheetml.comments+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comments5.xml" ContentType="application/vnd.openxmlformats-officedocument.spreadsheetml.comments+xml"/>
  <Override PartName="/xl/drawings/drawing39.xml" ContentType="application/vnd.openxmlformats-officedocument.drawing+xml"/>
  <Override PartName="/xl/comments6.xml" ContentType="application/vnd.openxmlformats-officedocument.spreadsheetml.comments+xml"/>
  <Override PartName="/xl/drawings/drawing40.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0730" windowHeight="11760" tabRatio="868" activeTab="1"/>
  </bookViews>
  <sheets>
    <sheet name="PRESUPUESTO" sheetId="34" r:id="rId1"/>
    <sheet name="A.I.U" sheetId="47" r:id="rId2"/>
    <sheet name="APUS" sheetId="35" r:id="rId3"/>
    <sheet name="LOCALIZACIÓN Y REPLANTEO" sheetId="24" r:id="rId4"/>
    <sheet name="CAMPAMENTO PROVISIONAL " sheetId="25" r:id="rId5"/>
    <sheet name="PROVISIONAL DE ACUEDUCTO " sheetId="26" r:id="rId6"/>
    <sheet name="PROVISIONAL DE ENERGIA" sheetId="27" r:id="rId7"/>
    <sheet name="CICATRIZACIÓN RAICES" sheetId="52" r:id="rId8"/>
    <sheet name="TECHADO MOVIBLE" sheetId="53" r:id="rId9"/>
    <sheet name="EXCAVACIÓN" sheetId="2" r:id="rId10"/>
    <sheet name="RETIRO DE MATERIAL SOBRANTE" sheetId="30" r:id="rId11"/>
    <sheet name="CONFORMACIÓN TALUD" sheetId="71" r:id="rId12"/>
    <sheet name="DEMOLICIONES " sheetId="3" r:id="rId13"/>
    <sheet name="DEMOLICIONES ESTRUCTURAS" sheetId="60" r:id="rId14"/>
    <sheet name="CONCRETO VÍA" sheetId="5" r:id="rId15"/>
    <sheet name="SARDINEL" sheetId="6" r:id="rId16"/>
    <sheet name="ACELERANTE" sheetId="62" r:id="rId17"/>
    <sheet name="SELLO" sheetId="54" r:id="rId18"/>
    <sheet name="CORTE " sheetId="45" r:id="rId19"/>
    <sheet name="CORTE ANDEN" sheetId="55" r:id="rId20"/>
    <sheet name="CAJAS ELECTRICAS" sheetId="69" r:id="rId21"/>
    <sheet name="PEDESTALES" sheetId="70" r:id="rId22"/>
    <sheet name="ACERO DE REFUERZO" sheetId="16" r:id="rId23"/>
    <sheet name="CANASTILLAS" sheetId="50" r:id="rId24"/>
    <sheet name="DOVELAS" sheetId="39" r:id="rId25"/>
    <sheet name=" PERFORACIÓN " sheetId="33" r:id="rId26"/>
    <sheet name="ADOQUÍN R" sheetId="56" r:id="rId27"/>
    <sheet name="ADOQUÍN O" sheetId="57" r:id="rId28"/>
    <sheet name="ADOQUÍN T" sheetId="58" r:id="rId29"/>
    <sheet name="PROTECTOR A" sheetId="59" r:id="rId30"/>
    <sheet name="CONCRETO ANDEN " sheetId="9" r:id="rId31"/>
    <sheet name="AFIRMADO COMPACTADO" sheetId="41" r:id="rId32"/>
    <sheet name="SUB BASE GRANULAR" sheetId="42" r:id="rId33"/>
    <sheet name="BASUREROS" sheetId="63" r:id="rId34"/>
    <sheet name="ARBOLES" sheetId="64" r:id="rId35"/>
    <sheet name="CONTENEDOR A" sheetId="65" r:id="rId36"/>
    <sheet name="REALCE C" sheetId="7" r:id="rId37"/>
    <sheet name="MARCAS VIALES" sheetId="49" r:id="rId38"/>
    <sheet name="DEMARCACIÓN" sheetId="66" r:id="rId39"/>
    <sheet name="FRESADO" sheetId="67" r:id="rId40"/>
    <sheet name="SEÑAL VERTICAL 1" sheetId="48" r:id="rId41"/>
    <sheet name="SEÑAL VERTICAL 2" sheetId="68" r:id="rId42"/>
    <sheet name="SEÑAL VERTICAL 3" sheetId="38" r:id="rId43"/>
  </sheets>
  <externalReferences>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localSheetId="1">[2]INST!#REF!</definedName>
    <definedName name="_________key2" localSheetId="16">[2]INST!#REF!</definedName>
    <definedName name="_________key2" localSheetId="27">[2]INST!#REF!</definedName>
    <definedName name="_________key2" localSheetId="26">[2]INST!#REF!</definedName>
    <definedName name="_________key2" localSheetId="28">[2]INST!#REF!</definedName>
    <definedName name="_________key2" localSheetId="34">[2]INST!#REF!</definedName>
    <definedName name="_________key2" localSheetId="33">[2]INST!#REF!</definedName>
    <definedName name="_________key2" localSheetId="20">[2]INST!#REF!</definedName>
    <definedName name="_________key2" localSheetId="23">[2]INST!#REF!</definedName>
    <definedName name="_________key2" localSheetId="7">[2]INST!#REF!</definedName>
    <definedName name="_________key2" localSheetId="11">[2]INST!#REF!</definedName>
    <definedName name="_________key2" localSheetId="35">[2]INST!#REF!</definedName>
    <definedName name="_________key2" localSheetId="19">[2]INST!#REF!</definedName>
    <definedName name="_________key2" localSheetId="38">[2]INST!#REF!</definedName>
    <definedName name="_________key2" localSheetId="13">[2]INST!#REF!</definedName>
    <definedName name="_________key2" localSheetId="39">[2]INST!#REF!</definedName>
    <definedName name="_________key2" localSheetId="37">[2]INST!#REF!</definedName>
    <definedName name="_________key2" localSheetId="21">[2]INST!#REF!</definedName>
    <definedName name="_________key2" localSheetId="29">[2]INST!#REF!</definedName>
    <definedName name="_________key2" localSheetId="17">[2]INST!#REF!</definedName>
    <definedName name="_________key2" localSheetId="40">[2]INST!#REF!</definedName>
    <definedName name="_________key2" localSheetId="41">[2]INST!#REF!</definedName>
    <definedName name="_________key2" localSheetId="8">[2]INST!#REF!</definedName>
    <definedName name="_________key2">[2]INST!#REF!</definedName>
    <definedName name="_________PJ50" localSheetId="1">#REF!</definedName>
    <definedName name="_________PJ50" localSheetId="16">#REF!</definedName>
    <definedName name="_________PJ50" localSheetId="27">#REF!</definedName>
    <definedName name="_________PJ50" localSheetId="26">#REF!</definedName>
    <definedName name="_________PJ50" localSheetId="28">#REF!</definedName>
    <definedName name="_________PJ50" localSheetId="34">#REF!</definedName>
    <definedName name="_________PJ50" localSheetId="33">#REF!</definedName>
    <definedName name="_________PJ50" localSheetId="20">#REF!</definedName>
    <definedName name="_________PJ50" localSheetId="23">#REF!</definedName>
    <definedName name="_________PJ50" localSheetId="7">#REF!</definedName>
    <definedName name="_________PJ50" localSheetId="11">#REF!</definedName>
    <definedName name="_________PJ50" localSheetId="35">#REF!</definedName>
    <definedName name="_________PJ50" localSheetId="19">#REF!</definedName>
    <definedName name="_________PJ50" localSheetId="38">#REF!</definedName>
    <definedName name="_________PJ50" localSheetId="13">#REF!</definedName>
    <definedName name="_________PJ50" localSheetId="39">#REF!</definedName>
    <definedName name="_________PJ50" localSheetId="37">#REF!</definedName>
    <definedName name="_________PJ50" localSheetId="21">#REF!</definedName>
    <definedName name="_________PJ50" localSheetId="29">#REF!</definedName>
    <definedName name="_________PJ50" localSheetId="17">#REF!</definedName>
    <definedName name="_________PJ50" localSheetId="40">#REF!</definedName>
    <definedName name="_________PJ50" localSheetId="41">#REF!</definedName>
    <definedName name="_________PJ50" localSheetId="8">#REF!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localSheetId="1">[3]INST!#REF!</definedName>
    <definedName name="________key2" localSheetId="16">[3]INST!#REF!</definedName>
    <definedName name="________key2" localSheetId="27">[3]INST!#REF!</definedName>
    <definedName name="________key2" localSheetId="26">[3]INST!#REF!</definedName>
    <definedName name="________key2" localSheetId="28">[3]INST!#REF!</definedName>
    <definedName name="________key2" localSheetId="34">[3]INST!#REF!</definedName>
    <definedName name="________key2" localSheetId="33">[3]INST!#REF!</definedName>
    <definedName name="________key2" localSheetId="20">[3]INST!#REF!</definedName>
    <definedName name="________key2" localSheetId="23">[3]INST!#REF!</definedName>
    <definedName name="________key2" localSheetId="7">[3]INST!#REF!</definedName>
    <definedName name="________key2" localSheetId="11">[3]INST!#REF!</definedName>
    <definedName name="________key2" localSheetId="35">[3]INST!#REF!</definedName>
    <definedName name="________key2" localSheetId="19">[3]INST!#REF!</definedName>
    <definedName name="________key2" localSheetId="38">[3]INST!#REF!</definedName>
    <definedName name="________key2" localSheetId="13">[3]INST!#REF!</definedName>
    <definedName name="________key2" localSheetId="39">[3]INST!#REF!</definedName>
    <definedName name="________key2" localSheetId="37">[3]INST!#REF!</definedName>
    <definedName name="________key2" localSheetId="21">[3]INST!#REF!</definedName>
    <definedName name="________key2" localSheetId="29">[3]INST!#REF!</definedName>
    <definedName name="________key2" localSheetId="17">[3]INST!#REF!</definedName>
    <definedName name="________key2" localSheetId="40">[3]INST!#REF!</definedName>
    <definedName name="________key2" localSheetId="41">[3]INST!#REF!</definedName>
    <definedName name="________key2" localSheetId="8">[3]INST!#REF!</definedName>
    <definedName name="________key2">[3]INST!#REF!</definedName>
    <definedName name="________key3" localSheetId="1">#REF!</definedName>
    <definedName name="________key3" localSheetId="16">#REF!</definedName>
    <definedName name="________key3" localSheetId="27">#REF!</definedName>
    <definedName name="________key3" localSheetId="26">#REF!</definedName>
    <definedName name="________key3" localSheetId="28">#REF!</definedName>
    <definedName name="________key3" localSheetId="34">#REF!</definedName>
    <definedName name="________key3" localSheetId="33">#REF!</definedName>
    <definedName name="________key3" localSheetId="20">#REF!</definedName>
    <definedName name="________key3" localSheetId="23">#REF!</definedName>
    <definedName name="________key3" localSheetId="7">#REF!</definedName>
    <definedName name="________key3" localSheetId="11">#REF!</definedName>
    <definedName name="________key3" localSheetId="35">#REF!</definedName>
    <definedName name="________key3" localSheetId="19">#REF!</definedName>
    <definedName name="________key3" localSheetId="38">#REF!</definedName>
    <definedName name="________key3" localSheetId="13">#REF!</definedName>
    <definedName name="________key3" localSheetId="39">#REF!</definedName>
    <definedName name="________key3" localSheetId="37">#REF!</definedName>
    <definedName name="________key3" localSheetId="21">#REF!</definedName>
    <definedName name="________key3" localSheetId="29">#REF!</definedName>
    <definedName name="________key3" localSheetId="17">#REF!</definedName>
    <definedName name="________key3" localSheetId="40">#REF!</definedName>
    <definedName name="________key3" localSheetId="41">#REF!</definedName>
    <definedName name="________key3" localSheetId="8">#REF!</definedName>
    <definedName name="________key3">#REF!</definedName>
    <definedName name="________MA2" localSheetId="1">#REF!</definedName>
    <definedName name="________MA2" localSheetId="16">#REF!</definedName>
    <definedName name="________MA2" localSheetId="27">#REF!</definedName>
    <definedName name="________MA2" localSheetId="26">#REF!</definedName>
    <definedName name="________MA2" localSheetId="28">#REF!</definedName>
    <definedName name="________MA2" localSheetId="34">#REF!</definedName>
    <definedName name="________MA2" localSheetId="33">#REF!</definedName>
    <definedName name="________MA2" localSheetId="20">#REF!</definedName>
    <definedName name="________MA2" localSheetId="23">#REF!</definedName>
    <definedName name="________MA2" localSheetId="7">#REF!</definedName>
    <definedName name="________MA2" localSheetId="11">#REF!</definedName>
    <definedName name="________MA2" localSheetId="35">#REF!</definedName>
    <definedName name="________MA2" localSheetId="19">#REF!</definedName>
    <definedName name="________MA2" localSheetId="38">#REF!</definedName>
    <definedName name="________MA2" localSheetId="13">#REF!</definedName>
    <definedName name="________MA2" localSheetId="39">#REF!</definedName>
    <definedName name="________MA2" localSheetId="37">#REF!</definedName>
    <definedName name="________MA2" localSheetId="21">#REF!</definedName>
    <definedName name="________MA2" localSheetId="29">#REF!</definedName>
    <definedName name="________MA2" localSheetId="17">#REF!</definedName>
    <definedName name="________MA2" localSheetId="40">#REF!</definedName>
    <definedName name="________MA2" localSheetId="41">#REF!</definedName>
    <definedName name="________MA2" localSheetId="8">#REF!</definedName>
    <definedName name="________MA2">#REF!</definedName>
    <definedName name="________PJ50" localSheetId="1">#REF!</definedName>
    <definedName name="________PJ50" localSheetId="16">#REF!</definedName>
    <definedName name="________PJ50" localSheetId="27">#REF!</definedName>
    <definedName name="________PJ50" localSheetId="26">#REF!</definedName>
    <definedName name="________PJ50" localSheetId="28">#REF!</definedName>
    <definedName name="________PJ50" localSheetId="34">#REF!</definedName>
    <definedName name="________PJ50" localSheetId="33">#REF!</definedName>
    <definedName name="________PJ50" localSheetId="20">#REF!</definedName>
    <definedName name="________PJ50" localSheetId="23">#REF!</definedName>
    <definedName name="________PJ50" localSheetId="7">#REF!</definedName>
    <definedName name="________PJ50" localSheetId="11">#REF!</definedName>
    <definedName name="________PJ50" localSheetId="35">#REF!</definedName>
    <definedName name="________PJ50" localSheetId="19">#REF!</definedName>
    <definedName name="________PJ50" localSheetId="38">#REF!</definedName>
    <definedName name="________PJ50" localSheetId="13">#REF!</definedName>
    <definedName name="________PJ50" localSheetId="39">#REF!</definedName>
    <definedName name="________PJ50" localSheetId="37">#REF!</definedName>
    <definedName name="________PJ50" localSheetId="21">#REF!</definedName>
    <definedName name="________PJ50" localSheetId="29">#REF!</definedName>
    <definedName name="________PJ50" localSheetId="17">#REF!</definedName>
    <definedName name="________PJ50" localSheetId="40">#REF!</definedName>
    <definedName name="________PJ50" localSheetId="41">#REF!</definedName>
    <definedName name="________PJ50" localSheetId="8">#REF!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1">#REF!</definedName>
    <definedName name="_______MA2" localSheetId="16">#REF!</definedName>
    <definedName name="_______MA2" localSheetId="27">#REF!</definedName>
    <definedName name="_______MA2" localSheetId="26">#REF!</definedName>
    <definedName name="_______MA2" localSheetId="28">#REF!</definedName>
    <definedName name="_______MA2" localSheetId="34">#REF!</definedName>
    <definedName name="_______MA2" localSheetId="33">#REF!</definedName>
    <definedName name="_______MA2" localSheetId="20">#REF!</definedName>
    <definedName name="_______MA2" localSheetId="23">#REF!</definedName>
    <definedName name="_______MA2" localSheetId="7">#REF!</definedName>
    <definedName name="_______MA2" localSheetId="11">#REF!</definedName>
    <definedName name="_______MA2" localSheetId="35">#REF!</definedName>
    <definedName name="_______MA2" localSheetId="19">#REF!</definedName>
    <definedName name="_______MA2" localSheetId="38">#REF!</definedName>
    <definedName name="_______MA2" localSheetId="13">#REF!</definedName>
    <definedName name="_______MA2" localSheetId="39">#REF!</definedName>
    <definedName name="_______MA2" localSheetId="37">#REF!</definedName>
    <definedName name="_______MA2" localSheetId="21">#REF!</definedName>
    <definedName name="_______MA2" localSheetId="29">#REF!</definedName>
    <definedName name="_______MA2" localSheetId="17">#REF!</definedName>
    <definedName name="_______MA2" localSheetId="40">#REF!</definedName>
    <definedName name="_______MA2" localSheetId="41">#REF!</definedName>
    <definedName name="_______MA2" localSheetId="8">#REF!</definedName>
    <definedName name="_______MA2">#REF!</definedName>
    <definedName name="_______PJ50" localSheetId="1">#REF!</definedName>
    <definedName name="_______PJ50" localSheetId="16">#REF!</definedName>
    <definedName name="_______PJ50" localSheetId="27">#REF!</definedName>
    <definedName name="_______PJ50" localSheetId="26">#REF!</definedName>
    <definedName name="_______PJ50" localSheetId="28">#REF!</definedName>
    <definedName name="_______PJ50" localSheetId="34">#REF!</definedName>
    <definedName name="_______PJ50" localSheetId="33">#REF!</definedName>
    <definedName name="_______PJ50" localSheetId="20">#REF!</definedName>
    <definedName name="_______PJ50" localSheetId="23">#REF!</definedName>
    <definedName name="_______PJ50" localSheetId="7">#REF!</definedName>
    <definedName name="_______PJ50" localSheetId="11">#REF!</definedName>
    <definedName name="_______PJ50" localSheetId="35">#REF!</definedName>
    <definedName name="_______PJ50" localSheetId="19">#REF!</definedName>
    <definedName name="_______PJ50" localSheetId="38">#REF!</definedName>
    <definedName name="_______PJ50" localSheetId="13">#REF!</definedName>
    <definedName name="_______PJ50" localSheetId="39">#REF!</definedName>
    <definedName name="_______PJ50" localSheetId="37">#REF!</definedName>
    <definedName name="_______PJ50" localSheetId="21">#REF!</definedName>
    <definedName name="_______PJ50" localSheetId="29">#REF!</definedName>
    <definedName name="_______PJ50" localSheetId="17">#REF!</definedName>
    <definedName name="_______PJ50" localSheetId="40">#REF!</definedName>
    <definedName name="_______PJ50" localSheetId="41">#REF!</definedName>
    <definedName name="_______PJ50" localSheetId="8">#REF!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1">#REF!</definedName>
    <definedName name="______MA2" localSheetId="16">#REF!</definedName>
    <definedName name="______MA2" localSheetId="27">#REF!</definedName>
    <definedName name="______MA2" localSheetId="26">#REF!</definedName>
    <definedName name="______MA2" localSheetId="28">#REF!</definedName>
    <definedName name="______MA2" localSheetId="34">#REF!</definedName>
    <definedName name="______MA2" localSheetId="33">#REF!</definedName>
    <definedName name="______MA2" localSheetId="20">#REF!</definedName>
    <definedName name="______MA2" localSheetId="23">#REF!</definedName>
    <definedName name="______MA2" localSheetId="7">#REF!</definedName>
    <definedName name="______MA2" localSheetId="11">#REF!</definedName>
    <definedName name="______MA2" localSheetId="35">#REF!</definedName>
    <definedName name="______MA2" localSheetId="19">#REF!</definedName>
    <definedName name="______MA2" localSheetId="38">#REF!</definedName>
    <definedName name="______MA2" localSheetId="13">#REF!</definedName>
    <definedName name="______MA2" localSheetId="39">#REF!</definedName>
    <definedName name="______MA2" localSheetId="37">#REF!</definedName>
    <definedName name="______MA2" localSheetId="21">#REF!</definedName>
    <definedName name="______MA2" localSheetId="29">#REF!</definedName>
    <definedName name="______MA2" localSheetId="17">#REF!</definedName>
    <definedName name="______MA2" localSheetId="40">#REF!</definedName>
    <definedName name="______MA2" localSheetId="41">#REF!</definedName>
    <definedName name="______MA2" localSheetId="8">#REF!</definedName>
    <definedName name="______MA2">#REF!</definedName>
    <definedName name="______PJ50" localSheetId="1">#REF!</definedName>
    <definedName name="______PJ50" localSheetId="16">#REF!</definedName>
    <definedName name="______PJ50" localSheetId="27">#REF!</definedName>
    <definedName name="______PJ50" localSheetId="26">#REF!</definedName>
    <definedName name="______PJ50" localSheetId="28">#REF!</definedName>
    <definedName name="______PJ50" localSheetId="34">#REF!</definedName>
    <definedName name="______PJ50" localSheetId="33">#REF!</definedName>
    <definedName name="______PJ50" localSheetId="20">#REF!</definedName>
    <definedName name="______PJ50" localSheetId="23">#REF!</definedName>
    <definedName name="______PJ50" localSheetId="7">#REF!</definedName>
    <definedName name="______PJ50" localSheetId="11">#REF!</definedName>
    <definedName name="______PJ50" localSheetId="35">#REF!</definedName>
    <definedName name="______PJ50" localSheetId="19">#REF!</definedName>
    <definedName name="______PJ50" localSheetId="38">#REF!</definedName>
    <definedName name="______PJ50" localSheetId="13">#REF!</definedName>
    <definedName name="______PJ50" localSheetId="39">#REF!</definedName>
    <definedName name="______PJ50" localSheetId="37">#REF!</definedName>
    <definedName name="______PJ50" localSheetId="21">#REF!</definedName>
    <definedName name="______PJ50" localSheetId="29">#REF!</definedName>
    <definedName name="______PJ50" localSheetId="17">#REF!</definedName>
    <definedName name="______PJ50" localSheetId="40">#REF!</definedName>
    <definedName name="______PJ50" localSheetId="41">#REF!</definedName>
    <definedName name="______PJ50" localSheetId="8">#REF!</definedName>
    <definedName name="______PJ50">#REF!</definedName>
    <definedName name="______pr01" localSheetId="1">#REF!</definedName>
    <definedName name="______pr01" localSheetId="16">#REF!</definedName>
    <definedName name="______pr01" localSheetId="27">#REF!</definedName>
    <definedName name="______pr01" localSheetId="26">#REF!</definedName>
    <definedName name="______pr01" localSheetId="28">#REF!</definedName>
    <definedName name="______pr01" localSheetId="34">#REF!</definedName>
    <definedName name="______pr01" localSheetId="33">#REF!</definedName>
    <definedName name="______pr01" localSheetId="20">#REF!</definedName>
    <definedName name="______pr01" localSheetId="23">#REF!</definedName>
    <definedName name="______pr01" localSheetId="7">#REF!</definedName>
    <definedName name="______pr01" localSheetId="11">#REF!</definedName>
    <definedName name="______pr01" localSheetId="35">#REF!</definedName>
    <definedName name="______pr01" localSheetId="19">#REF!</definedName>
    <definedName name="______pr01" localSheetId="38">#REF!</definedName>
    <definedName name="______pr01" localSheetId="13">#REF!</definedName>
    <definedName name="______pr01" localSheetId="39">#REF!</definedName>
    <definedName name="______pr01" localSheetId="37">#REF!</definedName>
    <definedName name="______pr01" localSheetId="21">#REF!</definedName>
    <definedName name="______pr01" localSheetId="29">#REF!</definedName>
    <definedName name="______pr01" localSheetId="17">#REF!</definedName>
    <definedName name="______pr01" localSheetId="40">#REF!</definedName>
    <definedName name="______pr01" localSheetId="41">#REF!</definedName>
    <definedName name="______pr01" localSheetId="8">#REF!</definedName>
    <definedName name="______pr01">#REF!</definedName>
    <definedName name="______pr02" localSheetId="1">#REF!</definedName>
    <definedName name="______pr02" localSheetId="16">#REF!</definedName>
    <definedName name="______pr02" localSheetId="27">#REF!</definedName>
    <definedName name="______pr02" localSheetId="26">#REF!</definedName>
    <definedName name="______pr02" localSheetId="28">#REF!</definedName>
    <definedName name="______pr02" localSheetId="34">#REF!</definedName>
    <definedName name="______pr02" localSheetId="33">#REF!</definedName>
    <definedName name="______pr02" localSheetId="20">#REF!</definedName>
    <definedName name="______pr02" localSheetId="23">#REF!</definedName>
    <definedName name="______pr02" localSheetId="7">#REF!</definedName>
    <definedName name="______pr02" localSheetId="11">#REF!</definedName>
    <definedName name="______pr02" localSheetId="35">#REF!</definedName>
    <definedName name="______pr02" localSheetId="19">#REF!</definedName>
    <definedName name="______pr02" localSheetId="38">#REF!</definedName>
    <definedName name="______pr02" localSheetId="13">#REF!</definedName>
    <definedName name="______pr02" localSheetId="39">#REF!</definedName>
    <definedName name="______pr02" localSheetId="37">#REF!</definedName>
    <definedName name="______pr02" localSheetId="21">#REF!</definedName>
    <definedName name="______pr02" localSheetId="29">#REF!</definedName>
    <definedName name="______pr02" localSheetId="17">#REF!</definedName>
    <definedName name="______pr02" localSheetId="40">#REF!</definedName>
    <definedName name="______pr02" localSheetId="41">#REF!</definedName>
    <definedName name="______pr02" localSheetId="8">#REF!</definedName>
    <definedName name="______pr02">#REF!</definedName>
    <definedName name="______pr03" localSheetId="1">#REF!</definedName>
    <definedName name="______pr03" localSheetId="16">#REF!</definedName>
    <definedName name="______pr03" localSheetId="27">#REF!</definedName>
    <definedName name="______pr03" localSheetId="26">#REF!</definedName>
    <definedName name="______pr03" localSheetId="28">#REF!</definedName>
    <definedName name="______pr03" localSheetId="34">#REF!</definedName>
    <definedName name="______pr03" localSheetId="33">#REF!</definedName>
    <definedName name="______pr03" localSheetId="20">#REF!</definedName>
    <definedName name="______pr03" localSheetId="23">#REF!</definedName>
    <definedName name="______pr03" localSheetId="7">#REF!</definedName>
    <definedName name="______pr03" localSheetId="11">#REF!</definedName>
    <definedName name="______pr03" localSheetId="35">#REF!</definedName>
    <definedName name="______pr03" localSheetId="19">#REF!</definedName>
    <definedName name="______pr03" localSheetId="38">#REF!</definedName>
    <definedName name="______pr03" localSheetId="13">#REF!</definedName>
    <definedName name="______pr03" localSheetId="39">#REF!</definedName>
    <definedName name="______pr03" localSheetId="37">#REF!</definedName>
    <definedName name="______pr03" localSheetId="21">#REF!</definedName>
    <definedName name="______pr03" localSheetId="29">#REF!</definedName>
    <definedName name="______pr03" localSheetId="17">#REF!</definedName>
    <definedName name="______pr03" localSheetId="40">#REF!</definedName>
    <definedName name="______pr03" localSheetId="41">#REF!</definedName>
    <definedName name="______pr03" localSheetId="8">#REF!</definedName>
    <definedName name="______pr03">#REF!</definedName>
    <definedName name="______pr04" localSheetId="1">#REF!</definedName>
    <definedName name="______pr04" localSheetId="16">#REF!</definedName>
    <definedName name="______pr04" localSheetId="27">#REF!</definedName>
    <definedName name="______pr04" localSheetId="26">#REF!</definedName>
    <definedName name="______pr04" localSheetId="28">#REF!</definedName>
    <definedName name="______pr04" localSheetId="34">#REF!</definedName>
    <definedName name="______pr04" localSheetId="33">#REF!</definedName>
    <definedName name="______pr04" localSheetId="20">#REF!</definedName>
    <definedName name="______pr04" localSheetId="23">#REF!</definedName>
    <definedName name="______pr04" localSheetId="7">#REF!</definedName>
    <definedName name="______pr04" localSheetId="11">#REF!</definedName>
    <definedName name="______pr04" localSheetId="35">#REF!</definedName>
    <definedName name="______pr04" localSheetId="19">#REF!</definedName>
    <definedName name="______pr04" localSheetId="38">#REF!</definedName>
    <definedName name="______pr04" localSheetId="13">#REF!</definedName>
    <definedName name="______pr04" localSheetId="39">#REF!</definedName>
    <definedName name="______pr04" localSheetId="37">#REF!</definedName>
    <definedName name="______pr04" localSheetId="21">#REF!</definedName>
    <definedName name="______pr04" localSheetId="29">#REF!</definedName>
    <definedName name="______pr04" localSheetId="17">#REF!</definedName>
    <definedName name="______pr04" localSheetId="40">#REF!</definedName>
    <definedName name="______pr04" localSheetId="41">#REF!</definedName>
    <definedName name="______pr04" localSheetId="8">#REF!</definedName>
    <definedName name="______pr04">#REF!</definedName>
    <definedName name="______pr05" localSheetId="1">#REF!</definedName>
    <definedName name="______pr05" localSheetId="16">#REF!</definedName>
    <definedName name="______pr05" localSheetId="27">#REF!</definedName>
    <definedName name="______pr05" localSheetId="26">#REF!</definedName>
    <definedName name="______pr05" localSheetId="28">#REF!</definedName>
    <definedName name="______pr05" localSheetId="34">#REF!</definedName>
    <definedName name="______pr05" localSheetId="33">#REF!</definedName>
    <definedName name="______pr05" localSheetId="20">#REF!</definedName>
    <definedName name="______pr05" localSheetId="23">#REF!</definedName>
    <definedName name="______pr05" localSheetId="7">#REF!</definedName>
    <definedName name="______pr05" localSheetId="11">#REF!</definedName>
    <definedName name="______pr05" localSheetId="35">#REF!</definedName>
    <definedName name="______pr05" localSheetId="19">#REF!</definedName>
    <definedName name="______pr05" localSheetId="38">#REF!</definedName>
    <definedName name="______pr05" localSheetId="13">#REF!</definedName>
    <definedName name="______pr05" localSheetId="39">#REF!</definedName>
    <definedName name="______pr05" localSheetId="37">#REF!</definedName>
    <definedName name="______pr05" localSheetId="21">#REF!</definedName>
    <definedName name="______pr05" localSheetId="29">#REF!</definedName>
    <definedName name="______pr05" localSheetId="17">#REF!</definedName>
    <definedName name="______pr05" localSheetId="40">#REF!</definedName>
    <definedName name="______pr05" localSheetId="41">#REF!</definedName>
    <definedName name="______pr05" localSheetId="8">#REF!</definedName>
    <definedName name="______pr05">#REF!</definedName>
    <definedName name="______pr06" localSheetId="1">#REF!</definedName>
    <definedName name="______pr06" localSheetId="16">#REF!</definedName>
    <definedName name="______pr06" localSheetId="27">#REF!</definedName>
    <definedName name="______pr06" localSheetId="26">#REF!</definedName>
    <definedName name="______pr06" localSheetId="28">#REF!</definedName>
    <definedName name="______pr06" localSheetId="34">#REF!</definedName>
    <definedName name="______pr06" localSheetId="33">#REF!</definedName>
    <definedName name="______pr06" localSheetId="20">#REF!</definedName>
    <definedName name="______pr06" localSheetId="23">#REF!</definedName>
    <definedName name="______pr06" localSheetId="7">#REF!</definedName>
    <definedName name="______pr06" localSheetId="11">#REF!</definedName>
    <definedName name="______pr06" localSheetId="35">#REF!</definedName>
    <definedName name="______pr06" localSheetId="19">#REF!</definedName>
    <definedName name="______pr06" localSheetId="38">#REF!</definedName>
    <definedName name="______pr06" localSheetId="13">#REF!</definedName>
    <definedName name="______pr06" localSheetId="39">#REF!</definedName>
    <definedName name="______pr06" localSheetId="37">#REF!</definedName>
    <definedName name="______pr06" localSheetId="21">#REF!</definedName>
    <definedName name="______pr06" localSheetId="29">#REF!</definedName>
    <definedName name="______pr06" localSheetId="17">#REF!</definedName>
    <definedName name="______pr06" localSheetId="40">#REF!</definedName>
    <definedName name="______pr06" localSheetId="41">#REF!</definedName>
    <definedName name="______pr06" localSheetId="8">#REF!</definedName>
    <definedName name="______pr06">#REF!</definedName>
    <definedName name="______pr07" localSheetId="1">#REF!</definedName>
    <definedName name="______pr07" localSheetId="16">#REF!</definedName>
    <definedName name="______pr07" localSheetId="27">#REF!</definedName>
    <definedName name="______pr07" localSheetId="26">#REF!</definedName>
    <definedName name="______pr07" localSheetId="28">#REF!</definedName>
    <definedName name="______pr07" localSheetId="34">#REF!</definedName>
    <definedName name="______pr07" localSheetId="33">#REF!</definedName>
    <definedName name="______pr07" localSheetId="20">#REF!</definedName>
    <definedName name="______pr07" localSheetId="23">#REF!</definedName>
    <definedName name="______pr07" localSheetId="7">#REF!</definedName>
    <definedName name="______pr07" localSheetId="11">#REF!</definedName>
    <definedName name="______pr07" localSheetId="35">#REF!</definedName>
    <definedName name="______pr07" localSheetId="19">#REF!</definedName>
    <definedName name="______pr07" localSheetId="38">#REF!</definedName>
    <definedName name="______pr07" localSheetId="13">#REF!</definedName>
    <definedName name="______pr07" localSheetId="39">#REF!</definedName>
    <definedName name="______pr07" localSheetId="37">#REF!</definedName>
    <definedName name="______pr07" localSheetId="21">#REF!</definedName>
    <definedName name="______pr07" localSheetId="29">#REF!</definedName>
    <definedName name="______pr07" localSheetId="17">#REF!</definedName>
    <definedName name="______pr07" localSheetId="40">#REF!</definedName>
    <definedName name="______pr07" localSheetId="41">#REF!</definedName>
    <definedName name="______pr07" localSheetId="8">#REF!</definedName>
    <definedName name="______pr07">#REF!</definedName>
    <definedName name="______pr08" localSheetId="1">#REF!</definedName>
    <definedName name="______pr08" localSheetId="16">#REF!</definedName>
    <definedName name="______pr08" localSheetId="27">#REF!</definedName>
    <definedName name="______pr08" localSheetId="26">#REF!</definedName>
    <definedName name="______pr08" localSheetId="28">#REF!</definedName>
    <definedName name="______pr08" localSheetId="34">#REF!</definedName>
    <definedName name="______pr08" localSheetId="33">#REF!</definedName>
    <definedName name="______pr08" localSheetId="20">#REF!</definedName>
    <definedName name="______pr08" localSheetId="23">#REF!</definedName>
    <definedName name="______pr08" localSheetId="7">#REF!</definedName>
    <definedName name="______pr08" localSheetId="11">#REF!</definedName>
    <definedName name="______pr08" localSheetId="35">#REF!</definedName>
    <definedName name="______pr08" localSheetId="19">#REF!</definedName>
    <definedName name="______pr08" localSheetId="38">#REF!</definedName>
    <definedName name="______pr08" localSheetId="13">#REF!</definedName>
    <definedName name="______pr08" localSheetId="39">#REF!</definedName>
    <definedName name="______pr08" localSheetId="37">#REF!</definedName>
    <definedName name="______pr08" localSheetId="21">#REF!</definedName>
    <definedName name="______pr08" localSheetId="29">#REF!</definedName>
    <definedName name="______pr08" localSheetId="17">#REF!</definedName>
    <definedName name="______pr08" localSheetId="40">#REF!</definedName>
    <definedName name="______pr08" localSheetId="41">#REF!</definedName>
    <definedName name="______pr08" localSheetId="8">#REF!</definedName>
    <definedName name="______pr08">#REF!</definedName>
    <definedName name="______pr09" localSheetId="1">#REF!</definedName>
    <definedName name="______pr09" localSheetId="16">#REF!</definedName>
    <definedName name="______pr09" localSheetId="27">#REF!</definedName>
    <definedName name="______pr09" localSheetId="26">#REF!</definedName>
    <definedName name="______pr09" localSheetId="28">#REF!</definedName>
    <definedName name="______pr09" localSheetId="34">#REF!</definedName>
    <definedName name="______pr09" localSheetId="33">#REF!</definedName>
    <definedName name="______pr09" localSheetId="20">#REF!</definedName>
    <definedName name="______pr09" localSheetId="23">#REF!</definedName>
    <definedName name="______pr09" localSheetId="7">#REF!</definedName>
    <definedName name="______pr09" localSheetId="11">#REF!</definedName>
    <definedName name="______pr09" localSheetId="35">#REF!</definedName>
    <definedName name="______pr09" localSheetId="19">#REF!</definedName>
    <definedName name="______pr09" localSheetId="38">#REF!</definedName>
    <definedName name="______pr09" localSheetId="13">#REF!</definedName>
    <definedName name="______pr09" localSheetId="39">#REF!</definedName>
    <definedName name="______pr09" localSheetId="37">#REF!</definedName>
    <definedName name="______pr09" localSheetId="21">#REF!</definedName>
    <definedName name="______pr09" localSheetId="29">#REF!</definedName>
    <definedName name="______pr09" localSheetId="17">#REF!</definedName>
    <definedName name="______pr09" localSheetId="40">#REF!</definedName>
    <definedName name="______pr09" localSheetId="41">#REF!</definedName>
    <definedName name="______pr09" localSheetId="8">#REF!</definedName>
    <definedName name="______pr09">#REF!</definedName>
    <definedName name="______pr10" localSheetId="1">#REF!</definedName>
    <definedName name="______pr10" localSheetId="16">#REF!</definedName>
    <definedName name="______pr10" localSheetId="27">#REF!</definedName>
    <definedName name="______pr10" localSheetId="26">#REF!</definedName>
    <definedName name="______pr10" localSheetId="28">#REF!</definedName>
    <definedName name="______pr10" localSheetId="34">#REF!</definedName>
    <definedName name="______pr10" localSheetId="33">#REF!</definedName>
    <definedName name="______pr10" localSheetId="20">#REF!</definedName>
    <definedName name="______pr10" localSheetId="23">#REF!</definedName>
    <definedName name="______pr10" localSheetId="7">#REF!</definedName>
    <definedName name="______pr10" localSheetId="11">#REF!</definedName>
    <definedName name="______pr10" localSheetId="35">#REF!</definedName>
    <definedName name="______pr10" localSheetId="19">#REF!</definedName>
    <definedName name="______pr10" localSheetId="38">#REF!</definedName>
    <definedName name="______pr10" localSheetId="13">#REF!</definedName>
    <definedName name="______pr10" localSheetId="39">#REF!</definedName>
    <definedName name="______pr10" localSheetId="37">#REF!</definedName>
    <definedName name="______pr10" localSheetId="21">#REF!</definedName>
    <definedName name="______pr10" localSheetId="29">#REF!</definedName>
    <definedName name="______pr10" localSheetId="17">#REF!</definedName>
    <definedName name="______pr10" localSheetId="40">#REF!</definedName>
    <definedName name="______pr10" localSheetId="41">#REF!</definedName>
    <definedName name="______pr10" localSheetId="8">#REF!</definedName>
    <definedName name="______pr10">#REF!</definedName>
    <definedName name="______pr11" localSheetId="1">#REF!</definedName>
    <definedName name="______pr11" localSheetId="16">#REF!</definedName>
    <definedName name="______pr11" localSheetId="27">#REF!</definedName>
    <definedName name="______pr11" localSheetId="26">#REF!</definedName>
    <definedName name="______pr11" localSheetId="28">#REF!</definedName>
    <definedName name="______pr11" localSheetId="34">#REF!</definedName>
    <definedName name="______pr11" localSheetId="33">#REF!</definedName>
    <definedName name="______pr11" localSheetId="20">#REF!</definedName>
    <definedName name="______pr11" localSheetId="23">#REF!</definedName>
    <definedName name="______pr11" localSheetId="7">#REF!</definedName>
    <definedName name="______pr11" localSheetId="11">#REF!</definedName>
    <definedName name="______pr11" localSheetId="35">#REF!</definedName>
    <definedName name="______pr11" localSheetId="19">#REF!</definedName>
    <definedName name="______pr11" localSheetId="38">#REF!</definedName>
    <definedName name="______pr11" localSheetId="13">#REF!</definedName>
    <definedName name="______pr11" localSheetId="39">#REF!</definedName>
    <definedName name="______pr11" localSheetId="37">#REF!</definedName>
    <definedName name="______pr11" localSheetId="21">#REF!</definedName>
    <definedName name="______pr11" localSheetId="29">#REF!</definedName>
    <definedName name="______pr11" localSheetId="17">#REF!</definedName>
    <definedName name="______pr11" localSheetId="40">#REF!</definedName>
    <definedName name="______pr11" localSheetId="41">#REF!</definedName>
    <definedName name="______pr11" localSheetId="8">#REF!</definedName>
    <definedName name="______pr11">#REF!</definedName>
    <definedName name="______pr12" localSheetId="1">#REF!</definedName>
    <definedName name="______pr12" localSheetId="16">#REF!</definedName>
    <definedName name="______pr12" localSheetId="27">#REF!</definedName>
    <definedName name="______pr12" localSheetId="26">#REF!</definedName>
    <definedName name="______pr12" localSheetId="28">#REF!</definedName>
    <definedName name="______pr12" localSheetId="34">#REF!</definedName>
    <definedName name="______pr12" localSheetId="33">#REF!</definedName>
    <definedName name="______pr12" localSheetId="20">#REF!</definedName>
    <definedName name="______pr12" localSheetId="23">#REF!</definedName>
    <definedName name="______pr12" localSheetId="7">#REF!</definedName>
    <definedName name="______pr12" localSheetId="11">#REF!</definedName>
    <definedName name="______pr12" localSheetId="35">#REF!</definedName>
    <definedName name="______pr12" localSheetId="19">#REF!</definedName>
    <definedName name="______pr12" localSheetId="38">#REF!</definedName>
    <definedName name="______pr12" localSheetId="13">#REF!</definedName>
    <definedName name="______pr12" localSheetId="39">#REF!</definedName>
    <definedName name="______pr12" localSheetId="37">#REF!</definedName>
    <definedName name="______pr12" localSheetId="21">#REF!</definedName>
    <definedName name="______pr12" localSheetId="29">#REF!</definedName>
    <definedName name="______pr12" localSheetId="17">#REF!</definedName>
    <definedName name="______pr12" localSheetId="40">#REF!</definedName>
    <definedName name="______pr12" localSheetId="41">#REF!</definedName>
    <definedName name="______pr12" localSheetId="8">#REF!</definedName>
    <definedName name="______pr12">#REF!</definedName>
    <definedName name="______pr13" localSheetId="1">#REF!</definedName>
    <definedName name="______pr13" localSheetId="16">#REF!</definedName>
    <definedName name="______pr13" localSheetId="27">#REF!</definedName>
    <definedName name="______pr13" localSheetId="26">#REF!</definedName>
    <definedName name="______pr13" localSheetId="28">#REF!</definedName>
    <definedName name="______pr13" localSheetId="34">#REF!</definedName>
    <definedName name="______pr13" localSheetId="33">#REF!</definedName>
    <definedName name="______pr13" localSheetId="20">#REF!</definedName>
    <definedName name="______pr13" localSheetId="23">#REF!</definedName>
    <definedName name="______pr13" localSheetId="7">#REF!</definedName>
    <definedName name="______pr13" localSheetId="11">#REF!</definedName>
    <definedName name="______pr13" localSheetId="35">#REF!</definedName>
    <definedName name="______pr13" localSheetId="19">#REF!</definedName>
    <definedName name="______pr13" localSheetId="38">#REF!</definedName>
    <definedName name="______pr13" localSheetId="13">#REF!</definedName>
    <definedName name="______pr13" localSheetId="39">#REF!</definedName>
    <definedName name="______pr13" localSheetId="37">#REF!</definedName>
    <definedName name="______pr13" localSheetId="21">#REF!</definedName>
    <definedName name="______pr13" localSheetId="29">#REF!</definedName>
    <definedName name="______pr13" localSheetId="17">#REF!</definedName>
    <definedName name="______pr13" localSheetId="40">#REF!</definedName>
    <definedName name="______pr13" localSheetId="41">#REF!</definedName>
    <definedName name="______pr13" localSheetId="8">#REF!</definedName>
    <definedName name="______pr13">#REF!</definedName>
    <definedName name="______pr14" localSheetId="1">#REF!</definedName>
    <definedName name="______pr14" localSheetId="16">#REF!</definedName>
    <definedName name="______pr14" localSheetId="27">#REF!</definedName>
    <definedName name="______pr14" localSheetId="26">#REF!</definedName>
    <definedName name="______pr14" localSheetId="28">#REF!</definedName>
    <definedName name="______pr14" localSheetId="34">#REF!</definedName>
    <definedName name="______pr14" localSheetId="33">#REF!</definedName>
    <definedName name="______pr14" localSheetId="20">#REF!</definedName>
    <definedName name="______pr14" localSheetId="23">#REF!</definedName>
    <definedName name="______pr14" localSheetId="7">#REF!</definedName>
    <definedName name="______pr14" localSheetId="11">#REF!</definedName>
    <definedName name="______pr14" localSheetId="35">#REF!</definedName>
    <definedName name="______pr14" localSheetId="19">#REF!</definedName>
    <definedName name="______pr14" localSheetId="38">#REF!</definedName>
    <definedName name="______pr14" localSheetId="13">#REF!</definedName>
    <definedName name="______pr14" localSheetId="39">#REF!</definedName>
    <definedName name="______pr14" localSheetId="37">#REF!</definedName>
    <definedName name="______pr14" localSheetId="21">#REF!</definedName>
    <definedName name="______pr14" localSheetId="29">#REF!</definedName>
    <definedName name="______pr14" localSheetId="17">#REF!</definedName>
    <definedName name="______pr14" localSheetId="40">#REF!</definedName>
    <definedName name="______pr14" localSheetId="41">#REF!</definedName>
    <definedName name="______pr14" localSheetId="8">#REF!</definedName>
    <definedName name="______pr14">#REF!</definedName>
    <definedName name="______pr15" localSheetId="1">#REF!</definedName>
    <definedName name="______pr15" localSheetId="16">#REF!</definedName>
    <definedName name="______pr15" localSheetId="27">#REF!</definedName>
    <definedName name="______pr15" localSheetId="26">#REF!</definedName>
    <definedName name="______pr15" localSheetId="28">#REF!</definedName>
    <definedName name="______pr15" localSheetId="34">#REF!</definedName>
    <definedName name="______pr15" localSheetId="33">#REF!</definedName>
    <definedName name="______pr15" localSheetId="20">#REF!</definedName>
    <definedName name="______pr15" localSheetId="23">#REF!</definedName>
    <definedName name="______pr15" localSheetId="7">#REF!</definedName>
    <definedName name="______pr15" localSheetId="11">#REF!</definedName>
    <definedName name="______pr15" localSheetId="35">#REF!</definedName>
    <definedName name="______pr15" localSheetId="19">#REF!</definedName>
    <definedName name="______pr15" localSheetId="38">#REF!</definedName>
    <definedName name="______pr15" localSheetId="13">#REF!</definedName>
    <definedName name="______pr15" localSheetId="39">#REF!</definedName>
    <definedName name="______pr15" localSheetId="37">#REF!</definedName>
    <definedName name="______pr15" localSheetId="21">#REF!</definedName>
    <definedName name="______pr15" localSheetId="29">#REF!</definedName>
    <definedName name="______pr15" localSheetId="17">#REF!</definedName>
    <definedName name="______pr15" localSheetId="40">#REF!</definedName>
    <definedName name="______pr15" localSheetId="41">#REF!</definedName>
    <definedName name="______pr15" localSheetId="8">#REF!</definedName>
    <definedName name="______pr15">#REF!</definedName>
    <definedName name="______pr16" localSheetId="1">#REF!</definedName>
    <definedName name="______pr16" localSheetId="16">#REF!</definedName>
    <definedName name="______pr16" localSheetId="27">#REF!</definedName>
    <definedName name="______pr16" localSheetId="26">#REF!</definedName>
    <definedName name="______pr16" localSheetId="28">#REF!</definedName>
    <definedName name="______pr16" localSheetId="34">#REF!</definedName>
    <definedName name="______pr16" localSheetId="33">#REF!</definedName>
    <definedName name="______pr16" localSheetId="20">#REF!</definedName>
    <definedName name="______pr16" localSheetId="23">#REF!</definedName>
    <definedName name="______pr16" localSheetId="7">#REF!</definedName>
    <definedName name="______pr16" localSheetId="11">#REF!</definedName>
    <definedName name="______pr16" localSheetId="35">#REF!</definedName>
    <definedName name="______pr16" localSheetId="19">#REF!</definedName>
    <definedName name="______pr16" localSheetId="38">#REF!</definedName>
    <definedName name="______pr16" localSheetId="13">#REF!</definedName>
    <definedName name="______pr16" localSheetId="39">#REF!</definedName>
    <definedName name="______pr16" localSheetId="37">#REF!</definedName>
    <definedName name="______pr16" localSheetId="21">#REF!</definedName>
    <definedName name="______pr16" localSheetId="29">#REF!</definedName>
    <definedName name="______pr16" localSheetId="17">#REF!</definedName>
    <definedName name="______pr16" localSheetId="40">#REF!</definedName>
    <definedName name="______pr16" localSheetId="41">#REF!</definedName>
    <definedName name="______pr16" localSheetId="8">#REF!</definedName>
    <definedName name="______pr16">#REF!</definedName>
    <definedName name="______pr17" localSheetId="1">#REF!</definedName>
    <definedName name="______pr17" localSheetId="16">#REF!</definedName>
    <definedName name="______pr17" localSheetId="27">#REF!</definedName>
    <definedName name="______pr17" localSheetId="26">#REF!</definedName>
    <definedName name="______pr17" localSheetId="28">#REF!</definedName>
    <definedName name="______pr17" localSheetId="34">#REF!</definedName>
    <definedName name="______pr17" localSheetId="33">#REF!</definedName>
    <definedName name="______pr17" localSheetId="20">#REF!</definedName>
    <definedName name="______pr17" localSheetId="23">#REF!</definedName>
    <definedName name="______pr17" localSheetId="7">#REF!</definedName>
    <definedName name="______pr17" localSheetId="11">#REF!</definedName>
    <definedName name="______pr17" localSheetId="35">#REF!</definedName>
    <definedName name="______pr17" localSheetId="19">#REF!</definedName>
    <definedName name="______pr17" localSheetId="38">#REF!</definedName>
    <definedName name="______pr17" localSheetId="13">#REF!</definedName>
    <definedName name="______pr17" localSheetId="39">#REF!</definedName>
    <definedName name="______pr17" localSheetId="37">#REF!</definedName>
    <definedName name="______pr17" localSheetId="21">#REF!</definedName>
    <definedName name="______pr17" localSheetId="29">#REF!</definedName>
    <definedName name="______pr17" localSheetId="17">#REF!</definedName>
    <definedName name="______pr17" localSheetId="40">#REF!</definedName>
    <definedName name="______pr17" localSheetId="41">#REF!</definedName>
    <definedName name="______pr17" localSheetId="8">#REF!</definedName>
    <definedName name="______pr17">#REF!</definedName>
    <definedName name="______pr18" localSheetId="1">#REF!</definedName>
    <definedName name="______pr18" localSheetId="16">#REF!</definedName>
    <definedName name="______pr18" localSheetId="27">#REF!</definedName>
    <definedName name="______pr18" localSheetId="26">#REF!</definedName>
    <definedName name="______pr18" localSheetId="28">#REF!</definedName>
    <definedName name="______pr18" localSheetId="34">#REF!</definedName>
    <definedName name="______pr18" localSheetId="33">#REF!</definedName>
    <definedName name="______pr18" localSheetId="20">#REF!</definedName>
    <definedName name="______pr18" localSheetId="23">#REF!</definedName>
    <definedName name="______pr18" localSheetId="7">#REF!</definedName>
    <definedName name="______pr18" localSheetId="11">#REF!</definedName>
    <definedName name="______pr18" localSheetId="35">#REF!</definedName>
    <definedName name="______pr18" localSheetId="19">#REF!</definedName>
    <definedName name="______pr18" localSheetId="38">#REF!</definedName>
    <definedName name="______pr18" localSheetId="13">#REF!</definedName>
    <definedName name="______pr18" localSheetId="39">#REF!</definedName>
    <definedName name="______pr18" localSheetId="37">#REF!</definedName>
    <definedName name="______pr18" localSheetId="21">#REF!</definedName>
    <definedName name="______pr18" localSheetId="29">#REF!</definedName>
    <definedName name="______pr18" localSheetId="17">#REF!</definedName>
    <definedName name="______pr18" localSheetId="40">#REF!</definedName>
    <definedName name="______pr18" localSheetId="41">#REF!</definedName>
    <definedName name="______pr18" localSheetId="8">#REF!</definedName>
    <definedName name="______pr18">#REF!</definedName>
    <definedName name="______pr19" localSheetId="1">#REF!</definedName>
    <definedName name="______pr19" localSheetId="16">#REF!</definedName>
    <definedName name="______pr19" localSheetId="27">#REF!</definedName>
    <definedName name="______pr19" localSheetId="26">#REF!</definedName>
    <definedName name="______pr19" localSheetId="28">#REF!</definedName>
    <definedName name="______pr19" localSheetId="34">#REF!</definedName>
    <definedName name="______pr19" localSheetId="33">#REF!</definedName>
    <definedName name="______pr19" localSheetId="20">#REF!</definedName>
    <definedName name="______pr19" localSheetId="23">#REF!</definedName>
    <definedName name="______pr19" localSheetId="7">#REF!</definedName>
    <definedName name="______pr19" localSheetId="11">#REF!</definedName>
    <definedName name="______pr19" localSheetId="35">#REF!</definedName>
    <definedName name="______pr19" localSheetId="19">#REF!</definedName>
    <definedName name="______pr19" localSheetId="38">#REF!</definedName>
    <definedName name="______pr19" localSheetId="13">#REF!</definedName>
    <definedName name="______pr19" localSheetId="39">#REF!</definedName>
    <definedName name="______pr19" localSheetId="37">#REF!</definedName>
    <definedName name="______pr19" localSheetId="21">#REF!</definedName>
    <definedName name="______pr19" localSheetId="29">#REF!</definedName>
    <definedName name="______pr19" localSheetId="17">#REF!</definedName>
    <definedName name="______pr19" localSheetId="40">#REF!</definedName>
    <definedName name="______pr19" localSheetId="41">#REF!</definedName>
    <definedName name="______pr19" localSheetId="8">#REF!</definedName>
    <definedName name="______pr19">#REF!</definedName>
    <definedName name="______pr20" localSheetId="1">#REF!</definedName>
    <definedName name="______pr20" localSheetId="16">#REF!</definedName>
    <definedName name="______pr20" localSheetId="27">#REF!</definedName>
    <definedName name="______pr20" localSheetId="26">#REF!</definedName>
    <definedName name="______pr20" localSheetId="28">#REF!</definedName>
    <definedName name="______pr20" localSheetId="34">#REF!</definedName>
    <definedName name="______pr20" localSheetId="33">#REF!</definedName>
    <definedName name="______pr20" localSheetId="20">#REF!</definedName>
    <definedName name="______pr20" localSheetId="23">#REF!</definedName>
    <definedName name="______pr20" localSheetId="7">#REF!</definedName>
    <definedName name="______pr20" localSheetId="11">#REF!</definedName>
    <definedName name="______pr20" localSheetId="35">#REF!</definedName>
    <definedName name="______pr20" localSheetId="19">#REF!</definedName>
    <definedName name="______pr20" localSheetId="38">#REF!</definedName>
    <definedName name="______pr20" localSheetId="13">#REF!</definedName>
    <definedName name="______pr20" localSheetId="39">#REF!</definedName>
    <definedName name="______pr20" localSheetId="37">#REF!</definedName>
    <definedName name="______pr20" localSheetId="21">#REF!</definedName>
    <definedName name="______pr20" localSheetId="29">#REF!</definedName>
    <definedName name="______pr20" localSheetId="17">#REF!</definedName>
    <definedName name="______pr20" localSheetId="40">#REF!</definedName>
    <definedName name="______pr20" localSheetId="41">#REF!</definedName>
    <definedName name="______pr20" localSheetId="8">#REF!</definedName>
    <definedName name="______pr20">#REF!</definedName>
    <definedName name="______pr21" localSheetId="1">#REF!</definedName>
    <definedName name="______pr21" localSheetId="16">#REF!</definedName>
    <definedName name="______pr21" localSheetId="27">#REF!</definedName>
    <definedName name="______pr21" localSheetId="26">#REF!</definedName>
    <definedName name="______pr21" localSheetId="28">#REF!</definedName>
    <definedName name="______pr21" localSheetId="34">#REF!</definedName>
    <definedName name="______pr21" localSheetId="33">#REF!</definedName>
    <definedName name="______pr21" localSheetId="20">#REF!</definedName>
    <definedName name="______pr21" localSheetId="23">#REF!</definedName>
    <definedName name="______pr21" localSheetId="7">#REF!</definedName>
    <definedName name="______pr21" localSheetId="11">#REF!</definedName>
    <definedName name="______pr21" localSheetId="35">#REF!</definedName>
    <definedName name="______pr21" localSheetId="19">#REF!</definedName>
    <definedName name="______pr21" localSheetId="38">#REF!</definedName>
    <definedName name="______pr21" localSheetId="13">#REF!</definedName>
    <definedName name="______pr21" localSheetId="39">#REF!</definedName>
    <definedName name="______pr21" localSheetId="37">#REF!</definedName>
    <definedName name="______pr21" localSheetId="21">#REF!</definedName>
    <definedName name="______pr21" localSheetId="29">#REF!</definedName>
    <definedName name="______pr21" localSheetId="17">#REF!</definedName>
    <definedName name="______pr21" localSheetId="40">#REF!</definedName>
    <definedName name="______pr21" localSheetId="41">#REF!</definedName>
    <definedName name="______pr21" localSheetId="8">#REF!</definedName>
    <definedName name="______pr21">#REF!</definedName>
    <definedName name="______pr22" localSheetId="1">#REF!</definedName>
    <definedName name="______pr22" localSheetId="16">#REF!</definedName>
    <definedName name="______pr22" localSheetId="27">#REF!</definedName>
    <definedName name="______pr22" localSheetId="26">#REF!</definedName>
    <definedName name="______pr22" localSheetId="28">#REF!</definedName>
    <definedName name="______pr22" localSheetId="34">#REF!</definedName>
    <definedName name="______pr22" localSheetId="33">#REF!</definedName>
    <definedName name="______pr22" localSheetId="20">#REF!</definedName>
    <definedName name="______pr22" localSheetId="23">#REF!</definedName>
    <definedName name="______pr22" localSheetId="7">#REF!</definedName>
    <definedName name="______pr22" localSheetId="11">#REF!</definedName>
    <definedName name="______pr22" localSheetId="35">#REF!</definedName>
    <definedName name="______pr22" localSheetId="19">#REF!</definedName>
    <definedName name="______pr22" localSheetId="38">#REF!</definedName>
    <definedName name="______pr22" localSheetId="13">#REF!</definedName>
    <definedName name="______pr22" localSheetId="39">#REF!</definedName>
    <definedName name="______pr22" localSheetId="37">#REF!</definedName>
    <definedName name="______pr22" localSheetId="21">#REF!</definedName>
    <definedName name="______pr22" localSheetId="29">#REF!</definedName>
    <definedName name="______pr22" localSheetId="17">#REF!</definedName>
    <definedName name="______pr22" localSheetId="40">#REF!</definedName>
    <definedName name="______pr22" localSheetId="41">#REF!</definedName>
    <definedName name="______pr22" localSheetId="8">#REF!</definedName>
    <definedName name="______pr22">#REF!</definedName>
    <definedName name="______pr23" localSheetId="1">#REF!</definedName>
    <definedName name="______pr23" localSheetId="16">#REF!</definedName>
    <definedName name="______pr23" localSheetId="27">#REF!</definedName>
    <definedName name="______pr23" localSheetId="26">#REF!</definedName>
    <definedName name="______pr23" localSheetId="28">#REF!</definedName>
    <definedName name="______pr23" localSheetId="34">#REF!</definedName>
    <definedName name="______pr23" localSheetId="33">#REF!</definedName>
    <definedName name="______pr23" localSheetId="20">#REF!</definedName>
    <definedName name="______pr23" localSheetId="23">#REF!</definedName>
    <definedName name="______pr23" localSheetId="7">#REF!</definedName>
    <definedName name="______pr23" localSheetId="11">#REF!</definedName>
    <definedName name="______pr23" localSheetId="35">#REF!</definedName>
    <definedName name="______pr23" localSheetId="19">#REF!</definedName>
    <definedName name="______pr23" localSheetId="38">#REF!</definedName>
    <definedName name="______pr23" localSheetId="13">#REF!</definedName>
    <definedName name="______pr23" localSheetId="39">#REF!</definedName>
    <definedName name="______pr23" localSheetId="37">#REF!</definedName>
    <definedName name="______pr23" localSheetId="21">#REF!</definedName>
    <definedName name="______pr23" localSheetId="29">#REF!</definedName>
    <definedName name="______pr23" localSheetId="17">#REF!</definedName>
    <definedName name="______pr23" localSheetId="40">#REF!</definedName>
    <definedName name="______pr23" localSheetId="41">#REF!</definedName>
    <definedName name="______pr23" localSheetId="8">#REF!</definedName>
    <definedName name="______pr23">#REF!</definedName>
    <definedName name="______pr24" localSheetId="1">#REF!</definedName>
    <definedName name="______pr24" localSheetId="16">#REF!</definedName>
    <definedName name="______pr24" localSheetId="27">#REF!</definedName>
    <definedName name="______pr24" localSheetId="26">#REF!</definedName>
    <definedName name="______pr24" localSheetId="28">#REF!</definedName>
    <definedName name="______pr24" localSheetId="34">#REF!</definedName>
    <definedName name="______pr24" localSheetId="33">#REF!</definedName>
    <definedName name="______pr24" localSheetId="20">#REF!</definedName>
    <definedName name="______pr24" localSheetId="23">#REF!</definedName>
    <definedName name="______pr24" localSheetId="7">#REF!</definedName>
    <definedName name="______pr24" localSheetId="11">#REF!</definedName>
    <definedName name="______pr24" localSheetId="35">#REF!</definedName>
    <definedName name="______pr24" localSheetId="19">#REF!</definedName>
    <definedName name="______pr24" localSheetId="38">#REF!</definedName>
    <definedName name="______pr24" localSheetId="13">#REF!</definedName>
    <definedName name="______pr24" localSheetId="39">#REF!</definedName>
    <definedName name="______pr24" localSheetId="37">#REF!</definedName>
    <definedName name="______pr24" localSheetId="21">#REF!</definedName>
    <definedName name="______pr24" localSheetId="29">#REF!</definedName>
    <definedName name="______pr24" localSheetId="17">#REF!</definedName>
    <definedName name="______pr24" localSheetId="40">#REF!</definedName>
    <definedName name="______pr24" localSheetId="41">#REF!</definedName>
    <definedName name="______pr24" localSheetId="8">#REF!</definedName>
    <definedName name="______pr24">#REF!</definedName>
    <definedName name="______pr25" localSheetId="1">#REF!</definedName>
    <definedName name="______pr25" localSheetId="16">#REF!</definedName>
    <definedName name="______pr25" localSheetId="27">#REF!</definedName>
    <definedName name="______pr25" localSheetId="26">#REF!</definedName>
    <definedName name="______pr25" localSheetId="28">#REF!</definedName>
    <definedName name="______pr25" localSheetId="34">#REF!</definedName>
    <definedName name="______pr25" localSheetId="33">#REF!</definedName>
    <definedName name="______pr25" localSheetId="20">#REF!</definedName>
    <definedName name="______pr25" localSheetId="23">#REF!</definedName>
    <definedName name="______pr25" localSheetId="7">#REF!</definedName>
    <definedName name="______pr25" localSheetId="11">#REF!</definedName>
    <definedName name="______pr25" localSheetId="35">#REF!</definedName>
    <definedName name="______pr25" localSheetId="19">#REF!</definedName>
    <definedName name="______pr25" localSheetId="38">#REF!</definedName>
    <definedName name="______pr25" localSheetId="13">#REF!</definedName>
    <definedName name="______pr25" localSheetId="39">#REF!</definedName>
    <definedName name="______pr25" localSheetId="37">#REF!</definedName>
    <definedName name="______pr25" localSheetId="21">#REF!</definedName>
    <definedName name="______pr25" localSheetId="29">#REF!</definedName>
    <definedName name="______pr25" localSheetId="17">#REF!</definedName>
    <definedName name="______pr25" localSheetId="40">#REF!</definedName>
    <definedName name="______pr25" localSheetId="41">#REF!</definedName>
    <definedName name="______pr25" localSheetId="8">#REF!</definedName>
    <definedName name="______pr25">#REF!</definedName>
    <definedName name="______pr26" localSheetId="1">#REF!</definedName>
    <definedName name="______pr26" localSheetId="16">#REF!</definedName>
    <definedName name="______pr26" localSheetId="27">#REF!</definedName>
    <definedName name="______pr26" localSheetId="26">#REF!</definedName>
    <definedName name="______pr26" localSheetId="28">#REF!</definedName>
    <definedName name="______pr26" localSheetId="34">#REF!</definedName>
    <definedName name="______pr26" localSheetId="33">#REF!</definedName>
    <definedName name="______pr26" localSheetId="20">#REF!</definedName>
    <definedName name="______pr26" localSheetId="23">#REF!</definedName>
    <definedName name="______pr26" localSheetId="7">#REF!</definedName>
    <definedName name="______pr26" localSheetId="11">#REF!</definedName>
    <definedName name="______pr26" localSheetId="35">#REF!</definedName>
    <definedName name="______pr26" localSheetId="19">#REF!</definedName>
    <definedName name="______pr26" localSheetId="38">#REF!</definedName>
    <definedName name="______pr26" localSheetId="13">#REF!</definedName>
    <definedName name="______pr26" localSheetId="39">#REF!</definedName>
    <definedName name="______pr26" localSheetId="37">#REF!</definedName>
    <definedName name="______pr26" localSheetId="21">#REF!</definedName>
    <definedName name="______pr26" localSheetId="29">#REF!</definedName>
    <definedName name="______pr26" localSheetId="17">#REF!</definedName>
    <definedName name="______pr26" localSheetId="40">#REF!</definedName>
    <definedName name="______pr26" localSheetId="41">#REF!</definedName>
    <definedName name="______pr26" localSheetId="8">#REF!</definedName>
    <definedName name="______pr26">#REF!</definedName>
    <definedName name="______pr27" localSheetId="1">#REF!</definedName>
    <definedName name="______pr27" localSheetId="16">#REF!</definedName>
    <definedName name="______pr27" localSheetId="27">#REF!</definedName>
    <definedName name="______pr27" localSheetId="26">#REF!</definedName>
    <definedName name="______pr27" localSheetId="28">#REF!</definedName>
    <definedName name="______pr27" localSheetId="34">#REF!</definedName>
    <definedName name="______pr27" localSheetId="33">#REF!</definedName>
    <definedName name="______pr27" localSheetId="20">#REF!</definedName>
    <definedName name="______pr27" localSheetId="23">#REF!</definedName>
    <definedName name="______pr27" localSheetId="7">#REF!</definedName>
    <definedName name="______pr27" localSheetId="11">#REF!</definedName>
    <definedName name="______pr27" localSheetId="35">#REF!</definedName>
    <definedName name="______pr27" localSheetId="19">#REF!</definedName>
    <definedName name="______pr27" localSheetId="38">#REF!</definedName>
    <definedName name="______pr27" localSheetId="13">#REF!</definedName>
    <definedName name="______pr27" localSheetId="39">#REF!</definedName>
    <definedName name="______pr27" localSheetId="37">#REF!</definedName>
    <definedName name="______pr27" localSheetId="21">#REF!</definedName>
    <definedName name="______pr27" localSheetId="29">#REF!</definedName>
    <definedName name="______pr27" localSheetId="17">#REF!</definedName>
    <definedName name="______pr27" localSheetId="40">#REF!</definedName>
    <definedName name="______pr27" localSheetId="41">#REF!</definedName>
    <definedName name="______pr27" localSheetId="8">#REF!</definedName>
    <definedName name="______pr27">#REF!</definedName>
    <definedName name="______pr28" localSheetId="1">#REF!</definedName>
    <definedName name="______pr28" localSheetId="16">#REF!</definedName>
    <definedName name="______pr28" localSheetId="27">#REF!</definedName>
    <definedName name="______pr28" localSheetId="26">#REF!</definedName>
    <definedName name="______pr28" localSheetId="28">#REF!</definedName>
    <definedName name="______pr28" localSheetId="34">#REF!</definedName>
    <definedName name="______pr28" localSheetId="33">#REF!</definedName>
    <definedName name="______pr28" localSheetId="20">#REF!</definedName>
    <definedName name="______pr28" localSheetId="23">#REF!</definedName>
    <definedName name="______pr28" localSheetId="7">#REF!</definedName>
    <definedName name="______pr28" localSheetId="11">#REF!</definedName>
    <definedName name="______pr28" localSheetId="35">#REF!</definedName>
    <definedName name="______pr28" localSheetId="19">#REF!</definedName>
    <definedName name="______pr28" localSheetId="38">#REF!</definedName>
    <definedName name="______pr28" localSheetId="13">#REF!</definedName>
    <definedName name="______pr28" localSheetId="39">#REF!</definedName>
    <definedName name="______pr28" localSheetId="37">#REF!</definedName>
    <definedName name="______pr28" localSheetId="21">#REF!</definedName>
    <definedName name="______pr28" localSheetId="29">#REF!</definedName>
    <definedName name="______pr28" localSheetId="17">#REF!</definedName>
    <definedName name="______pr28" localSheetId="40">#REF!</definedName>
    <definedName name="______pr28" localSheetId="41">#REF!</definedName>
    <definedName name="______pr28" localSheetId="8">#REF!</definedName>
    <definedName name="______pr28">#REF!</definedName>
    <definedName name="______pr29" localSheetId="1">#REF!</definedName>
    <definedName name="______pr29" localSheetId="16">#REF!</definedName>
    <definedName name="______pr29" localSheetId="27">#REF!</definedName>
    <definedName name="______pr29" localSheetId="26">#REF!</definedName>
    <definedName name="______pr29" localSheetId="28">#REF!</definedName>
    <definedName name="______pr29" localSheetId="34">#REF!</definedName>
    <definedName name="______pr29" localSheetId="33">#REF!</definedName>
    <definedName name="______pr29" localSheetId="20">#REF!</definedName>
    <definedName name="______pr29" localSheetId="23">#REF!</definedName>
    <definedName name="______pr29" localSheetId="7">#REF!</definedName>
    <definedName name="______pr29" localSheetId="11">#REF!</definedName>
    <definedName name="______pr29" localSheetId="35">#REF!</definedName>
    <definedName name="______pr29" localSheetId="19">#REF!</definedName>
    <definedName name="______pr29" localSheetId="38">#REF!</definedName>
    <definedName name="______pr29" localSheetId="13">#REF!</definedName>
    <definedName name="______pr29" localSheetId="39">#REF!</definedName>
    <definedName name="______pr29" localSheetId="37">#REF!</definedName>
    <definedName name="______pr29" localSheetId="21">#REF!</definedName>
    <definedName name="______pr29" localSheetId="29">#REF!</definedName>
    <definedName name="______pr29" localSheetId="17">#REF!</definedName>
    <definedName name="______pr29" localSheetId="40">#REF!</definedName>
    <definedName name="______pr29" localSheetId="41">#REF!</definedName>
    <definedName name="______pr29" localSheetId="8">#REF!</definedName>
    <definedName name="______pr29">#REF!</definedName>
    <definedName name="______pr30" localSheetId="1">#REF!</definedName>
    <definedName name="______pr30" localSheetId="16">#REF!</definedName>
    <definedName name="______pr30" localSheetId="27">#REF!</definedName>
    <definedName name="______pr30" localSheetId="26">#REF!</definedName>
    <definedName name="______pr30" localSheetId="28">#REF!</definedName>
    <definedName name="______pr30" localSheetId="34">#REF!</definedName>
    <definedName name="______pr30" localSheetId="33">#REF!</definedName>
    <definedName name="______pr30" localSheetId="20">#REF!</definedName>
    <definedName name="______pr30" localSheetId="23">#REF!</definedName>
    <definedName name="______pr30" localSheetId="7">#REF!</definedName>
    <definedName name="______pr30" localSheetId="11">#REF!</definedName>
    <definedName name="______pr30" localSheetId="35">#REF!</definedName>
    <definedName name="______pr30" localSheetId="19">#REF!</definedName>
    <definedName name="______pr30" localSheetId="38">#REF!</definedName>
    <definedName name="______pr30" localSheetId="13">#REF!</definedName>
    <definedName name="______pr30" localSheetId="39">#REF!</definedName>
    <definedName name="______pr30" localSheetId="37">#REF!</definedName>
    <definedName name="______pr30" localSheetId="21">#REF!</definedName>
    <definedName name="______pr30" localSheetId="29">#REF!</definedName>
    <definedName name="______pr30" localSheetId="17">#REF!</definedName>
    <definedName name="______pr30" localSheetId="40">#REF!</definedName>
    <definedName name="______pr30" localSheetId="41">#REF!</definedName>
    <definedName name="______pr30" localSheetId="8">#REF!</definedName>
    <definedName name="______pr30">#REF!</definedName>
    <definedName name="______pr31" localSheetId="1">#REF!</definedName>
    <definedName name="______pr31" localSheetId="16">#REF!</definedName>
    <definedName name="______pr31" localSheetId="27">#REF!</definedName>
    <definedName name="______pr31" localSheetId="26">#REF!</definedName>
    <definedName name="______pr31" localSheetId="28">#REF!</definedName>
    <definedName name="______pr31" localSheetId="34">#REF!</definedName>
    <definedName name="______pr31" localSheetId="33">#REF!</definedName>
    <definedName name="______pr31" localSheetId="20">#REF!</definedName>
    <definedName name="______pr31" localSheetId="23">#REF!</definedName>
    <definedName name="______pr31" localSheetId="7">#REF!</definedName>
    <definedName name="______pr31" localSheetId="11">#REF!</definedName>
    <definedName name="______pr31" localSheetId="35">#REF!</definedName>
    <definedName name="______pr31" localSheetId="19">#REF!</definedName>
    <definedName name="______pr31" localSheetId="38">#REF!</definedName>
    <definedName name="______pr31" localSheetId="13">#REF!</definedName>
    <definedName name="______pr31" localSheetId="39">#REF!</definedName>
    <definedName name="______pr31" localSheetId="37">#REF!</definedName>
    <definedName name="______pr31" localSheetId="21">#REF!</definedName>
    <definedName name="______pr31" localSheetId="29">#REF!</definedName>
    <definedName name="______pr31" localSheetId="17">#REF!</definedName>
    <definedName name="______pr31" localSheetId="40">#REF!</definedName>
    <definedName name="______pr31" localSheetId="41">#REF!</definedName>
    <definedName name="______pr31" localSheetId="8">#REF!</definedName>
    <definedName name="______pr31">#REF!</definedName>
    <definedName name="______pr32" localSheetId="1">#REF!</definedName>
    <definedName name="______pr32" localSheetId="16">#REF!</definedName>
    <definedName name="______pr32" localSheetId="27">#REF!</definedName>
    <definedName name="______pr32" localSheetId="26">#REF!</definedName>
    <definedName name="______pr32" localSheetId="28">#REF!</definedName>
    <definedName name="______pr32" localSheetId="34">#REF!</definedName>
    <definedName name="______pr32" localSheetId="33">#REF!</definedName>
    <definedName name="______pr32" localSheetId="20">#REF!</definedName>
    <definedName name="______pr32" localSheetId="23">#REF!</definedName>
    <definedName name="______pr32" localSheetId="7">#REF!</definedName>
    <definedName name="______pr32" localSheetId="11">#REF!</definedName>
    <definedName name="______pr32" localSheetId="35">#REF!</definedName>
    <definedName name="______pr32" localSheetId="19">#REF!</definedName>
    <definedName name="______pr32" localSheetId="38">#REF!</definedName>
    <definedName name="______pr32" localSheetId="13">#REF!</definedName>
    <definedName name="______pr32" localSheetId="39">#REF!</definedName>
    <definedName name="______pr32" localSheetId="37">#REF!</definedName>
    <definedName name="______pr32" localSheetId="21">#REF!</definedName>
    <definedName name="______pr32" localSheetId="29">#REF!</definedName>
    <definedName name="______pr32" localSheetId="17">#REF!</definedName>
    <definedName name="______pr32" localSheetId="40">#REF!</definedName>
    <definedName name="______pr32" localSheetId="41">#REF!</definedName>
    <definedName name="______pr32" localSheetId="8">#REF!</definedName>
    <definedName name="______pr32">#REF!</definedName>
    <definedName name="______pr33" localSheetId="1">#REF!</definedName>
    <definedName name="______pr33" localSheetId="16">#REF!</definedName>
    <definedName name="______pr33" localSheetId="27">#REF!</definedName>
    <definedName name="______pr33" localSheetId="26">#REF!</definedName>
    <definedName name="______pr33" localSheetId="28">#REF!</definedName>
    <definedName name="______pr33" localSheetId="34">#REF!</definedName>
    <definedName name="______pr33" localSheetId="33">#REF!</definedName>
    <definedName name="______pr33" localSheetId="20">#REF!</definedName>
    <definedName name="______pr33" localSheetId="23">#REF!</definedName>
    <definedName name="______pr33" localSheetId="7">#REF!</definedName>
    <definedName name="______pr33" localSheetId="11">#REF!</definedName>
    <definedName name="______pr33" localSheetId="35">#REF!</definedName>
    <definedName name="______pr33" localSheetId="19">#REF!</definedName>
    <definedName name="______pr33" localSheetId="38">#REF!</definedName>
    <definedName name="______pr33" localSheetId="13">#REF!</definedName>
    <definedName name="______pr33" localSheetId="39">#REF!</definedName>
    <definedName name="______pr33" localSheetId="37">#REF!</definedName>
    <definedName name="______pr33" localSheetId="21">#REF!</definedName>
    <definedName name="______pr33" localSheetId="29">#REF!</definedName>
    <definedName name="______pr33" localSheetId="17">#REF!</definedName>
    <definedName name="______pr33" localSheetId="40">#REF!</definedName>
    <definedName name="______pr33" localSheetId="41">#REF!</definedName>
    <definedName name="______pr33" localSheetId="8">#REF!</definedName>
    <definedName name="______pr33">#REF!</definedName>
    <definedName name="______pr34" localSheetId="1">#REF!</definedName>
    <definedName name="______pr34" localSheetId="16">#REF!</definedName>
    <definedName name="______pr34" localSheetId="27">#REF!</definedName>
    <definedName name="______pr34" localSheetId="26">#REF!</definedName>
    <definedName name="______pr34" localSheetId="28">#REF!</definedName>
    <definedName name="______pr34" localSheetId="34">#REF!</definedName>
    <definedName name="______pr34" localSheetId="33">#REF!</definedName>
    <definedName name="______pr34" localSheetId="20">#REF!</definedName>
    <definedName name="______pr34" localSheetId="23">#REF!</definedName>
    <definedName name="______pr34" localSheetId="7">#REF!</definedName>
    <definedName name="______pr34" localSheetId="11">#REF!</definedName>
    <definedName name="______pr34" localSheetId="35">#REF!</definedName>
    <definedName name="______pr34" localSheetId="19">#REF!</definedName>
    <definedName name="______pr34" localSheetId="38">#REF!</definedName>
    <definedName name="______pr34" localSheetId="13">#REF!</definedName>
    <definedName name="______pr34" localSheetId="39">#REF!</definedName>
    <definedName name="______pr34" localSheetId="37">#REF!</definedName>
    <definedName name="______pr34" localSheetId="21">#REF!</definedName>
    <definedName name="______pr34" localSheetId="29">#REF!</definedName>
    <definedName name="______pr34" localSheetId="17">#REF!</definedName>
    <definedName name="______pr34" localSheetId="40">#REF!</definedName>
    <definedName name="______pr34" localSheetId="41">#REF!</definedName>
    <definedName name="______pr34" localSheetId="8">#REF!</definedName>
    <definedName name="______pr34">#REF!</definedName>
    <definedName name="______pr35" localSheetId="1">#REF!</definedName>
    <definedName name="______pr35" localSheetId="16">#REF!</definedName>
    <definedName name="______pr35" localSheetId="27">#REF!</definedName>
    <definedName name="______pr35" localSheetId="26">#REF!</definedName>
    <definedName name="______pr35" localSheetId="28">#REF!</definedName>
    <definedName name="______pr35" localSheetId="34">#REF!</definedName>
    <definedName name="______pr35" localSheetId="33">#REF!</definedName>
    <definedName name="______pr35" localSheetId="20">#REF!</definedName>
    <definedName name="______pr35" localSheetId="23">#REF!</definedName>
    <definedName name="______pr35" localSheetId="7">#REF!</definedName>
    <definedName name="______pr35" localSheetId="11">#REF!</definedName>
    <definedName name="______pr35" localSheetId="35">#REF!</definedName>
    <definedName name="______pr35" localSheetId="19">#REF!</definedName>
    <definedName name="______pr35" localSheetId="38">#REF!</definedName>
    <definedName name="______pr35" localSheetId="13">#REF!</definedName>
    <definedName name="______pr35" localSheetId="39">#REF!</definedName>
    <definedName name="______pr35" localSheetId="37">#REF!</definedName>
    <definedName name="______pr35" localSheetId="21">#REF!</definedName>
    <definedName name="______pr35" localSheetId="29">#REF!</definedName>
    <definedName name="______pr35" localSheetId="17">#REF!</definedName>
    <definedName name="______pr35" localSheetId="40">#REF!</definedName>
    <definedName name="______pr35" localSheetId="41">#REF!</definedName>
    <definedName name="______pr35" localSheetId="8">#REF!</definedName>
    <definedName name="______pr35">#REF!</definedName>
    <definedName name="______pr36" localSheetId="1">#REF!</definedName>
    <definedName name="______pr36" localSheetId="16">#REF!</definedName>
    <definedName name="______pr36" localSheetId="27">#REF!</definedName>
    <definedName name="______pr36" localSheetId="26">#REF!</definedName>
    <definedName name="______pr36" localSheetId="28">#REF!</definedName>
    <definedName name="______pr36" localSheetId="34">#REF!</definedName>
    <definedName name="______pr36" localSheetId="33">#REF!</definedName>
    <definedName name="______pr36" localSheetId="20">#REF!</definedName>
    <definedName name="______pr36" localSheetId="23">#REF!</definedName>
    <definedName name="______pr36" localSheetId="7">#REF!</definedName>
    <definedName name="______pr36" localSheetId="11">#REF!</definedName>
    <definedName name="______pr36" localSheetId="35">#REF!</definedName>
    <definedName name="______pr36" localSheetId="19">#REF!</definedName>
    <definedName name="______pr36" localSheetId="38">#REF!</definedName>
    <definedName name="______pr36" localSheetId="13">#REF!</definedName>
    <definedName name="______pr36" localSheetId="39">#REF!</definedName>
    <definedName name="______pr36" localSheetId="37">#REF!</definedName>
    <definedName name="______pr36" localSheetId="21">#REF!</definedName>
    <definedName name="______pr36" localSheetId="29">#REF!</definedName>
    <definedName name="______pr36" localSheetId="17">#REF!</definedName>
    <definedName name="______pr36" localSheetId="40">#REF!</definedName>
    <definedName name="______pr36" localSheetId="41">#REF!</definedName>
    <definedName name="______pr36" localSheetId="8">#REF!</definedName>
    <definedName name="______pr36">#REF!</definedName>
    <definedName name="______pr37" localSheetId="1">#REF!</definedName>
    <definedName name="______pr37" localSheetId="16">#REF!</definedName>
    <definedName name="______pr37" localSheetId="27">#REF!</definedName>
    <definedName name="______pr37" localSheetId="26">#REF!</definedName>
    <definedName name="______pr37" localSheetId="28">#REF!</definedName>
    <definedName name="______pr37" localSheetId="34">#REF!</definedName>
    <definedName name="______pr37" localSheetId="33">#REF!</definedName>
    <definedName name="______pr37" localSheetId="20">#REF!</definedName>
    <definedName name="______pr37" localSheetId="23">#REF!</definedName>
    <definedName name="______pr37" localSheetId="7">#REF!</definedName>
    <definedName name="______pr37" localSheetId="11">#REF!</definedName>
    <definedName name="______pr37" localSheetId="35">#REF!</definedName>
    <definedName name="______pr37" localSheetId="19">#REF!</definedName>
    <definedName name="______pr37" localSheetId="38">#REF!</definedName>
    <definedName name="______pr37" localSheetId="13">#REF!</definedName>
    <definedName name="______pr37" localSheetId="39">#REF!</definedName>
    <definedName name="______pr37" localSheetId="37">#REF!</definedName>
    <definedName name="______pr37" localSheetId="21">#REF!</definedName>
    <definedName name="______pr37" localSheetId="29">#REF!</definedName>
    <definedName name="______pr37" localSheetId="17">#REF!</definedName>
    <definedName name="______pr37" localSheetId="40">#REF!</definedName>
    <definedName name="______pr37" localSheetId="41">#REF!</definedName>
    <definedName name="______pr37" localSheetId="8">#REF!</definedName>
    <definedName name="______pr37">#REF!</definedName>
    <definedName name="______pr38" localSheetId="1">#REF!</definedName>
    <definedName name="______pr38" localSheetId="16">#REF!</definedName>
    <definedName name="______pr38" localSheetId="27">#REF!</definedName>
    <definedName name="______pr38" localSheetId="26">#REF!</definedName>
    <definedName name="______pr38" localSheetId="28">#REF!</definedName>
    <definedName name="______pr38" localSheetId="34">#REF!</definedName>
    <definedName name="______pr38" localSheetId="33">#REF!</definedName>
    <definedName name="______pr38" localSheetId="20">#REF!</definedName>
    <definedName name="______pr38" localSheetId="23">#REF!</definedName>
    <definedName name="______pr38" localSheetId="7">#REF!</definedName>
    <definedName name="______pr38" localSheetId="11">#REF!</definedName>
    <definedName name="______pr38" localSheetId="35">#REF!</definedName>
    <definedName name="______pr38" localSheetId="19">#REF!</definedName>
    <definedName name="______pr38" localSheetId="38">#REF!</definedName>
    <definedName name="______pr38" localSheetId="13">#REF!</definedName>
    <definedName name="______pr38" localSheetId="39">#REF!</definedName>
    <definedName name="______pr38" localSheetId="37">#REF!</definedName>
    <definedName name="______pr38" localSheetId="21">#REF!</definedName>
    <definedName name="______pr38" localSheetId="29">#REF!</definedName>
    <definedName name="______pr38" localSheetId="17">#REF!</definedName>
    <definedName name="______pr38" localSheetId="40">#REF!</definedName>
    <definedName name="______pr38" localSheetId="41">#REF!</definedName>
    <definedName name="______pr38" localSheetId="8">#REF!</definedName>
    <definedName name="______pr38">#REF!</definedName>
    <definedName name="______pr39" localSheetId="1">#REF!</definedName>
    <definedName name="______pr39" localSheetId="16">#REF!</definedName>
    <definedName name="______pr39" localSheetId="27">#REF!</definedName>
    <definedName name="______pr39" localSheetId="26">#REF!</definedName>
    <definedName name="______pr39" localSheetId="28">#REF!</definedName>
    <definedName name="______pr39" localSheetId="34">#REF!</definedName>
    <definedName name="______pr39" localSheetId="33">#REF!</definedName>
    <definedName name="______pr39" localSheetId="20">#REF!</definedName>
    <definedName name="______pr39" localSheetId="23">#REF!</definedName>
    <definedName name="______pr39" localSheetId="7">#REF!</definedName>
    <definedName name="______pr39" localSheetId="11">#REF!</definedName>
    <definedName name="______pr39" localSheetId="35">#REF!</definedName>
    <definedName name="______pr39" localSheetId="19">#REF!</definedName>
    <definedName name="______pr39" localSheetId="38">#REF!</definedName>
    <definedName name="______pr39" localSheetId="13">#REF!</definedName>
    <definedName name="______pr39" localSheetId="39">#REF!</definedName>
    <definedName name="______pr39" localSheetId="37">#REF!</definedName>
    <definedName name="______pr39" localSheetId="21">#REF!</definedName>
    <definedName name="______pr39" localSheetId="29">#REF!</definedName>
    <definedName name="______pr39" localSheetId="17">#REF!</definedName>
    <definedName name="______pr39" localSheetId="40">#REF!</definedName>
    <definedName name="______pr39" localSheetId="41">#REF!</definedName>
    <definedName name="______pr39" localSheetId="8">#REF!</definedName>
    <definedName name="______pr39">#REF!</definedName>
    <definedName name="______pr40" localSheetId="1">#REF!</definedName>
    <definedName name="______pr40" localSheetId="16">#REF!</definedName>
    <definedName name="______pr40" localSheetId="27">#REF!</definedName>
    <definedName name="______pr40" localSheetId="26">#REF!</definedName>
    <definedName name="______pr40" localSheetId="28">#REF!</definedName>
    <definedName name="______pr40" localSheetId="34">#REF!</definedName>
    <definedName name="______pr40" localSheetId="33">#REF!</definedName>
    <definedName name="______pr40" localSheetId="20">#REF!</definedName>
    <definedName name="______pr40" localSheetId="23">#REF!</definedName>
    <definedName name="______pr40" localSheetId="7">#REF!</definedName>
    <definedName name="______pr40" localSheetId="11">#REF!</definedName>
    <definedName name="______pr40" localSheetId="35">#REF!</definedName>
    <definedName name="______pr40" localSheetId="19">#REF!</definedName>
    <definedName name="______pr40" localSheetId="38">#REF!</definedName>
    <definedName name="______pr40" localSheetId="13">#REF!</definedName>
    <definedName name="______pr40" localSheetId="39">#REF!</definedName>
    <definedName name="______pr40" localSheetId="37">#REF!</definedName>
    <definedName name="______pr40" localSheetId="21">#REF!</definedName>
    <definedName name="______pr40" localSheetId="29">#REF!</definedName>
    <definedName name="______pr40" localSheetId="17">#REF!</definedName>
    <definedName name="______pr40" localSheetId="40">#REF!</definedName>
    <definedName name="______pr40" localSheetId="41">#REF!</definedName>
    <definedName name="______pr40" localSheetId="8">#REF!</definedName>
    <definedName name="______pr40">#REF!</definedName>
    <definedName name="______pr41" localSheetId="1">#REF!</definedName>
    <definedName name="______pr41" localSheetId="16">#REF!</definedName>
    <definedName name="______pr41" localSheetId="27">#REF!</definedName>
    <definedName name="______pr41" localSheetId="26">#REF!</definedName>
    <definedName name="______pr41" localSheetId="28">#REF!</definedName>
    <definedName name="______pr41" localSheetId="34">#REF!</definedName>
    <definedName name="______pr41" localSheetId="33">#REF!</definedName>
    <definedName name="______pr41" localSheetId="20">#REF!</definedName>
    <definedName name="______pr41" localSheetId="23">#REF!</definedName>
    <definedName name="______pr41" localSheetId="7">#REF!</definedName>
    <definedName name="______pr41" localSheetId="11">#REF!</definedName>
    <definedName name="______pr41" localSheetId="35">#REF!</definedName>
    <definedName name="______pr41" localSheetId="19">#REF!</definedName>
    <definedName name="______pr41" localSheetId="38">#REF!</definedName>
    <definedName name="______pr41" localSheetId="13">#REF!</definedName>
    <definedName name="______pr41" localSheetId="39">#REF!</definedName>
    <definedName name="______pr41" localSheetId="37">#REF!</definedName>
    <definedName name="______pr41" localSheetId="21">#REF!</definedName>
    <definedName name="______pr41" localSheetId="29">#REF!</definedName>
    <definedName name="______pr41" localSheetId="17">#REF!</definedName>
    <definedName name="______pr41" localSheetId="40">#REF!</definedName>
    <definedName name="______pr41" localSheetId="41">#REF!</definedName>
    <definedName name="______pr41" localSheetId="8">#REF!</definedName>
    <definedName name="______pr41">#REF!</definedName>
    <definedName name="______pr42" localSheetId="1">#REF!</definedName>
    <definedName name="______pr42" localSheetId="16">#REF!</definedName>
    <definedName name="______pr42" localSheetId="27">#REF!</definedName>
    <definedName name="______pr42" localSheetId="26">#REF!</definedName>
    <definedName name="______pr42" localSheetId="28">#REF!</definedName>
    <definedName name="______pr42" localSheetId="34">#REF!</definedName>
    <definedName name="______pr42" localSheetId="33">#REF!</definedName>
    <definedName name="______pr42" localSheetId="20">#REF!</definedName>
    <definedName name="______pr42" localSheetId="23">#REF!</definedName>
    <definedName name="______pr42" localSheetId="7">#REF!</definedName>
    <definedName name="______pr42" localSheetId="11">#REF!</definedName>
    <definedName name="______pr42" localSheetId="35">#REF!</definedName>
    <definedName name="______pr42" localSheetId="19">#REF!</definedName>
    <definedName name="______pr42" localSheetId="38">#REF!</definedName>
    <definedName name="______pr42" localSheetId="13">#REF!</definedName>
    <definedName name="______pr42" localSheetId="39">#REF!</definedName>
    <definedName name="______pr42" localSheetId="37">#REF!</definedName>
    <definedName name="______pr42" localSheetId="21">#REF!</definedName>
    <definedName name="______pr42" localSheetId="29">#REF!</definedName>
    <definedName name="______pr42" localSheetId="17">#REF!</definedName>
    <definedName name="______pr42" localSheetId="40">#REF!</definedName>
    <definedName name="______pr42" localSheetId="41">#REF!</definedName>
    <definedName name="______pr42" localSheetId="8">#REF!</definedName>
    <definedName name="______pr42">#REF!</definedName>
    <definedName name="______pr43" localSheetId="1">#REF!</definedName>
    <definedName name="______pr43" localSheetId="16">#REF!</definedName>
    <definedName name="______pr43" localSheetId="27">#REF!</definedName>
    <definedName name="______pr43" localSheetId="26">#REF!</definedName>
    <definedName name="______pr43" localSheetId="28">#REF!</definedName>
    <definedName name="______pr43" localSheetId="34">#REF!</definedName>
    <definedName name="______pr43" localSheetId="33">#REF!</definedName>
    <definedName name="______pr43" localSheetId="20">#REF!</definedName>
    <definedName name="______pr43" localSheetId="23">#REF!</definedName>
    <definedName name="______pr43" localSheetId="7">#REF!</definedName>
    <definedName name="______pr43" localSheetId="11">#REF!</definedName>
    <definedName name="______pr43" localSheetId="35">#REF!</definedName>
    <definedName name="______pr43" localSheetId="19">#REF!</definedName>
    <definedName name="______pr43" localSheetId="38">#REF!</definedName>
    <definedName name="______pr43" localSheetId="13">#REF!</definedName>
    <definedName name="______pr43" localSheetId="39">#REF!</definedName>
    <definedName name="______pr43" localSheetId="37">#REF!</definedName>
    <definedName name="______pr43" localSheetId="21">#REF!</definedName>
    <definedName name="______pr43" localSheetId="29">#REF!</definedName>
    <definedName name="______pr43" localSheetId="17">#REF!</definedName>
    <definedName name="______pr43" localSheetId="40">#REF!</definedName>
    <definedName name="______pr43" localSheetId="41">#REF!</definedName>
    <definedName name="______pr43" localSheetId="8">#REF!</definedName>
    <definedName name="______pr43">#REF!</definedName>
    <definedName name="______pr44" localSheetId="1">#REF!</definedName>
    <definedName name="______pr44" localSheetId="16">#REF!</definedName>
    <definedName name="______pr44" localSheetId="27">#REF!</definedName>
    <definedName name="______pr44" localSheetId="26">#REF!</definedName>
    <definedName name="______pr44" localSheetId="28">#REF!</definedName>
    <definedName name="______pr44" localSheetId="34">#REF!</definedName>
    <definedName name="______pr44" localSheetId="33">#REF!</definedName>
    <definedName name="______pr44" localSheetId="20">#REF!</definedName>
    <definedName name="______pr44" localSheetId="23">#REF!</definedName>
    <definedName name="______pr44" localSheetId="7">#REF!</definedName>
    <definedName name="______pr44" localSheetId="11">#REF!</definedName>
    <definedName name="______pr44" localSheetId="35">#REF!</definedName>
    <definedName name="______pr44" localSheetId="19">#REF!</definedName>
    <definedName name="______pr44" localSheetId="38">#REF!</definedName>
    <definedName name="______pr44" localSheetId="13">#REF!</definedName>
    <definedName name="______pr44" localSheetId="39">#REF!</definedName>
    <definedName name="______pr44" localSheetId="37">#REF!</definedName>
    <definedName name="______pr44" localSheetId="21">#REF!</definedName>
    <definedName name="______pr44" localSheetId="29">#REF!</definedName>
    <definedName name="______pr44" localSheetId="17">#REF!</definedName>
    <definedName name="______pr44" localSheetId="40">#REF!</definedName>
    <definedName name="______pr44" localSheetId="41">#REF!</definedName>
    <definedName name="______pr44" localSheetId="8">#REF!</definedName>
    <definedName name="______pr44">#REF!</definedName>
    <definedName name="______pr45" localSheetId="1">#REF!</definedName>
    <definedName name="______pr45" localSheetId="16">#REF!</definedName>
    <definedName name="______pr45" localSheetId="27">#REF!</definedName>
    <definedName name="______pr45" localSheetId="26">#REF!</definedName>
    <definedName name="______pr45" localSheetId="28">#REF!</definedName>
    <definedName name="______pr45" localSheetId="34">#REF!</definedName>
    <definedName name="______pr45" localSheetId="33">#REF!</definedName>
    <definedName name="______pr45" localSheetId="20">#REF!</definedName>
    <definedName name="______pr45" localSheetId="23">#REF!</definedName>
    <definedName name="______pr45" localSheetId="7">#REF!</definedName>
    <definedName name="______pr45" localSheetId="11">#REF!</definedName>
    <definedName name="______pr45" localSheetId="35">#REF!</definedName>
    <definedName name="______pr45" localSheetId="19">#REF!</definedName>
    <definedName name="______pr45" localSheetId="38">#REF!</definedName>
    <definedName name="______pr45" localSheetId="13">#REF!</definedName>
    <definedName name="______pr45" localSheetId="39">#REF!</definedName>
    <definedName name="______pr45" localSheetId="37">#REF!</definedName>
    <definedName name="______pr45" localSheetId="21">#REF!</definedName>
    <definedName name="______pr45" localSheetId="29">#REF!</definedName>
    <definedName name="______pr45" localSheetId="17">#REF!</definedName>
    <definedName name="______pr45" localSheetId="40">#REF!</definedName>
    <definedName name="______pr45" localSheetId="41">#REF!</definedName>
    <definedName name="______pr45" localSheetId="8">#REF!</definedName>
    <definedName name="______pr45">#REF!</definedName>
    <definedName name="______pr46" localSheetId="1">#REF!</definedName>
    <definedName name="______pr46" localSheetId="16">#REF!</definedName>
    <definedName name="______pr46" localSheetId="27">#REF!</definedName>
    <definedName name="______pr46" localSheetId="26">#REF!</definedName>
    <definedName name="______pr46" localSheetId="28">#REF!</definedName>
    <definedName name="______pr46" localSheetId="34">#REF!</definedName>
    <definedName name="______pr46" localSheetId="33">#REF!</definedName>
    <definedName name="______pr46" localSheetId="20">#REF!</definedName>
    <definedName name="______pr46" localSheetId="23">#REF!</definedName>
    <definedName name="______pr46" localSheetId="7">#REF!</definedName>
    <definedName name="______pr46" localSheetId="11">#REF!</definedName>
    <definedName name="______pr46" localSheetId="35">#REF!</definedName>
    <definedName name="______pr46" localSheetId="19">#REF!</definedName>
    <definedName name="______pr46" localSheetId="38">#REF!</definedName>
    <definedName name="______pr46" localSheetId="13">#REF!</definedName>
    <definedName name="______pr46" localSheetId="39">#REF!</definedName>
    <definedName name="______pr46" localSheetId="37">#REF!</definedName>
    <definedName name="______pr46" localSheetId="21">#REF!</definedName>
    <definedName name="______pr46" localSheetId="29">#REF!</definedName>
    <definedName name="______pr46" localSheetId="17">#REF!</definedName>
    <definedName name="______pr46" localSheetId="40">#REF!</definedName>
    <definedName name="______pr46" localSheetId="41">#REF!</definedName>
    <definedName name="______pr46" localSheetId="8">#REF!</definedName>
    <definedName name="______pr46">#REF!</definedName>
    <definedName name="______pr47" localSheetId="1">#REF!</definedName>
    <definedName name="______pr47" localSheetId="16">#REF!</definedName>
    <definedName name="______pr47" localSheetId="27">#REF!</definedName>
    <definedName name="______pr47" localSheetId="26">#REF!</definedName>
    <definedName name="______pr47" localSheetId="28">#REF!</definedName>
    <definedName name="______pr47" localSheetId="34">#REF!</definedName>
    <definedName name="______pr47" localSheetId="33">#REF!</definedName>
    <definedName name="______pr47" localSheetId="20">#REF!</definedName>
    <definedName name="______pr47" localSheetId="23">#REF!</definedName>
    <definedName name="______pr47" localSheetId="7">#REF!</definedName>
    <definedName name="______pr47" localSheetId="11">#REF!</definedName>
    <definedName name="______pr47" localSheetId="35">#REF!</definedName>
    <definedName name="______pr47" localSheetId="19">#REF!</definedName>
    <definedName name="______pr47" localSheetId="38">#REF!</definedName>
    <definedName name="______pr47" localSheetId="13">#REF!</definedName>
    <definedName name="______pr47" localSheetId="39">#REF!</definedName>
    <definedName name="______pr47" localSheetId="37">#REF!</definedName>
    <definedName name="______pr47" localSheetId="21">#REF!</definedName>
    <definedName name="______pr47" localSheetId="29">#REF!</definedName>
    <definedName name="______pr47" localSheetId="17">#REF!</definedName>
    <definedName name="______pr47" localSheetId="40">#REF!</definedName>
    <definedName name="______pr47" localSheetId="41">#REF!</definedName>
    <definedName name="______pr47" localSheetId="8">#REF!</definedName>
    <definedName name="______pr47">#REF!</definedName>
    <definedName name="______pr48" localSheetId="1">#REF!</definedName>
    <definedName name="______pr48" localSheetId="16">#REF!</definedName>
    <definedName name="______pr48" localSheetId="27">#REF!</definedName>
    <definedName name="______pr48" localSheetId="26">#REF!</definedName>
    <definedName name="______pr48" localSheetId="28">#REF!</definedName>
    <definedName name="______pr48" localSheetId="34">#REF!</definedName>
    <definedName name="______pr48" localSheetId="33">#REF!</definedName>
    <definedName name="______pr48" localSheetId="20">#REF!</definedName>
    <definedName name="______pr48" localSheetId="23">#REF!</definedName>
    <definedName name="______pr48" localSheetId="7">#REF!</definedName>
    <definedName name="______pr48" localSheetId="11">#REF!</definedName>
    <definedName name="______pr48" localSheetId="35">#REF!</definedName>
    <definedName name="______pr48" localSheetId="19">#REF!</definedName>
    <definedName name="______pr48" localSheetId="38">#REF!</definedName>
    <definedName name="______pr48" localSheetId="13">#REF!</definedName>
    <definedName name="______pr48" localSheetId="39">#REF!</definedName>
    <definedName name="______pr48" localSheetId="37">#REF!</definedName>
    <definedName name="______pr48" localSheetId="21">#REF!</definedName>
    <definedName name="______pr48" localSheetId="29">#REF!</definedName>
    <definedName name="______pr48" localSheetId="17">#REF!</definedName>
    <definedName name="______pr48" localSheetId="40">#REF!</definedName>
    <definedName name="______pr48" localSheetId="41">#REF!</definedName>
    <definedName name="______pr48" localSheetId="8">#REF!</definedName>
    <definedName name="______pr48">#REF!</definedName>
    <definedName name="______pr49" localSheetId="1">#REF!</definedName>
    <definedName name="______pr49" localSheetId="16">#REF!</definedName>
    <definedName name="______pr49" localSheetId="27">#REF!</definedName>
    <definedName name="______pr49" localSheetId="26">#REF!</definedName>
    <definedName name="______pr49" localSheetId="28">#REF!</definedName>
    <definedName name="______pr49" localSheetId="34">#REF!</definedName>
    <definedName name="______pr49" localSheetId="33">#REF!</definedName>
    <definedName name="______pr49" localSheetId="20">#REF!</definedName>
    <definedName name="______pr49" localSheetId="23">#REF!</definedName>
    <definedName name="______pr49" localSheetId="7">#REF!</definedName>
    <definedName name="______pr49" localSheetId="11">#REF!</definedName>
    <definedName name="______pr49" localSheetId="35">#REF!</definedName>
    <definedName name="______pr49" localSheetId="19">#REF!</definedName>
    <definedName name="______pr49" localSheetId="38">#REF!</definedName>
    <definedName name="______pr49" localSheetId="13">#REF!</definedName>
    <definedName name="______pr49" localSheetId="39">#REF!</definedName>
    <definedName name="______pr49" localSheetId="37">#REF!</definedName>
    <definedName name="______pr49" localSheetId="21">#REF!</definedName>
    <definedName name="______pr49" localSheetId="29">#REF!</definedName>
    <definedName name="______pr49" localSheetId="17">#REF!</definedName>
    <definedName name="______pr49" localSheetId="40">#REF!</definedName>
    <definedName name="______pr49" localSheetId="41">#REF!</definedName>
    <definedName name="______pr49" localSheetId="8">#REF!</definedName>
    <definedName name="______pr49">#REF!</definedName>
    <definedName name="______pr50" localSheetId="1">#REF!</definedName>
    <definedName name="______pr50" localSheetId="16">#REF!</definedName>
    <definedName name="______pr50" localSheetId="27">#REF!</definedName>
    <definedName name="______pr50" localSheetId="26">#REF!</definedName>
    <definedName name="______pr50" localSheetId="28">#REF!</definedName>
    <definedName name="______pr50" localSheetId="34">#REF!</definedName>
    <definedName name="______pr50" localSheetId="33">#REF!</definedName>
    <definedName name="______pr50" localSheetId="20">#REF!</definedName>
    <definedName name="______pr50" localSheetId="23">#REF!</definedName>
    <definedName name="______pr50" localSheetId="7">#REF!</definedName>
    <definedName name="______pr50" localSheetId="11">#REF!</definedName>
    <definedName name="______pr50" localSheetId="35">#REF!</definedName>
    <definedName name="______pr50" localSheetId="19">#REF!</definedName>
    <definedName name="______pr50" localSheetId="38">#REF!</definedName>
    <definedName name="______pr50" localSheetId="13">#REF!</definedName>
    <definedName name="______pr50" localSheetId="39">#REF!</definedName>
    <definedName name="______pr50" localSheetId="37">#REF!</definedName>
    <definedName name="______pr50" localSheetId="21">#REF!</definedName>
    <definedName name="______pr50" localSheetId="29">#REF!</definedName>
    <definedName name="______pr50" localSheetId="17">#REF!</definedName>
    <definedName name="______pr50" localSheetId="40">#REF!</definedName>
    <definedName name="______pr50" localSheetId="41">#REF!</definedName>
    <definedName name="______pr50" localSheetId="8">#REF!</definedName>
    <definedName name="______pr50">#REF!</definedName>
    <definedName name="______pr51" localSheetId="1">#REF!</definedName>
    <definedName name="______pr51" localSheetId="16">#REF!</definedName>
    <definedName name="______pr51" localSheetId="27">#REF!</definedName>
    <definedName name="______pr51" localSheetId="26">#REF!</definedName>
    <definedName name="______pr51" localSheetId="28">#REF!</definedName>
    <definedName name="______pr51" localSheetId="34">#REF!</definedName>
    <definedName name="______pr51" localSheetId="33">#REF!</definedName>
    <definedName name="______pr51" localSheetId="20">#REF!</definedName>
    <definedName name="______pr51" localSheetId="23">#REF!</definedName>
    <definedName name="______pr51" localSheetId="7">#REF!</definedName>
    <definedName name="______pr51" localSheetId="11">#REF!</definedName>
    <definedName name="______pr51" localSheetId="35">#REF!</definedName>
    <definedName name="______pr51" localSheetId="19">#REF!</definedName>
    <definedName name="______pr51" localSheetId="38">#REF!</definedName>
    <definedName name="______pr51" localSheetId="13">#REF!</definedName>
    <definedName name="______pr51" localSheetId="39">#REF!</definedName>
    <definedName name="______pr51" localSheetId="37">#REF!</definedName>
    <definedName name="______pr51" localSheetId="21">#REF!</definedName>
    <definedName name="______pr51" localSheetId="29">#REF!</definedName>
    <definedName name="______pr51" localSheetId="17">#REF!</definedName>
    <definedName name="______pr51" localSheetId="40">#REF!</definedName>
    <definedName name="______pr51" localSheetId="41">#REF!</definedName>
    <definedName name="______pr51" localSheetId="8">#REF!</definedName>
    <definedName name="______pr51">#REF!</definedName>
    <definedName name="______pr52" localSheetId="1">#REF!</definedName>
    <definedName name="______pr52" localSheetId="16">#REF!</definedName>
    <definedName name="______pr52" localSheetId="27">#REF!</definedName>
    <definedName name="______pr52" localSheetId="26">#REF!</definedName>
    <definedName name="______pr52" localSheetId="28">#REF!</definedName>
    <definedName name="______pr52" localSheetId="34">#REF!</definedName>
    <definedName name="______pr52" localSheetId="33">#REF!</definedName>
    <definedName name="______pr52" localSheetId="20">#REF!</definedName>
    <definedName name="______pr52" localSheetId="23">#REF!</definedName>
    <definedName name="______pr52" localSheetId="7">#REF!</definedName>
    <definedName name="______pr52" localSheetId="11">#REF!</definedName>
    <definedName name="______pr52" localSheetId="35">#REF!</definedName>
    <definedName name="______pr52" localSheetId="19">#REF!</definedName>
    <definedName name="______pr52" localSheetId="38">#REF!</definedName>
    <definedName name="______pr52" localSheetId="13">#REF!</definedName>
    <definedName name="______pr52" localSheetId="39">#REF!</definedName>
    <definedName name="______pr52" localSheetId="37">#REF!</definedName>
    <definedName name="______pr52" localSheetId="21">#REF!</definedName>
    <definedName name="______pr52" localSheetId="29">#REF!</definedName>
    <definedName name="______pr52" localSheetId="17">#REF!</definedName>
    <definedName name="______pr52" localSheetId="40">#REF!</definedName>
    <definedName name="______pr52" localSheetId="41">#REF!</definedName>
    <definedName name="______pr52" localSheetId="8">#REF!</definedName>
    <definedName name="______pr52">#REF!</definedName>
    <definedName name="______pr53" localSheetId="1">#REF!</definedName>
    <definedName name="______pr53" localSheetId="16">#REF!</definedName>
    <definedName name="______pr53" localSheetId="27">#REF!</definedName>
    <definedName name="______pr53" localSheetId="26">#REF!</definedName>
    <definedName name="______pr53" localSheetId="28">#REF!</definedName>
    <definedName name="______pr53" localSheetId="34">#REF!</definedName>
    <definedName name="______pr53" localSheetId="33">#REF!</definedName>
    <definedName name="______pr53" localSheetId="20">#REF!</definedName>
    <definedName name="______pr53" localSheetId="23">#REF!</definedName>
    <definedName name="______pr53" localSheetId="7">#REF!</definedName>
    <definedName name="______pr53" localSheetId="11">#REF!</definedName>
    <definedName name="______pr53" localSheetId="35">#REF!</definedName>
    <definedName name="______pr53" localSheetId="19">#REF!</definedName>
    <definedName name="______pr53" localSheetId="38">#REF!</definedName>
    <definedName name="______pr53" localSheetId="13">#REF!</definedName>
    <definedName name="______pr53" localSheetId="39">#REF!</definedName>
    <definedName name="______pr53" localSheetId="37">#REF!</definedName>
    <definedName name="______pr53" localSheetId="21">#REF!</definedName>
    <definedName name="______pr53" localSheetId="29">#REF!</definedName>
    <definedName name="______pr53" localSheetId="17">#REF!</definedName>
    <definedName name="______pr53" localSheetId="40">#REF!</definedName>
    <definedName name="______pr53" localSheetId="41">#REF!</definedName>
    <definedName name="______pr53" localSheetId="8">#REF!</definedName>
    <definedName name="______pr53">#REF!</definedName>
    <definedName name="______pr54" localSheetId="1">#REF!</definedName>
    <definedName name="______pr54" localSheetId="16">#REF!</definedName>
    <definedName name="______pr54" localSheetId="27">#REF!</definedName>
    <definedName name="______pr54" localSheetId="26">#REF!</definedName>
    <definedName name="______pr54" localSheetId="28">#REF!</definedName>
    <definedName name="______pr54" localSheetId="34">#REF!</definedName>
    <definedName name="______pr54" localSheetId="33">#REF!</definedName>
    <definedName name="______pr54" localSheetId="20">#REF!</definedName>
    <definedName name="______pr54" localSheetId="23">#REF!</definedName>
    <definedName name="______pr54" localSheetId="7">#REF!</definedName>
    <definedName name="______pr54" localSheetId="11">#REF!</definedName>
    <definedName name="______pr54" localSheetId="35">#REF!</definedName>
    <definedName name="______pr54" localSheetId="19">#REF!</definedName>
    <definedName name="______pr54" localSheetId="38">#REF!</definedName>
    <definedName name="______pr54" localSheetId="13">#REF!</definedName>
    <definedName name="______pr54" localSheetId="39">#REF!</definedName>
    <definedName name="______pr54" localSheetId="37">#REF!</definedName>
    <definedName name="______pr54" localSheetId="21">#REF!</definedName>
    <definedName name="______pr54" localSheetId="29">#REF!</definedName>
    <definedName name="______pr54" localSheetId="17">#REF!</definedName>
    <definedName name="______pr54" localSheetId="40">#REF!</definedName>
    <definedName name="______pr54" localSheetId="41">#REF!</definedName>
    <definedName name="______pr54" localSheetId="8">#REF!</definedName>
    <definedName name="______pr54">#REF!</definedName>
    <definedName name="______pr55" localSheetId="1">#REF!</definedName>
    <definedName name="______pr55" localSheetId="16">#REF!</definedName>
    <definedName name="______pr55" localSheetId="27">#REF!</definedName>
    <definedName name="______pr55" localSheetId="26">#REF!</definedName>
    <definedName name="______pr55" localSheetId="28">#REF!</definedName>
    <definedName name="______pr55" localSheetId="34">#REF!</definedName>
    <definedName name="______pr55" localSheetId="33">#REF!</definedName>
    <definedName name="______pr55" localSheetId="20">#REF!</definedName>
    <definedName name="______pr55" localSheetId="23">#REF!</definedName>
    <definedName name="______pr55" localSheetId="7">#REF!</definedName>
    <definedName name="______pr55" localSheetId="11">#REF!</definedName>
    <definedName name="______pr55" localSheetId="35">#REF!</definedName>
    <definedName name="______pr55" localSheetId="19">#REF!</definedName>
    <definedName name="______pr55" localSheetId="38">#REF!</definedName>
    <definedName name="______pr55" localSheetId="13">#REF!</definedName>
    <definedName name="______pr55" localSheetId="39">#REF!</definedName>
    <definedName name="______pr55" localSheetId="37">#REF!</definedName>
    <definedName name="______pr55" localSheetId="21">#REF!</definedName>
    <definedName name="______pr55" localSheetId="29">#REF!</definedName>
    <definedName name="______pr55" localSheetId="17">#REF!</definedName>
    <definedName name="______pr55" localSheetId="40">#REF!</definedName>
    <definedName name="______pr55" localSheetId="41">#REF!</definedName>
    <definedName name="______pr55" localSheetId="8">#REF!</definedName>
    <definedName name="______pr55">#REF!</definedName>
    <definedName name="______pr56" localSheetId="1">#REF!</definedName>
    <definedName name="______pr56" localSheetId="16">#REF!</definedName>
    <definedName name="______pr56" localSheetId="27">#REF!</definedName>
    <definedName name="______pr56" localSheetId="26">#REF!</definedName>
    <definedName name="______pr56" localSheetId="28">#REF!</definedName>
    <definedName name="______pr56" localSheetId="34">#REF!</definedName>
    <definedName name="______pr56" localSheetId="33">#REF!</definedName>
    <definedName name="______pr56" localSheetId="20">#REF!</definedName>
    <definedName name="______pr56" localSheetId="23">#REF!</definedName>
    <definedName name="______pr56" localSheetId="7">#REF!</definedName>
    <definedName name="______pr56" localSheetId="11">#REF!</definedName>
    <definedName name="______pr56" localSheetId="35">#REF!</definedName>
    <definedName name="______pr56" localSheetId="19">#REF!</definedName>
    <definedName name="______pr56" localSheetId="38">#REF!</definedName>
    <definedName name="______pr56" localSheetId="13">#REF!</definedName>
    <definedName name="______pr56" localSheetId="39">#REF!</definedName>
    <definedName name="______pr56" localSheetId="37">#REF!</definedName>
    <definedName name="______pr56" localSheetId="21">#REF!</definedName>
    <definedName name="______pr56" localSheetId="29">#REF!</definedName>
    <definedName name="______pr56" localSheetId="17">#REF!</definedName>
    <definedName name="______pr56" localSheetId="40">#REF!</definedName>
    <definedName name="______pr56" localSheetId="41">#REF!</definedName>
    <definedName name="______pr56" localSheetId="8">#REF!</definedName>
    <definedName name="______pr56">#REF!</definedName>
    <definedName name="______pr57" localSheetId="1">#REF!</definedName>
    <definedName name="______pr57" localSheetId="16">#REF!</definedName>
    <definedName name="______pr57" localSheetId="27">#REF!</definedName>
    <definedName name="______pr57" localSheetId="26">#REF!</definedName>
    <definedName name="______pr57" localSheetId="28">#REF!</definedName>
    <definedName name="______pr57" localSheetId="34">#REF!</definedName>
    <definedName name="______pr57" localSheetId="33">#REF!</definedName>
    <definedName name="______pr57" localSheetId="20">#REF!</definedName>
    <definedName name="______pr57" localSheetId="23">#REF!</definedName>
    <definedName name="______pr57" localSheetId="7">#REF!</definedName>
    <definedName name="______pr57" localSheetId="11">#REF!</definedName>
    <definedName name="______pr57" localSheetId="35">#REF!</definedName>
    <definedName name="______pr57" localSheetId="19">#REF!</definedName>
    <definedName name="______pr57" localSheetId="38">#REF!</definedName>
    <definedName name="______pr57" localSheetId="13">#REF!</definedName>
    <definedName name="______pr57" localSheetId="39">#REF!</definedName>
    <definedName name="______pr57" localSheetId="37">#REF!</definedName>
    <definedName name="______pr57" localSheetId="21">#REF!</definedName>
    <definedName name="______pr57" localSheetId="29">#REF!</definedName>
    <definedName name="______pr57" localSheetId="17">#REF!</definedName>
    <definedName name="______pr57" localSheetId="40">#REF!</definedName>
    <definedName name="______pr57" localSheetId="41">#REF!</definedName>
    <definedName name="______pr57" localSheetId="8">#REF!</definedName>
    <definedName name="______pr57">#REF!</definedName>
    <definedName name="______pr58" localSheetId="1">#REF!</definedName>
    <definedName name="______pr58" localSheetId="16">#REF!</definedName>
    <definedName name="______pr58" localSheetId="27">#REF!</definedName>
    <definedName name="______pr58" localSheetId="26">#REF!</definedName>
    <definedName name="______pr58" localSheetId="28">#REF!</definedName>
    <definedName name="______pr58" localSheetId="34">#REF!</definedName>
    <definedName name="______pr58" localSheetId="33">#REF!</definedName>
    <definedName name="______pr58" localSheetId="20">#REF!</definedName>
    <definedName name="______pr58" localSheetId="23">#REF!</definedName>
    <definedName name="______pr58" localSheetId="7">#REF!</definedName>
    <definedName name="______pr58" localSheetId="11">#REF!</definedName>
    <definedName name="______pr58" localSheetId="35">#REF!</definedName>
    <definedName name="______pr58" localSheetId="19">#REF!</definedName>
    <definedName name="______pr58" localSheetId="38">#REF!</definedName>
    <definedName name="______pr58" localSheetId="13">#REF!</definedName>
    <definedName name="______pr58" localSheetId="39">#REF!</definedName>
    <definedName name="______pr58" localSheetId="37">#REF!</definedName>
    <definedName name="______pr58" localSheetId="21">#REF!</definedName>
    <definedName name="______pr58" localSheetId="29">#REF!</definedName>
    <definedName name="______pr58" localSheetId="17">#REF!</definedName>
    <definedName name="______pr58" localSheetId="40">#REF!</definedName>
    <definedName name="______pr58" localSheetId="41">#REF!</definedName>
    <definedName name="______pr58" localSheetId="8">#REF!</definedName>
    <definedName name="______pr58">#REF!</definedName>
    <definedName name="______pr59" localSheetId="1">#REF!</definedName>
    <definedName name="______pr59" localSheetId="16">#REF!</definedName>
    <definedName name="______pr59" localSheetId="27">#REF!</definedName>
    <definedName name="______pr59" localSheetId="26">#REF!</definedName>
    <definedName name="______pr59" localSheetId="28">#REF!</definedName>
    <definedName name="______pr59" localSheetId="34">#REF!</definedName>
    <definedName name="______pr59" localSheetId="33">#REF!</definedName>
    <definedName name="______pr59" localSheetId="20">#REF!</definedName>
    <definedName name="______pr59" localSheetId="23">#REF!</definedName>
    <definedName name="______pr59" localSheetId="7">#REF!</definedName>
    <definedName name="______pr59" localSheetId="11">#REF!</definedName>
    <definedName name="______pr59" localSheetId="35">#REF!</definedName>
    <definedName name="______pr59" localSheetId="19">#REF!</definedName>
    <definedName name="______pr59" localSheetId="38">#REF!</definedName>
    <definedName name="______pr59" localSheetId="13">#REF!</definedName>
    <definedName name="______pr59" localSheetId="39">#REF!</definedName>
    <definedName name="______pr59" localSheetId="37">#REF!</definedName>
    <definedName name="______pr59" localSheetId="21">#REF!</definedName>
    <definedName name="______pr59" localSheetId="29">#REF!</definedName>
    <definedName name="______pr59" localSheetId="17">#REF!</definedName>
    <definedName name="______pr59" localSheetId="40">#REF!</definedName>
    <definedName name="______pr59" localSheetId="41">#REF!</definedName>
    <definedName name="______pr59" localSheetId="8">#REF!</definedName>
    <definedName name="______pr59">#REF!</definedName>
    <definedName name="______pr60" localSheetId="1">#REF!</definedName>
    <definedName name="______pr60" localSheetId="16">#REF!</definedName>
    <definedName name="______pr60" localSheetId="27">#REF!</definedName>
    <definedName name="______pr60" localSheetId="26">#REF!</definedName>
    <definedName name="______pr60" localSheetId="28">#REF!</definedName>
    <definedName name="______pr60" localSheetId="34">#REF!</definedName>
    <definedName name="______pr60" localSheetId="33">#REF!</definedName>
    <definedName name="______pr60" localSheetId="20">#REF!</definedName>
    <definedName name="______pr60" localSheetId="23">#REF!</definedName>
    <definedName name="______pr60" localSheetId="7">#REF!</definedName>
    <definedName name="______pr60" localSheetId="11">#REF!</definedName>
    <definedName name="______pr60" localSheetId="35">#REF!</definedName>
    <definedName name="______pr60" localSheetId="19">#REF!</definedName>
    <definedName name="______pr60" localSheetId="38">#REF!</definedName>
    <definedName name="______pr60" localSheetId="13">#REF!</definedName>
    <definedName name="______pr60" localSheetId="39">#REF!</definedName>
    <definedName name="______pr60" localSheetId="37">#REF!</definedName>
    <definedName name="______pr60" localSheetId="21">#REF!</definedName>
    <definedName name="______pr60" localSheetId="29">#REF!</definedName>
    <definedName name="______pr60" localSheetId="17">#REF!</definedName>
    <definedName name="______pr60" localSheetId="40">#REF!</definedName>
    <definedName name="______pr60" localSheetId="41">#REF!</definedName>
    <definedName name="______pr60" localSheetId="8">#REF!</definedName>
    <definedName name="______pr60">#REF!</definedName>
    <definedName name="______pr61" localSheetId="1">#REF!</definedName>
    <definedName name="______pr61" localSheetId="16">#REF!</definedName>
    <definedName name="______pr61" localSheetId="27">#REF!</definedName>
    <definedName name="______pr61" localSheetId="26">#REF!</definedName>
    <definedName name="______pr61" localSheetId="28">#REF!</definedName>
    <definedName name="______pr61" localSheetId="34">#REF!</definedName>
    <definedName name="______pr61" localSheetId="33">#REF!</definedName>
    <definedName name="______pr61" localSheetId="20">#REF!</definedName>
    <definedName name="______pr61" localSheetId="23">#REF!</definedName>
    <definedName name="______pr61" localSheetId="7">#REF!</definedName>
    <definedName name="______pr61" localSheetId="11">#REF!</definedName>
    <definedName name="______pr61" localSheetId="35">#REF!</definedName>
    <definedName name="______pr61" localSheetId="19">#REF!</definedName>
    <definedName name="______pr61" localSheetId="38">#REF!</definedName>
    <definedName name="______pr61" localSheetId="13">#REF!</definedName>
    <definedName name="______pr61" localSheetId="39">#REF!</definedName>
    <definedName name="______pr61" localSheetId="37">#REF!</definedName>
    <definedName name="______pr61" localSheetId="21">#REF!</definedName>
    <definedName name="______pr61" localSheetId="29">#REF!</definedName>
    <definedName name="______pr61" localSheetId="17">#REF!</definedName>
    <definedName name="______pr61" localSheetId="40">#REF!</definedName>
    <definedName name="______pr61" localSheetId="41">#REF!</definedName>
    <definedName name="______pr61" localSheetId="8">#REF!</definedName>
    <definedName name="______pr61">#REF!</definedName>
    <definedName name="______pr62" localSheetId="1">#REF!</definedName>
    <definedName name="______pr62" localSheetId="16">#REF!</definedName>
    <definedName name="______pr62" localSheetId="27">#REF!</definedName>
    <definedName name="______pr62" localSheetId="26">#REF!</definedName>
    <definedName name="______pr62" localSheetId="28">#REF!</definedName>
    <definedName name="______pr62" localSheetId="34">#REF!</definedName>
    <definedName name="______pr62" localSheetId="33">#REF!</definedName>
    <definedName name="______pr62" localSheetId="20">#REF!</definedName>
    <definedName name="______pr62" localSheetId="23">#REF!</definedName>
    <definedName name="______pr62" localSheetId="7">#REF!</definedName>
    <definedName name="______pr62" localSheetId="11">#REF!</definedName>
    <definedName name="______pr62" localSheetId="35">#REF!</definedName>
    <definedName name="______pr62" localSheetId="19">#REF!</definedName>
    <definedName name="______pr62" localSheetId="38">#REF!</definedName>
    <definedName name="______pr62" localSheetId="13">#REF!</definedName>
    <definedName name="______pr62" localSheetId="39">#REF!</definedName>
    <definedName name="______pr62" localSheetId="37">#REF!</definedName>
    <definedName name="______pr62" localSheetId="21">#REF!</definedName>
    <definedName name="______pr62" localSheetId="29">#REF!</definedName>
    <definedName name="______pr62" localSheetId="17">#REF!</definedName>
    <definedName name="______pr62" localSheetId="40">#REF!</definedName>
    <definedName name="______pr62" localSheetId="41">#REF!</definedName>
    <definedName name="______pr62" localSheetId="8">#REF!</definedName>
    <definedName name="______pr62">#REF!</definedName>
    <definedName name="______pr63" localSheetId="1">#REF!</definedName>
    <definedName name="______pr63" localSheetId="16">#REF!</definedName>
    <definedName name="______pr63" localSheetId="27">#REF!</definedName>
    <definedName name="______pr63" localSheetId="26">#REF!</definedName>
    <definedName name="______pr63" localSheetId="28">#REF!</definedName>
    <definedName name="______pr63" localSheetId="34">#REF!</definedName>
    <definedName name="______pr63" localSheetId="33">#REF!</definedName>
    <definedName name="______pr63" localSheetId="20">#REF!</definedName>
    <definedName name="______pr63" localSheetId="23">#REF!</definedName>
    <definedName name="______pr63" localSheetId="7">#REF!</definedName>
    <definedName name="______pr63" localSheetId="11">#REF!</definedName>
    <definedName name="______pr63" localSheetId="35">#REF!</definedName>
    <definedName name="______pr63" localSheetId="19">#REF!</definedName>
    <definedName name="______pr63" localSheetId="38">#REF!</definedName>
    <definedName name="______pr63" localSheetId="13">#REF!</definedName>
    <definedName name="______pr63" localSheetId="39">#REF!</definedName>
    <definedName name="______pr63" localSheetId="37">#REF!</definedName>
    <definedName name="______pr63" localSheetId="21">#REF!</definedName>
    <definedName name="______pr63" localSheetId="29">#REF!</definedName>
    <definedName name="______pr63" localSheetId="17">#REF!</definedName>
    <definedName name="______pr63" localSheetId="40">#REF!</definedName>
    <definedName name="______pr63" localSheetId="41">#REF!</definedName>
    <definedName name="______pr63" localSheetId="8">#REF!</definedName>
    <definedName name="______pr63">#REF!</definedName>
    <definedName name="______pr64" localSheetId="1">#REF!</definedName>
    <definedName name="______pr64" localSheetId="16">#REF!</definedName>
    <definedName name="______pr64" localSheetId="27">#REF!</definedName>
    <definedName name="______pr64" localSheetId="26">#REF!</definedName>
    <definedName name="______pr64" localSheetId="28">#REF!</definedName>
    <definedName name="______pr64" localSheetId="34">#REF!</definedName>
    <definedName name="______pr64" localSheetId="33">#REF!</definedName>
    <definedName name="______pr64" localSheetId="20">#REF!</definedName>
    <definedName name="______pr64" localSheetId="23">#REF!</definedName>
    <definedName name="______pr64" localSheetId="7">#REF!</definedName>
    <definedName name="______pr64" localSheetId="11">#REF!</definedName>
    <definedName name="______pr64" localSheetId="35">#REF!</definedName>
    <definedName name="______pr64" localSheetId="19">#REF!</definedName>
    <definedName name="______pr64" localSheetId="38">#REF!</definedName>
    <definedName name="______pr64" localSheetId="13">#REF!</definedName>
    <definedName name="______pr64" localSheetId="39">#REF!</definedName>
    <definedName name="______pr64" localSheetId="37">#REF!</definedName>
    <definedName name="______pr64" localSheetId="21">#REF!</definedName>
    <definedName name="______pr64" localSheetId="29">#REF!</definedName>
    <definedName name="______pr64" localSheetId="17">#REF!</definedName>
    <definedName name="______pr64" localSheetId="40">#REF!</definedName>
    <definedName name="______pr64" localSheetId="41">#REF!</definedName>
    <definedName name="______pr64" localSheetId="8">#REF!</definedName>
    <definedName name="______pr64">#REF!</definedName>
    <definedName name="______pr65" localSheetId="1">#REF!</definedName>
    <definedName name="______pr65" localSheetId="16">#REF!</definedName>
    <definedName name="______pr65" localSheetId="27">#REF!</definedName>
    <definedName name="______pr65" localSheetId="26">#REF!</definedName>
    <definedName name="______pr65" localSheetId="28">#REF!</definedName>
    <definedName name="______pr65" localSheetId="34">#REF!</definedName>
    <definedName name="______pr65" localSheetId="33">#REF!</definedName>
    <definedName name="______pr65" localSheetId="20">#REF!</definedName>
    <definedName name="______pr65" localSheetId="23">#REF!</definedName>
    <definedName name="______pr65" localSheetId="7">#REF!</definedName>
    <definedName name="______pr65" localSheetId="11">#REF!</definedName>
    <definedName name="______pr65" localSheetId="35">#REF!</definedName>
    <definedName name="______pr65" localSheetId="19">#REF!</definedName>
    <definedName name="______pr65" localSheetId="38">#REF!</definedName>
    <definedName name="______pr65" localSheetId="13">#REF!</definedName>
    <definedName name="______pr65" localSheetId="39">#REF!</definedName>
    <definedName name="______pr65" localSheetId="37">#REF!</definedName>
    <definedName name="______pr65" localSheetId="21">#REF!</definedName>
    <definedName name="______pr65" localSheetId="29">#REF!</definedName>
    <definedName name="______pr65" localSheetId="17">#REF!</definedName>
    <definedName name="______pr65" localSheetId="40">#REF!</definedName>
    <definedName name="______pr65" localSheetId="41">#REF!</definedName>
    <definedName name="______pr65" localSheetId="8">#REF!</definedName>
    <definedName name="______pr65">#REF!</definedName>
    <definedName name="______pr66" localSheetId="1">#REF!</definedName>
    <definedName name="______pr66" localSheetId="16">#REF!</definedName>
    <definedName name="______pr66" localSheetId="27">#REF!</definedName>
    <definedName name="______pr66" localSheetId="26">#REF!</definedName>
    <definedName name="______pr66" localSheetId="28">#REF!</definedName>
    <definedName name="______pr66" localSheetId="34">#REF!</definedName>
    <definedName name="______pr66" localSheetId="33">#REF!</definedName>
    <definedName name="______pr66" localSheetId="20">#REF!</definedName>
    <definedName name="______pr66" localSheetId="23">#REF!</definedName>
    <definedName name="______pr66" localSheetId="7">#REF!</definedName>
    <definedName name="______pr66" localSheetId="11">#REF!</definedName>
    <definedName name="______pr66" localSheetId="35">#REF!</definedName>
    <definedName name="______pr66" localSheetId="19">#REF!</definedName>
    <definedName name="______pr66" localSheetId="38">#REF!</definedName>
    <definedName name="______pr66" localSheetId="13">#REF!</definedName>
    <definedName name="______pr66" localSheetId="39">#REF!</definedName>
    <definedName name="______pr66" localSheetId="37">#REF!</definedName>
    <definedName name="______pr66" localSheetId="21">#REF!</definedName>
    <definedName name="______pr66" localSheetId="29">#REF!</definedName>
    <definedName name="______pr66" localSheetId="17">#REF!</definedName>
    <definedName name="______pr66" localSheetId="40">#REF!</definedName>
    <definedName name="______pr66" localSheetId="41">#REF!</definedName>
    <definedName name="______pr66" localSheetId="8">#REF!</definedName>
    <definedName name="______pr66">#REF!</definedName>
    <definedName name="______pr67" localSheetId="1">#REF!</definedName>
    <definedName name="______pr67" localSheetId="16">#REF!</definedName>
    <definedName name="______pr67" localSheetId="27">#REF!</definedName>
    <definedName name="______pr67" localSheetId="26">#REF!</definedName>
    <definedName name="______pr67" localSheetId="28">#REF!</definedName>
    <definedName name="______pr67" localSheetId="34">#REF!</definedName>
    <definedName name="______pr67" localSheetId="33">#REF!</definedName>
    <definedName name="______pr67" localSheetId="20">#REF!</definedName>
    <definedName name="______pr67" localSheetId="23">#REF!</definedName>
    <definedName name="______pr67" localSheetId="7">#REF!</definedName>
    <definedName name="______pr67" localSheetId="11">#REF!</definedName>
    <definedName name="______pr67" localSheetId="35">#REF!</definedName>
    <definedName name="______pr67" localSheetId="19">#REF!</definedName>
    <definedName name="______pr67" localSheetId="38">#REF!</definedName>
    <definedName name="______pr67" localSheetId="13">#REF!</definedName>
    <definedName name="______pr67" localSheetId="39">#REF!</definedName>
    <definedName name="______pr67" localSheetId="37">#REF!</definedName>
    <definedName name="______pr67" localSheetId="21">#REF!</definedName>
    <definedName name="______pr67" localSheetId="29">#REF!</definedName>
    <definedName name="______pr67" localSheetId="17">#REF!</definedName>
    <definedName name="______pr67" localSheetId="40">#REF!</definedName>
    <definedName name="______pr67" localSheetId="41">#REF!</definedName>
    <definedName name="______pr67" localSheetId="8">#REF!</definedName>
    <definedName name="______pr67">#REF!</definedName>
    <definedName name="______pr68" localSheetId="1">#REF!</definedName>
    <definedName name="______pr68" localSheetId="16">#REF!</definedName>
    <definedName name="______pr68" localSheetId="27">#REF!</definedName>
    <definedName name="______pr68" localSheetId="26">#REF!</definedName>
    <definedName name="______pr68" localSheetId="28">#REF!</definedName>
    <definedName name="______pr68" localSheetId="34">#REF!</definedName>
    <definedName name="______pr68" localSheetId="33">#REF!</definedName>
    <definedName name="______pr68" localSheetId="20">#REF!</definedName>
    <definedName name="______pr68" localSheetId="23">#REF!</definedName>
    <definedName name="______pr68" localSheetId="7">#REF!</definedName>
    <definedName name="______pr68" localSheetId="11">#REF!</definedName>
    <definedName name="______pr68" localSheetId="35">#REF!</definedName>
    <definedName name="______pr68" localSheetId="19">#REF!</definedName>
    <definedName name="______pr68" localSheetId="38">#REF!</definedName>
    <definedName name="______pr68" localSheetId="13">#REF!</definedName>
    <definedName name="______pr68" localSheetId="39">#REF!</definedName>
    <definedName name="______pr68" localSheetId="37">#REF!</definedName>
    <definedName name="______pr68" localSheetId="21">#REF!</definedName>
    <definedName name="______pr68" localSheetId="29">#REF!</definedName>
    <definedName name="______pr68" localSheetId="17">#REF!</definedName>
    <definedName name="______pr68" localSheetId="40">#REF!</definedName>
    <definedName name="______pr68" localSheetId="41">#REF!</definedName>
    <definedName name="______pr68" localSheetId="8">#REF!</definedName>
    <definedName name="______pr68">#REF!</definedName>
    <definedName name="______pr69" localSheetId="1">#REF!</definedName>
    <definedName name="______pr69" localSheetId="16">#REF!</definedName>
    <definedName name="______pr69" localSheetId="27">#REF!</definedName>
    <definedName name="______pr69" localSheetId="26">#REF!</definedName>
    <definedName name="______pr69" localSheetId="28">#REF!</definedName>
    <definedName name="______pr69" localSheetId="34">#REF!</definedName>
    <definedName name="______pr69" localSheetId="33">#REF!</definedName>
    <definedName name="______pr69" localSheetId="20">#REF!</definedName>
    <definedName name="______pr69" localSheetId="23">#REF!</definedName>
    <definedName name="______pr69" localSheetId="7">#REF!</definedName>
    <definedName name="______pr69" localSheetId="11">#REF!</definedName>
    <definedName name="______pr69" localSheetId="35">#REF!</definedName>
    <definedName name="______pr69" localSheetId="19">#REF!</definedName>
    <definedName name="______pr69" localSheetId="38">#REF!</definedName>
    <definedName name="______pr69" localSheetId="13">#REF!</definedName>
    <definedName name="______pr69" localSheetId="39">#REF!</definedName>
    <definedName name="______pr69" localSheetId="37">#REF!</definedName>
    <definedName name="______pr69" localSheetId="21">#REF!</definedName>
    <definedName name="______pr69" localSheetId="29">#REF!</definedName>
    <definedName name="______pr69" localSheetId="17">#REF!</definedName>
    <definedName name="______pr69" localSheetId="40">#REF!</definedName>
    <definedName name="______pr69" localSheetId="41">#REF!</definedName>
    <definedName name="______pr69" localSheetId="8">#REF!</definedName>
    <definedName name="______pr69">#REF!</definedName>
    <definedName name="______pr70" localSheetId="1">#REF!</definedName>
    <definedName name="______pr70" localSheetId="16">#REF!</definedName>
    <definedName name="______pr70" localSheetId="27">#REF!</definedName>
    <definedName name="______pr70" localSheetId="26">#REF!</definedName>
    <definedName name="______pr70" localSheetId="28">#REF!</definedName>
    <definedName name="______pr70" localSheetId="34">#REF!</definedName>
    <definedName name="______pr70" localSheetId="33">#REF!</definedName>
    <definedName name="______pr70" localSheetId="20">#REF!</definedName>
    <definedName name="______pr70" localSheetId="23">#REF!</definedName>
    <definedName name="______pr70" localSheetId="7">#REF!</definedName>
    <definedName name="______pr70" localSheetId="11">#REF!</definedName>
    <definedName name="______pr70" localSheetId="35">#REF!</definedName>
    <definedName name="______pr70" localSheetId="19">#REF!</definedName>
    <definedName name="______pr70" localSheetId="38">#REF!</definedName>
    <definedName name="______pr70" localSheetId="13">#REF!</definedName>
    <definedName name="______pr70" localSheetId="39">#REF!</definedName>
    <definedName name="______pr70" localSheetId="37">#REF!</definedName>
    <definedName name="______pr70" localSheetId="21">#REF!</definedName>
    <definedName name="______pr70" localSheetId="29">#REF!</definedName>
    <definedName name="______pr70" localSheetId="17">#REF!</definedName>
    <definedName name="______pr70" localSheetId="40">#REF!</definedName>
    <definedName name="______pr70" localSheetId="41">#REF!</definedName>
    <definedName name="______pr70" localSheetId="8">#REF!</definedName>
    <definedName name="______pr70">#REF!</definedName>
    <definedName name="______pr71" localSheetId="1">#REF!</definedName>
    <definedName name="______pr71" localSheetId="16">#REF!</definedName>
    <definedName name="______pr71" localSheetId="27">#REF!</definedName>
    <definedName name="______pr71" localSheetId="26">#REF!</definedName>
    <definedName name="______pr71" localSheetId="28">#REF!</definedName>
    <definedName name="______pr71" localSheetId="34">#REF!</definedName>
    <definedName name="______pr71" localSheetId="33">#REF!</definedName>
    <definedName name="______pr71" localSheetId="20">#REF!</definedName>
    <definedName name="______pr71" localSheetId="23">#REF!</definedName>
    <definedName name="______pr71" localSheetId="7">#REF!</definedName>
    <definedName name="______pr71" localSheetId="11">#REF!</definedName>
    <definedName name="______pr71" localSheetId="35">#REF!</definedName>
    <definedName name="______pr71" localSheetId="19">#REF!</definedName>
    <definedName name="______pr71" localSheetId="38">#REF!</definedName>
    <definedName name="______pr71" localSheetId="13">#REF!</definedName>
    <definedName name="______pr71" localSheetId="39">#REF!</definedName>
    <definedName name="______pr71" localSheetId="37">#REF!</definedName>
    <definedName name="______pr71" localSheetId="21">#REF!</definedName>
    <definedName name="______pr71" localSheetId="29">#REF!</definedName>
    <definedName name="______pr71" localSheetId="17">#REF!</definedName>
    <definedName name="______pr71" localSheetId="40">#REF!</definedName>
    <definedName name="______pr71" localSheetId="41">#REF!</definedName>
    <definedName name="______pr71" localSheetId="8">#REF!</definedName>
    <definedName name="______pr71">#REF!</definedName>
    <definedName name="______pr72" localSheetId="1">#REF!</definedName>
    <definedName name="______pr72" localSheetId="16">#REF!</definedName>
    <definedName name="______pr72" localSheetId="27">#REF!</definedName>
    <definedName name="______pr72" localSheetId="26">#REF!</definedName>
    <definedName name="______pr72" localSheetId="28">#REF!</definedName>
    <definedName name="______pr72" localSheetId="34">#REF!</definedName>
    <definedName name="______pr72" localSheetId="33">#REF!</definedName>
    <definedName name="______pr72" localSheetId="20">#REF!</definedName>
    <definedName name="______pr72" localSheetId="23">#REF!</definedName>
    <definedName name="______pr72" localSheetId="7">#REF!</definedName>
    <definedName name="______pr72" localSheetId="11">#REF!</definedName>
    <definedName name="______pr72" localSheetId="35">#REF!</definedName>
    <definedName name="______pr72" localSheetId="19">#REF!</definedName>
    <definedName name="______pr72" localSheetId="38">#REF!</definedName>
    <definedName name="______pr72" localSheetId="13">#REF!</definedName>
    <definedName name="______pr72" localSheetId="39">#REF!</definedName>
    <definedName name="______pr72" localSheetId="37">#REF!</definedName>
    <definedName name="______pr72" localSheetId="21">#REF!</definedName>
    <definedName name="______pr72" localSheetId="29">#REF!</definedName>
    <definedName name="______pr72" localSheetId="17">#REF!</definedName>
    <definedName name="______pr72" localSheetId="40">#REF!</definedName>
    <definedName name="______pr72" localSheetId="41">#REF!</definedName>
    <definedName name="______pr72" localSheetId="8">#REF!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6">[4]!_xlbgnm.ane7</definedName>
    <definedName name="_____ane7" localSheetId="27">[4]!_xlbgnm.ane7</definedName>
    <definedName name="_____ane7" localSheetId="26">[4]!_xlbgnm.ane7</definedName>
    <definedName name="_____ane7" localSheetId="28">[4]!_xlbgnm.ane7</definedName>
    <definedName name="_____ane7" localSheetId="34">[4]!_xlbgnm.ane7</definedName>
    <definedName name="_____ane7" localSheetId="33">[4]!_xlbgnm.ane7</definedName>
    <definedName name="_____ane7" localSheetId="20">[4]!_xlbgnm.ane7</definedName>
    <definedName name="_____ane7" localSheetId="23">[4]!_xlbgnm.ane7</definedName>
    <definedName name="_____ane7" localSheetId="7">[4]!_xlbgnm.ane7</definedName>
    <definedName name="_____ane7" localSheetId="11">[4]!_xlbgnm.ane7</definedName>
    <definedName name="_____ane7" localSheetId="35">[4]!_xlbgnm.ane7</definedName>
    <definedName name="_____ane7" localSheetId="19">[4]!_xlbgnm.ane7</definedName>
    <definedName name="_____ane7" localSheetId="38">[4]!_xlbgnm.ane7</definedName>
    <definedName name="_____ane7" localSheetId="13">[4]!_xlbgnm.ane7</definedName>
    <definedName name="_____ane7" localSheetId="39">[4]!_xlbgnm.ane7</definedName>
    <definedName name="_____ane7" localSheetId="37">[4]!_xlbgnm.ane7</definedName>
    <definedName name="_____ane7" localSheetId="21">[4]!_xlbgnm.ane7</definedName>
    <definedName name="_____ane7" localSheetId="29">[4]!_xlbgnm.ane7</definedName>
    <definedName name="_____ane7" localSheetId="17">[4]!_xlbgnm.ane7</definedName>
    <definedName name="_____ane7" localSheetId="40">[4]!_xlbgnm.ane7</definedName>
    <definedName name="_____ane7" localSheetId="41">[4]!_xlbgnm.ane7</definedName>
    <definedName name="_____ane7" localSheetId="8">[4]!_xlbgnm.ane7</definedName>
    <definedName name="_____ane7">[4]!_xlbgnm.ane7</definedName>
    <definedName name="_____ane8" localSheetId="16">[4]!_xlbgnm.ane8</definedName>
    <definedName name="_____ane8" localSheetId="27">[4]!_xlbgnm.ane8</definedName>
    <definedName name="_____ane8" localSheetId="26">[4]!_xlbgnm.ane8</definedName>
    <definedName name="_____ane8" localSheetId="28">[4]!_xlbgnm.ane8</definedName>
    <definedName name="_____ane8" localSheetId="34">[4]!_xlbgnm.ane8</definedName>
    <definedName name="_____ane8" localSheetId="33">[4]!_xlbgnm.ane8</definedName>
    <definedName name="_____ane8" localSheetId="20">[4]!_xlbgnm.ane8</definedName>
    <definedName name="_____ane8" localSheetId="23">[4]!_xlbgnm.ane8</definedName>
    <definedName name="_____ane8" localSheetId="7">[4]!_xlbgnm.ane8</definedName>
    <definedName name="_____ane8" localSheetId="11">[4]!_xlbgnm.ane8</definedName>
    <definedName name="_____ane8" localSheetId="35">[4]!_xlbgnm.ane8</definedName>
    <definedName name="_____ane8" localSheetId="19">[4]!_xlbgnm.ane8</definedName>
    <definedName name="_____ane8" localSheetId="38">[4]!_xlbgnm.ane8</definedName>
    <definedName name="_____ane8" localSheetId="13">[4]!_xlbgnm.ane8</definedName>
    <definedName name="_____ane8" localSheetId="39">[4]!_xlbgnm.ane8</definedName>
    <definedName name="_____ane8" localSheetId="37">[4]!_xlbgnm.ane8</definedName>
    <definedName name="_____ane8" localSheetId="21">[4]!_xlbgnm.ane8</definedName>
    <definedName name="_____ane8" localSheetId="29">[4]!_xlbgnm.ane8</definedName>
    <definedName name="_____ane8" localSheetId="17">[4]!_xlbgnm.ane8</definedName>
    <definedName name="_____ane8" localSheetId="40">[4]!_xlbgnm.ane8</definedName>
    <definedName name="_____ane8" localSheetId="41">[4]!_xlbgnm.ane8</definedName>
    <definedName name="_____ane8" localSheetId="8">[4]!_xlbgnm.ane8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 localSheetId="1">[6]Tablas!#REF!</definedName>
    <definedName name="_____DCI1" localSheetId="16">[6]Tablas!#REF!</definedName>
    <definedName name="_____DCI1" localSheetId="27">[6]Tablas!#REF!</definedName>
    <definedName name="_____DCI1" localSheetId="26">[6]Tablas!#REF!</definedName>
    <definedName name="_____DCI1" localSheetId="28">[6]Tablas!#REF!</definedName>
    <definedName name="_____DCI1" localSheetId="34">[6]Tablas!#REF!</definedName>
    <definedName name="_____DCI1" localSheetId="33">[6]Tablas!#REF!</definedName>
    <definedName name="_____DCI1" localSheetId="20">[6]Tablas!#REF!</definedName>
    <definedName name="_____DCI1" localSheetId="23">[6]Tablas!#REF!</definedName>
    <definedName name="_____DCI1" localSheetId="7">[6]Tablas!#REF!</definedName>
    <definedName name="_____DCI1" localSheetId="11">[6]Tablas!#REF!</definedName>
    <definedName name="_____DCI1" localSheetId="35">[6]Tablas!#REF!</definedName>
    <definedName name="_____DCI1" localSheetId="19">[6]Tablas!#REF!</definedName>
    <definedName name="_____DCI1" localSheetId="38">[6]Tablas!#REF!</definedName>
    <definedName name="_____DCI1" localSheetId="13">[6]Tablas!#REF!</definedName>
    <definedName name="_____DCI1" localSheetId="39">[6]Tablas!#REF!</definedName>
    <definedName name="_____DCI1" localSheetId="37">[6]Tablas!#REF!</definedName>
    <definedName name="_____DCI1" localSheetId="21">[6]Tablas!#REF!</definedName>
    <definedName name="_____DCI1" localSheetId="29">[6]Tablas!#REF!</definedName>
    <definedName name="_____DCI1" localSheetId="17">[6]Tablas!#REF!</definedName>
    <definedName name="_____DCI1" localSheetId="40">[6]Tablas!#REF!</definedName>
    <definedName name="_____DCI1" localSheetId="41">[6]Tablas!#REF!</definedName>
    <definedName name="_____DCI1" localSheetId="8">[6]Tablas!#REF!</definedName>
    <definedName name="_____DCI1">[6]Tablas!#REF!</definedName>
    <definedName name="_____DDS1" localSheetId="1">[6]Tablas!#REF!</definedName>
    <definedName name="_____DDS1" localSheetId="16">[6]Tablas!#REF!</definedName>
    <definedName name="_____DDS1" localSheetId="27">[6]Tablas!#REF!</definedName>
    <definedName name="_____DDS1" localSheetId="26">[6]Tablas!#REF!</definedName>
    <definedName name="_____DDS1" localSheetId="28">[6]Tablas!#REF!</definedName>
    <definedName name="_____DDS1" localSheetId="34">[6]Tablas!#REF!</definedName>
    <definedName name="_____DDS1" localSheetId="33">[6]Tablas!#REF!</definedName>
    <definedName name="_____DDS1" localSheetId="20">[6]Tablas!#REF!</definedName>
    <definedName name="_____DDS1" localSheetId="23">[6]Tablas!#REF!</definedName>
    <definedName name="_____DDS1" localSheetId="7">[6]Tablas!#REF!</definedName>
    <definedName name="_____DDS1" localSheetId="11">[6]Tablas!#REF!</definedName>
    <definedName name="_____DDS1" localSheetId="35">[6]Tablas!#REF!</definedName>
    <definedName name="_____DDS1" localSheetId="19">[6]Tablas!#REF!</definedName>
    <definedName name="_____DDS1" localSheetId="38">[6]Tablas!#REF!</definedName>
    <definedName name="_____DDS1" localSheetId="13">[6]Tablas!#REF!</definedName>
    <definedName name="_____DDS1" localSheetId="39">[6]Tablas!#REF!</definedName>
    <definedName name="_____DDS1" localSheetId="37">[6]Tablas!#REF!</definedName>
    <definedName name="_____DDS1" localSheetId="21">[6]Tablas!#REF!</definedName>
    <definedName name="_____DDS1" localSheetId="29">[6]Tablas!#REF!</definedName>
    <definedName name="_____DDS1" localSheetId="17">[6]Tablas!#REF!</definedName>
    <definedName name="_____DDS1" localSheetId="40">[6]Tablas!#REF!</definedName>
    <definedName name="_____DDS1" localSheetId="41">[6]Tablas!#REF!</definedName>
    <definedName name="_____DDS1" localSheetId="8">[6]Tablas!#REF!</definedName>
    <definedName name="_____DDS1">[6]Tablas!#REF!</definedName>
    <definedName name="_____DGO1" localSheetId="1">[6]Tablas!#REF!</definedName>
    <definedName name="_____DGO1" localSheetId="16">[6]Tablas!#REF!</definedName>
    <definedName name="_____DGO1" localSheetId="27">[6]Tablas!#REF!</definedName>
    <definedName name="_____DGO1" localSheetId="26">[6]Tablas!#REF!</definedName>
    <definedName name="_____DGO1" localSheetId="28">[6]Tablas!#REF!</definedName>
    <definedName name="_____DGO1" localSheetId="34">[6]Tablas!#REF!</definedName>
    <definedName name="_____DGO1" localSheetId="33">[6]Tablas!#REF!</definedName>
    <definedName name="_____DGO1" localSheetId="20">[6]Tablas!#REF!</definedName>
    <definedName name="_____DGO1" localSheetId="23">[6]Tablas!#REF!</definedName>
    <definedName name="_____DGO1" localSheetId="7">[6]Tablas!#REF!</definedName>
    <definedName name="_____DGO1" localSheetId="11">[6]Tablas!#REF!</definedName>
    <definedName name="_____DGO1" localSheetId="35">[6]Tablas!#REF!</definedName>
    <definedName name="_____DGO1" localSheetId="19">[6]Tablas!#REF!</definedName>
    <definedName name="_____DGO1" localSheetId="38">[6]Tablas!#REF!</definedName>
    <definedName name="_____DGO1" localSheetId="13">[6]Tablas!#REF!</definedName>
    <definedName name="_____DGO1" localSheetId="39">[6]Tablas!#REF!</definedName>
    <definedName name="_____DGO1" localSheetId="37">[6]Tablas!#REF!</definedName>
    <definedName name="_____DGO1" localSheetId="21">[6]Tablas!#REF!</definedName>
    <definedName name="_____DGO1" localSheetId="29">[6]Tablas!#REF!</definedName>
    <definedName name="_____DGO1" localSheetId="17">[6]Tablas!#REF!</definedName>
    <definedName name="_____DGO1" localSheetId="40">[6]Tablas!#REF!</definedName>
    <definedName name="_____DGO1" localSheetId="41">[6]Tablas!#REF!</definedName>
    <definedName name="_____DGO1" localSheetId="8">[6]Tablas!#REF!</definedName>
    <definedName name="_____DGO1">[6]Tablas!#REF!</definedName>
    <definedName name="_____DGP1" localSheetId="1">[6]Tablas!#REF!</definedName>
    <definedName name="_____DGP1" localSheetId="16">[6]Tablas!#REF!</definedName>
    <definedName name="_____DGP1" localSheetId="27">[6]Tablas!#REF!</definedName>
    <definedName name="_____DGP1" localSheetId="26">[6]Tablas!#REF!</definedName>
    <definedName name="_____DGP1" localSheetId="28">[6]Tablas!#REF!</definedName>
    <definedName name="_____DGP1" localSheetId="34">[6]Tablas!#REF!</definedName>
    <definedName name="_____DGP1" localSheetId="33">[6]Tablas!#REF!</definedName>
    <definedName name="_____DGP1" localSheetId="20">[6]Tablas!#REF!</definedName>
    <definedName name="_____DGP1" localSheetId="23">[6]Tablas!#REF!</definedName>
    <definedName name="_____DGP1" localSheetId="7">[6]Tablas!#REF!</definedName>
    <definedName name="_____DGP1" localSheetId="11">[6]Tablas!#REF!</definedName>
    <definedName name="_____DGP1" localSheetId="35">[6]Tablas!#REF!</definedName>
    <definedName name="_____DGP1" localSheetId="19">[6]Tablas!#REF!</definedName>
    <definedName name="_____DGP1" localSheetId="38">[6]Tablas!#REF!</definedName>
    <definedName name="_____DGP1" localSheetId="13">[6]Tablas!#REF!</definedName>
    <definedName name="_____DGP1" localSheetId="39">[6]Tablas!#REF!</definedName>
    <definedName name="_____DGP1" localSheetId="37">[6]Tablas!#REF!</definedName>
    <definedName name="_____DGP1" localSheetId="21">[6]Tablas!#REF!</definedName>
    <definedName name="_____DGP1" localSheetId="29">[6]Tablas!#REF!</definedName>
    <definedName name="_____DGP1" localSheetId="17">[6]Tablas!#REF!</definedName>
    <definedName name="_____DGP1" localSheetId="40">[6]Tablas!#REF!</definedName>
    <definedName name="_____DGP1" localSheetId="41">[6]Tablas!#REF!</definedName>
    <definedName name="_____DGP1" localSheetId="8">[6]Tablas!#REF!</definedName>
    <definedName name="_____DGP1">[6]Tablas!#REF!</definedName>
    <definedName name="_____DIJ1" localSheetId="1">[6]Tablas!#REF!</definedName>
    <definedName name="_____DIJ1" localSheetId="16">[6]Tablas!#REF!</definedName>
    <definedName name="_____DIJ1" localSheetId="27">[6]Tablas!#REF!</definedName>
    <definedName name="_____DIJ1" localSheetId="26">[6]Tablas!#REF!</definedName>
    <definedName name="_____DIJ1" localSheetId="28">[6]Tablas!#REF!</definedName>
    <definedName name="_____DIJ1" localSheetId="34">[6]Tablas!#REF!</definedName>
    <definedName name="_____DIJ1" localSheetId="33">[6]Tablas!#REF!</definedName>
    <definedName name="_____DIJ1" localSheetId="20">[6]Tablas!#REF!</definedName>
    <definedName name="_____DIJ1" localSheetId="23">[6]Tablas!#REF!</definedName>
    <definedName name="_____DIJ1" localSheetId="7">[6]Tablas!#REF!</definedName>
    <definedName name="_____DIJ1" localSheetId="11">[6]Tablas!#REF!</definedName>
    <definedName name="_____DIJ1" localSheetId="35">[6]Tablas!#REF!</definedName>
    <definedName name="_____DIJ1" localSheetId="19">[6]Tablas!#REF!</definedName>
    <definedName name="_____DIJ1" localSheetId="38">[6]Tablas!#REF!</definedName>
    <definedName name="_____DIJ1" localSheetId="13">[6]Tablas!#REF!</definedName>
    <definedName name="_____DIJ1" localSheetId="39">[6]Tablas!#REF!</definedName>
    <definedName name="_____DIJ1" localSheetId="37">[6]Tablas!#REF!</definedName>
    <definedName name="_____DIJ1" localSheetId="21">[6]Tablas!#REF!</definedName>
    <definedName name="_____DIJ1" localSheetId="29">[6]Tablas!#REF!</definedName>
    <definedName name="_____DIJ1" localSheetId="17">[6]Tablas!#REF!</definedName>
    <definedName name="_____DIJ1" localSheetId="40">[6]Tablas!#REF!</definedName>
    <definedName name="_____DIJ1" localSheetId="41">[6]Tablas!#REF!</definedName>
    <definedName name="_____DIJ1" localSheetId="8">[6]Tablas!#REF!</definedName>
    <definedName name="_____DIJ1">[6]Tablas!#REF!</definedName>
    <definedName name="_____DPI1" localSheetId="1">[6]Tablas!#REF!</definedName>
    <definedName name="_____DPI1" localSheetId="16">[6]Tablas!#REF!</definedName>
    <definedName name="_____DPI1" localSheetId="27">[6]Tablas!#REF!</definedName>
    <definedName name="_____DPI1" localSheetId="26">[6]Tablas!#REF!</definedName>
    <definedName name="_____DPI1" localSheetId="28">[6]Tablas!#REF!</definedName>
    <definedName name="_____DPI1" localSheetId="34">[6]Tablas!#REF!</definedName>
    <definedName name="_____DPI1" localSheetId="33">[6]Tablas!#REF!</definedName>
    <definedName name="_____DPI1" localSheetId="20">[6]Tablas!#REF!</definedName>
    <definedName name="_____DPI1" localSheetId="23">[6]Tablas!#REF!</definedName>
    <definedName name="_____DPI1" localSheetId="7">[6]Tablas!#REF!</definedName>
    <definedName name="_____DPI1" localSheetId="11">[6]Tablas!#REF!</definedName>
    <definedName name="_____DPI1" localSheetId="35">[6]Tablas!#REF!</definedName>
    <definedName name="_____DPI1" localSheetId="19">[6]Tablas!#REF!</definedName>
    <definedName name="_____DPI1" localSheetId="38">[6]Tablas!#REF!</definedName>
    <definedName name="_____DPI1" localSheetId="13">[6]Tablas!#REF!</definedName>
    <definedName name="_____DPI1" localSheetId="39">[6]Tablas!#REF!</definedName>
    <definedName name="_____DPI1" localSheetId="37">[6]Tablas!#REF!</definedName>
    <definedName name="_____DPI1" localSheetId="21">[6]Tablas!#REF!</definedName>
    <definedName name="_____DPI1" localSheetId="29">[6]Tablas!#REF!</definedName>
    <definedName name="_____DPI1" localSheetId="17">[6]Tablas!#REF!</definedName>
    <definedName name="_____DPI1" localSheetId="40">[6]Tablas!#REF!</definedName>
    <definedName name="_____DPI1" localSheetId="41">[6]Tablas!#REF!</definedName>
    <definedName name="_____DPI1" localSheetId="8">[6]Tablas!#REF!</definedName>
    <definedName name="_____DPI1">[6]Tablas!#REF!</definedName>
    <definedName name="_____DPY1" localSheetId="1">[6]Tablas!#REF!</definedName>
    <definedName name="_____DPY1" localSheetId="16">[6]Tablas!#REF!</definedName>
    <definedName name="_____DPY1" localSheetId="27">[6]Tablas!#REF!</definedName>
    <definedName name="_____DPY1" localSheetId="26">[6]Tablas!#REF!</definedName>
    <definedName name="_____DPY1" localSheetId="28">[6]Tablas!#REF!</definedName>
    <definedName name="_____DPY1" localSheetId="34">[6]Tablas!#REF!</definedName>
    <definedName name="_____DPY1" localSheetId="33">[6]Tablas!#REF!</definedName>
    <definedName name="_____DPY1" localSheetId="20">[6]Tablas!#REF!</definedName>
    <definedName name="_____DPY1" localSheetId="23">[6]Tablas!#REF!</definedName>
    <definedName name="_____DPY1" localSheetId="7">[6]Tablas!#REF!</definedName>
    <definedName name="_____DPY1" localSheetId="11">[6]Tablas!#REF!</definedName>
    <definedName name="_____DPY1" localSheetId="35">[6]Tablas!#REF!</definedName>
    <definedName name="_____DPY1" localSheetId="19">[6]Tablas!#REF!</definedName>
    <definedName name="_____DPY1" localSheetId="38">[6]Tablas!#REF!</definedName>
    <definedName name="_____DPY1" localSheetId="13">[6]Tablas!#REF!</definedName>
    <definedName name="_____DPY1" localSheetId="39">[6]Tablas!#REF!</definedName>
    <definedName name="_____DPY1" localSheetId="37">[6]Tablas!#REF!</definedName>
    <definedName name="_____DPY1" localSheetId="21">[6]Tablas!#REF!</definedName>
    <definedName name="_____DPY1" localSheetId="29">[6]Tablas!#REF!</definedName>
    <definedName name="_____DPY1" localSheetId="17">[6]Tablas!#REF!</definedName>
    <definedName name="_____DPY1" localSheetId="40">[6]Tablas!#REF!</definedName>
    <definedName name="_____DPY1" localSheetId="41">[6]Tablas!#REF!</definedName>
    <definedName name="_____DPY1" localSheetId="8">[6]Tablas!#REF!</definedName>
    <definedName name="_____DPY1">[6]Tablas!#REF!</definedName>
    <definedName name="_____DRI1" localSheetId="1">[6]Tablas!#REF!</definedName>
    <definedName name="_____DRI1" localSheetId="16">[6]Tablas!#REF!</definedName>
    <definedName name="_____DRI1" localSheetId="27">[6]Tablas!#REF!</definedName>
    <definedName name="_____DRI1" localSheetId="26">[6]Tablas!#REF!</definedName>
    <definedName name="_____DRI1" localSheetId="28">[6]Tablas!#REF!</definedName>
    <definedName name="_____DRI1" localSheetId="34">[6]Tablas!#REF!</definedName>
    <definedName name="_____DRI1" localSheetId="33">[6]Tablas!#REF!</definedName>
    <definedName name="_____DRI1" localSheetId="20">[6]Tablas!#REF!</definedName>
    <definedName name="_____DRI1" localSheetId="23">[6]Tablas!#REF!</definedName>
    <definedName name="_____DRI1" localSheetId="7">[6]Tablas!#REF!</definedName>
    <definedName name="_____DRI1" localSheetId="11">[6]Tablas!#REF!</definedName>
    <definedName name="_____DRI1" localSheetId="35">[6]Tablas!#REF!</definedName>
    <definedName name="_____DRI1" localSheetId="19">[6]Tablas!#REF!</definedName>
    <definedName name="_____DRI1" localSheetId="38">[6]Tablas!#REF!</definedName>
    <definedName name="_____DRI1" localSheetId="13">[6]Tablas!#REF!</definedName>
    <definedName name="_____DRI1" localSheetId="39">[6]Tablas!#REF!</definedName>
    <definedName name="_____DRI1" localSheetId="37">[6]Tablas!#REF!</definedName>
    <definedName name="_____DRI1" localSheetId="21">[6]Tablas!#REF!</definedName>
    <definedName name="_____DRI1" localSheetId="29">[6]Tablas!#REF!</definedName>
    <definedName name="_____DRI1" localSheetId="17">[6]Tablas!#REF!</definedName>
    <definedName name="_____DRI1" localSheetId="40">[6]Tablas!#REF!</definedName>
    <definedName name="_____DRI1" localSheetId="41">[6]Tablas!#REF!</definedName>
    <definedName name="_____DRI1" localSheetId="8">[6]Tablas!#REF!</definedName>
    <definedName name="_____DRI1">[6]Tablas!#REF!</definedName>
    <definedName name="_____DRL1" localSheetId="1">[6]Tablas!#REF!</definedName>
    <definedName name="_____DRL1" localSheetId="16">[6]Tablas!#REF!</definedName>
    <definedName name="_____DRL1" localSheetId="27">[6]Tablas!#REF!</definedName>
    <definedName name="_____DRL1" localSheetId="26">[6]Tablas!#REF!</definedName>
    <definedName name="_____DRL1" localSheetId="28">[6]Tablas!#REF!</definedName>
    <definedName name="_____DRL1" localSheetId="34">[6]Tablas!#REF!</definedName>
    <definedName name="_____DRL1" localSheetId="33">[6]Tablas!#REF!</definedName>
    <definedName name="_____DRL1" localSheetId="20">[6]Tablas!#REF!</definedName>
    <definedName name="_____DRL1" localSheetId="23">[6]Tablas!#REF!</definedName>
    <definedName name="_____DRL1" localSheetId="7">[6]Tablas!#REF!</definedName>
    <definedName name="_____DRL1" localSheetId="11">[6]Tablas!#REF!</definedName>
    <definedName name="_____DRL1" localSheetId="35">[6]Tablas!#REF!</definedName>
    <definedName name="_____DRL1" localSheetId="19">[6]Tablas!#REF!</definedName>
    <definedName name="_____DRL1" localSheetId="38">[6]Tablas!#REF!</definedName>
    <definedName name="_____DRL1" localSheetId="13">[6]Tablas!#REF!</definedName>
    <definedName name="_____DRL1" localSheetId="39">[6]Tablas!#REF!</definedName>
    <definedName name="_____DRL1" localSheetId="37">[6]Tablas!#REF!</definedName>
    <definedName name="_____DRL1" localSheetId="21">[6]Tablas!#REF!</definedName>
    <definedName name="_____DRL1" localSheetId="29">[6]Tablas!#REF!</definedName>
    <definedName name="_____DRL1" localSheetId="17">[6]Tablas!#REF!</definedName>
    <definedName name="_____DRL1" localSheetId="40">[6]Tablas!#REF!</definedName>
    <definedName name="_____DRL1" localSheetId="41">[6]Tablas!#REF!</definedName>
    <definedName name="_____DRL1" localSheetId="8">[6]Tablas!#REF!</definedName>
    <definedName name="_____DRL1">[6]Tablas!#REF!</definedName>
    <definedName name="_____DSP1" localSheetId="1">[6]Tablas!#REF!</definedName>
    <definedName name="_____DSP1" localSheetId="16">[6]Tablas!#REF!</definedName>
    <definedName name="_____DSP1" localSheetId="27">[6]Tablas!#REF!</definedName>
    <definedName name="_____DSP1" localSheetId="26">[6]Tablas!#REF!</definedName>
    <definedName name="_____DSP1" localSheetId="28">[6]Tablas!#REF!</definedName>
    <definedName name="_____DSP1" localSheetId="34">[6]Tablas!#REF!</definedName>
    <definedName name="_____DSP1" localSheetId="33">[6]Tablas!#REF!</definedName>
    <definedName name="_____DSP1" localSheetId="20">[6]Tablas!#REF!</definedName>
    <definedName name="_____DSP1" localSheetId="23">[6]Tablas!#REF!</definedName>
    <definedName name="_____DSP1" localSheetId="7">[6]Tablas!#REF!</definedName>
    <definedName name="_____DSP1" localSheetId="11">[6]Tablas!#REF!</definedName>
    <definedName name="_____DSP1" localSheetId="35">[6]Tablas!#REF!</definedName>
    <definedName name="_____DSP1" localSheetId="19">[6]Tablas!#REF!</definedName>
    <definedName name="_____DSP1" localSheetId="38">[6]Tablas!#REF!</definedName>
    <definedName name="_____DSP1" localSheetId="13">[6]Tablas!#REF!</definedName>
    <definedName name="_____DSP1" localSheetId="39">[6]Tablas!#REF!</definedName>
    <definedName name="_____DSP1" localSheetId="37">[6]Tablas!#REF!</definedName>
    <definedName name="_____DSP1" localSheetId="21">[6]Tablas!#REF!</definedName>
    <definedName name="_____DSP1" localSheetId="29">[6]Tablas!#REF!</definedName>
    <definedName name="_____DSP1" localSheetId="17">[6]Tablas!#REF!</definedName>
    <definedName name="_____DSP1" localSheetId="40">[6]Tablas!#REF!</definedName>
    <definedName name="_____DSP1" localSheetId="41">[6]Tablas!#REF!</definedName>
    <definedName name="_____DSP1" localSheetId="8">[6]Tablas!#REF!</definedName>
    <definedName name="_____DSP1">[6]Tablas!#REF!</definedName>
    <definedName name="_____ECP1" localSheetId="1">[6]Tablas!#REF!</definedName>
    <definedName name="_____ECP1" localSheetId="16">[6]Tablas!#REF!</definedName>
    <definedName name="_____ECP1" localSheetId="27">[6]Tablas!#REF!</definedName>
    <definedName name="_____ECP1" localSheetId="26">[6]Tablas!#REF!</definedName>
    <definedName name="_____ECP1" localSheetId="28">[6]Tablas!#REF!</definedName>
    <definedName name="_____ECP1" localSheetId="34">[6]Tablas!#REF!</definedName>
    <definedName name="_____ECP1" localSheetId="33">[6]Tablas!#REF!</definedName>
    <definedName name="_____ECP1" localSheetId="20">[6]Tablas!#REF!</definedName>
    <definedName name="_____ECP1" localSheetId="23">[6]Tablas!#REF!</definedName>
    <definedName name="_____ECP1" localSheetId="7">[6]Tablas!#REF!</definedName>
    <definedName name="_____ECP1" localSheetId="11">[6]Tablas!#REF!</definedName>
    <definedName name="_____ECP1" localSheetId="35">[6]Tablas!#REF!</definedName>
    <definedName name="_____ECP1" localSheetId="19">[6]Tablas!#REF!</definedName>
    <definedName name="_____ECP1" localSheetId="38">[6]Tablas!#REF!</definedName>
    <definedName name="_____ECP1" localSheetId="13">[6]Tablas!#REF!</definedName>
    <definedName name="_____ECP1" localSheetId="39">[6]Tablas!#REF!</definedName>
    <definedName name="_____ECP1" localSheetId="37">[6]Tablas!#REF!</definedName>
    <definedName name="_____ECP1" localSheetId="21">[6]Tablas!#REF!</definedName>
    <definedName name="_____ECP1" localSheetId="29">[6]Tablas!#REF!</definedName>
    <definedName name="_____ECP1" localSheetId="17">[6]Tablas!#REF!</definedName>
    <definedName name="_____ECP1" localSheetId="40">[6]Tablas!#REF!</definedName>
    <definedName name="_____ECP1" localSheetId="41">[6]Tablas!#REF!</definedName>
    <definedName name="_____ECP1" localSheetId="8">[6]Tablas!#REF!</definedName>
    <definedName name="_____ECP1">[6]Tablas!#REF!</definedName>
    <definedName name="_____ICP1" localSheetId="1">[6]Tablas!#REF!</definedName>
    <definedName name="_____ICP1" localSheetId="16">[6]Tablas!#REF!</definedName>
    <definedName name="_____ICP1" localSheetId="27">[6]Tablas!#REF!</definedName>
    <definedName name="_____ICP1" localSheetId="26">[6]Tablas!#REF!</definedName>
    <definedName name="_____ICP1" localSheetId="28">[6]Tablas!#REF!</definedName>
    <definedName name="_____ICP1" localSheetId="34">[6]Tablas!#REF!</definedName>
    <definedName name="_____ICP1" localSheetId="33">[6]Tablas!#REF!</definedName>
    <definedName name="_____ICP1" localSheetId="20">[6]Tablas!#REF!</definedName>
    <definedName name="_____ICP1" localSheetId="23">[6]Tablas!#REF!</definedName>
    <definedName name="_____ICP1" localSheetId="7">[6]Tablas!#REF!</definedName>
    <definedName name="_____ICP1" localSheetId="11">[6]Tablas!#REF!</definedName>
    <definedName name="_____ICP1" localSheetId="35">[6]Tablas!#REF!</definedName>
    <definedName name="_____ICP1" localSheetId="19">[6]Tablas!#REF!</definedName>
    <definedName name="_____ICP1" localSheetId="38">[6]Tablas!#REF!</definedName>
    <definedName name="_____ICP1" localSheetId="13">[6]Tablas!#REF!</definedName>
    <definedName name="_____ICP1" localSheetId="39">[6]Tablas!#REF!</definedName>
    <definedName name="_____ICP1" localSheetId="37">[6]Tablas!#REF!</definedName>
    <definedName name="_____ICP1" localSheetId="21">[6]Tablas!#REF!</definedName>
    <definedName name="_____ICP1" localSheetId="29">[6]Tablas!#REF!</definedName>
    <definedName name="_____ICP1" localSheetId="17">[6]Tablas!#REF!</definedName>
    <definedName name="_____ICP1" localSheetId="40">[6]Tablas!#REF!</definedName>
    <definedName name="_____ICP1" localSheetId="41">[6]Tablas!#REF!</definedName>
    <definedName name="_____ICP1" localSheetId="8">[6]Tablas!#REF!</definedName>
    <definedName name="_____ICP1">[6]Tablas!#REF!</definedName>
    <definedName name="_____MA2" localSheetId="1">#REF!</definedName>
    <definedName name="_____MA2" localSheetId="16">#REF!</definedName>
    <definedName name="_____MA2" localSheetId="27">#REF!</definedName>
    <definedName name="_____MA2" localSheetId="26">#REF!</definedName>
    <definedName name="_____MA2" localSheetId="28">#REF!</definedName>
    <definedName name="_____MA2" localSheetId="34">#REF!</definedName>
    <definedName name="_____MA2" localSheetId="33">#REF!</definedName>
    <definedName name="_____MA2" localSheetId="20">#REF!</definedName>
    <definedName name="_____MA2" localSheetId="23">#REF!</definedName>
    <definedName name="_____MA2" localSheetId="7">#REF!</definedName>
    <definedName name="_____MA2" localSheetId="11">#REF!</definedName>
    <definedName name="_____MA2" localSheetId="35">#REF!</definedName>
    <definedName name="_____MA2" localSheetId="19">#REF!</definedName>
    <definedName name="_____MA2" localSheetId="38">#REF!</definedName>
    <definedName name="_____MA2" localSheetId="13">#REF!</definedName>
    <definedName name="_____MA2" localSheetId="39">#REF!</definedName>
    <definedName name="_____MA2" localSheetId="37">#REF!</definedName>
    <definedName name="_____MA2" localSheetId="21">#REF!</definedName>
    <definedName name="_____MA2" localSheetId="29">#REF!</definedName>
    <definedName name="_____MA2" localSheetId="17">#REF!</definedName>
    <definedName name="_____MA2" localSheetId="40">#REF!</definedName>
    <definedName name="_____MA2" localSheetId="41">#REF!</definedName>
    <definedName name="_____MA2" localSheetId="8">#REF!</definedName>
    <definedName name="_____MA2">#REF!</definedName>
    <definedName name="_____OCD1" localSheetId="1">[6]Tablas!#REF!</definedName>
    <definedName name="_____OCD1" localSheetId="16">[6]Tablas!#REF!</definedName>
    <definedName name="_____OCD1" localSheetId="27">[6]Tablas!#REF!</definedName>
    <definedName name="_____OCD1" localSheetId="26">[6]Tablas!#REF!</definedName>
    <definedName name="_____OCD1" localSheetId="28">[6]Tablas!#REF!</definedName>
    <definedName name="_____OCD1" localSheetId="34">[6]Tablas!#REF!</definedName>
    <definedName name="_____OCD1" localSheetId="33">[6]Tablas!#REF!</definedName>
    <definedName name="_____OCD1" localSheetId="20">[6]Tablas!#REF!</definedName>
    <definedName name="_____OCD1" localSheetId="23">[6]Tablas!#REF!</definedName>
    <definedName name="_____OCD1" localSheetId="7">[6]Tablas!#REF!</definedName>
    <definedName name="_____OCD1" localSheetId="11">[6]Tablas!#REF!</definedName>
    <definedName name="_____OCD1" localSheetId="35">[6]Tablas!#REF!</definedName>
    <definedName name="_____OCD1" localSheetId="19">[6]Tablas!#REF!</definedName>
    <definedName name="_____OCD1" localSheetId="38">[6]Tablas!#REF!</definedName>
    <definedName name="_____OCD1" localSheetId="13">[6]Tablas!#REF!</definedName>
    <definedName name="_____OCD1" localSheetId="39">[6]Tablas!#REF!</definedName>
    <definedName name="_____OCD1" localSheetId="37">[6]Tablas!#REF!</definedName>
    <definedName name="_____OCD1" localSheetId="21">[6]Tablas!#REF!</definedName>
    <definedName name="_____OCD1" localSheetId="29">[6]Tablas!#REF!</definedName>
    <definedName name="_____OCD1" localSheetId="17">[6]Tablas!#REF!</definedName>
    <definedName name="_____OCD1" localSheetId="40">[6]Tablas!#REF!</definedName>
    <definedName name="_____OCD1" localSheetId="41">[6]Tablas!#REF!</definedName>
    <definedName name="_____OCD1" localSheetId="8">[6]Tablas!#REF!</definedName>
    <definedName name="_____OCD1">[6]Tablas!#REF!</definedName>
    <definedName name="_____OCI1" localSheetId="1">[6]Tablas!#REF!</definedName>
    <definedName name="_____OCI1" localSheetId="16">[6]Tablas!#REF!</definedName>
    <definedName name="_____OCI1" localSheetId="27">[6]Tablas!#REF!</definedName>
    <definedName name="_____OCI1" localSheetId="26">[6]Tablas!#REF!</definedName>
    <definedName name="_____OCI1" localSheetId="28">[6]Tablas!#REF!</definedName>
    <definedName name="_____OCI1" localSheetId="34">[6]Tablas!#REF!</definedName>
    <definedName name="_____OCI1" localSheetId="33">[6]Tablas!#REF!</definedName>
    <definedName name="_____OCI1" localSheetId="20">[6]Tablas!#REF!</definedName>
    <definedName name="_____OCI1" localSheetId="23">[6]Tablas!#REF!</definedName>
    <definedName name="_____OCI1" localSheetId="7">[6]Tablas!#REF!</definedName>
    <definedName name="_____OCI1" localSheetId="11">[6]Tablas!#REF!</definedName>
    <definedName name="_____OCI1" localSheetId="35">[6]Tablas!#REF!</definedName>
    <definedName name="_____OCI1" localSheetId="19">[6]Tablas!#REF!</definedName>
    <definedName name="_____OCI1" localSheetId="38">[6]Tablas!#REF!</definedName>
    <definedName name="_____OCI1" localSheetId="13">[6]Tablas!#REF!</definedName>
    <definedName name="_____OCI1" localSheetId="39">[6]Tablas!#REF!</definedName>
    <definedName name="_____OCI1" localSheetId="37">[6]Tablas!#REF!</definedName>
    <definedName name="_____OCI1" localSheetId="21">[6]Tablas!#REF!</definedName>
    <definedName name="_____OCI1" localSheetId="29">[6]Tablas!#REF!</definedName>
    <definedName name="_____OCI1" localSheetId="17">[6]Tablas!#REF!</definedName>
    <definedName name="_____OCI1" localSheetId="40">[6]Tablas!#REF!</definedName>
    <definedName name="_____OCI1" localSheetId="41">[6]Tablas!#REF!</definedName>
    <definedName name="_____OCI1" localSheetId="8">[6]Tablas!#REF!</definedName>
    <definedName name="_____OCI1">[6]Tablas!#REF!</definedName>
    <definedName name="_____PJ50" localSheetId="1">#REF!</definedName>
    <definedName name="_____PJ50" localSheetId="16">#REF!</definedName>
    <definedName name="_____PJ50" localSheetId="27">#REF!</definedName>
    <definedName name="_____PJ50" localSheetId="26">#REF!</definedName>
    <definedName name="_____PJ50" localSheetId="28">#REF!</definedName>
    <definedName name="_____PJ50" localSheetId="34">#REF!</definedName>
    <definedName name="_____PJ50" localSheetId="33">#REF!</definedName>
    <definedName name="_____PJ50" localSheetId="20">#REF!</definedName>
    <definedName name="_____PJ50" localSheetId="23">#REF!</definedName>
    <definedName name="_____PJ50" localSheetId="7">#REF!</definedName>
    <definedName name="_____PJ50" localSheetId="11">#REF!</definedName>
    <definedName name="_____PJ50" localSheetId="35">#REF!</definedName>
    <definedName name="_____PJ50" localSheetId="19">#REF!</definedName>
    <definedName name="_____PJ50" localSheetId="38">#REF!</definedName>
    <definedName name="_____PJ50" localSheetId="13">#REF!</definedName>
    <definedName name="_____PJ50" localSheetId="39">#REF!</definedName>
    <definedName name="_____PJ50" localSheetId="37">#REF!</definedName>
    <definedName name="_____PJ50" localSheetId="21">#REF!</definedName>
    <definedName name="_____PJ50" localSheetId="29">#REF!</definedName>
    <definedName name="_____PJ50" localSheetId="17">#REF!</definedName>
    <definedName name="_____PJ50" localSheetId="40">#REF!</definedName>
    <definedName name="_____PJ50" localSheetId="41">#REF!</definedName>
    <definedName name="_____PJ50" localSheetId="8">#REF!</definedName>
    <definedName name="_____PJ50">#REF!</definedName>
    <definedName name="_____pj51" localSheetId="1">#REF!</definedName>
    <definedName name="_____pj51" localSheetId="16">#REF!</definedName>
    <definedName name="_____pj51" localSheetId="27">#REF!</definedName>
    <definedName name="_____pj51" localSheetId="26">#REF!</definedName>
    <definedName name="_____pj51" localSheetId="28">#REF!</definedName>
    <definedName name="_____pj51" localSheetId="34">#REF!</definedName>
    <definedName name="_____pj51" localSheetId="33">#REF!</definedName>
    <definedName name="_____pj51" localSheetId="20">#REF!</definedName>
    <definedName name="_____pj51" localSheetId="23">#REF!</definedName>
    <definedName name="_____pj51" localSheetId="7">#REF!</definedName>
    <definedName name="_____pj51" localSheetId="11">#REF!</definedName>
    <definedName name="_____pj51" localSheetId="35">#REF!</definedName>
    <definedName name="_____pj51" localSheetId="19">#REF!</definedName>
    <definedName name="_____pj51" localSheetId="38">#REF!</definedName>
    <definedName name="_____pj51" localSheetId="13">#REF!</definedName>
    <definedName name="_____pj51" localSheetId="39">#REF!</definedName>
    <definedName name="_____pj51" localSheetId="37">#REF!</definedName>
    <definedName name="_____pj51" localSheetId="21">#REF!</definedName>
    <definedName name="_____pj51" localSheetId="29">#REF!</definedName>
    <definedName name="_____pj51" localSheetId="17">#REF!</definedName>
    <definedName name="_____pj51" localSheetId="40">#REF!</definedName>
    <definedName name="_____pj51" localSheetId="41">#REF!</definedName>
    <definedName name="_____pj51" localSheetId="8">#REF!</definedName>
    <definedName name="_____pj51">#REF!</definedName>
    <definedName name="_____pr01" localSheetId="1">#REF!</definedName>
    <definedName name="_____pr01" localSheetId="16">#REF!</definedName>
    <definedName name="_____pr01" localSheetId="27">#REF!</definedName>
    <definedName name="_____pr01" localSheetId="26">#REF!</definedName>
    <definedName name="_____pr01" localSheetId="28">#REF!</definedName>
    <definedName name="_____pr01" localSheetId="34">#REF!</definedName>
    <definedName name="_____pr01" localSheetId="33">#REF!</definedName>
    <definedName name="_____pr01" localSheetId="20">#REF!</definedName>
    <definedName name="_____pr01" localSheetId="23">#REF!</definedName>
    <definedName name="_____pr01" localSheetId="7">#REF!</definedName>
    <definedName name="_____pr01" localSheetId="11">#REF!</definedName>
    <definedName name="_____pr01" localSheetId="35">#REF!</definedName>
    <definedName name="_____pr01" localSheetId="19">#REF!</definedName>
    <definedName name="_____pr01" localSheetId="38">#REF!</definedName>
    <definedName name="_____pr01" localSheetId="13">#REF!</definedName>
    <definedName name="_____pr01" localSheetId="39">#REF!</definedName>
    <definedName name="_____pr01" localSheetId="37">#REF!</definedName>
    <definedName name="_____pr01" localSheetId="21">#REF!</definedName>
    <definedName name="_____pr01" localSheetId="29">#REF!</definedName>
    <definedName name="_____pr01" localSheetId="17">#REF!</definedName>
    <definedName name="_____pr01" localSheetId="40">#REF!</definedName>
    <definedName name="_____pr01" localSheetId="41">#REF!</definedName>
    <definedName name="_____pr01" localSheetId="8">#REF!</definedName>
    <definedName name="_____pr01">#REF!</definedName>
    <definedName name="_____pr02" localSheetId="1">#REF!</definedName>
    <definedName name="_____pr02" localSheetId="16">#REF!</definedName>
    <definedName name="_____pr02" localSheetId="27">#REF!</definedName>
    <definedName name="_____pr02" localSheetId="26">#REF!</definedName>
    <definedName name="_____pr02" localSheetId="28">#REF!</definedName>
    <definedName name="_____pr02" localSheetId="34">#REF!</definedName>
    <definedName name="_____pr02" localSheetId="33">#REF!</definedName>
    <definedName name="_____pr02" localSheetId="20">#REF!</definedName>
    <definedName name="_____pr02" localSheetId="23">#REF!</definedName>
    <definedName name="_____pr02" localSheetId="7">#REF!</definedName>
    <definedName name="_____pr02" localSheetId="11">#REF!</definedName>
    <definedName name="_____pr02" localSheetId="35">#REF!</definedName>
    <definedName name="_____pr02" localSheetId="19">#REF!</definedName>
    <definedName name="_____pr02" localSheetId="38">#REF!</definedName>
    <definedName name="_____pr02" localSheetId="13">#REF!</definedName>
    <definedName name="_____pr02" localSheetId="39">#REF!</definedName>
    <definedName name="_____pr02" localSheetId="37">#REF!</definedName>
    <definedName name="_____pr02" localSheetId="21">#REF!</definedName>
    <definedName name="_____pr02" localSheetId="29">#REF!</definedName>
    <definedName name="_____pr02" localSheetId="17">#REF!</definedName>
    <definedName name="_____pr02" localSheetId="40">#REF!</definedName>
    <definedName name="_____pr02" localSheetId="41">#REF!</definedName>
    <definedName name="_____pr02" localSheetId="8">#REF!</definedName>
    <definedName name="_____pr02">#REF!</definedName>
    <definedName name="_____pr03" localSheetId="1">#REF!</definedName>
    <definedName name="_____pr03" localSheetId="16">#REF!</definedName>
    <definedName name="_____pr03" localSheetId="27">#REF!</definedName>
    <definedName name="_____pr03" localSheetId="26">#REF!</definedName>
    <definedName name="_____pr03" localSheetId="28">#REF!</definedName>
    <definedName name="_____pr03" localSheetId="34">#REF!</definedName>
    <definedName name="_____pr03" localSheetId="33">#REF!</definedName>
    <definedName name="_____pr03" localSheetId="20">#REF!</definedName>
    <definedName name="_____pr03" localSheetId="23">#REF!</definedName>
    <definedName name="_____pr03" localSheetId="7">#REF!</definedName>
    <definedName name="_____pr03" localSheetId="11">#REF!</definedName>
    <definedName name="_____pr03" localSheetId="35">#REF!</definedName>
    <definedName name="_____pr03" localSheetId="19">#REF!</definedName>
    <definedName name="_____pr03" localSheetId="38">#REF!</definedName>
    <definedName name="_____pr03" localSheetId="13">#REF!</definedName>
    <definedName name="_____pr03" localSheetId="39">#REF!</definedName>
    <definedName name="_____pr03" localSheetId="37">#REF!</definedName>
    <definedName name="_____pr03" localSheetId="21">#REF!</definedName>
    <definedName name="_____pr03" localSheetId="29">#REF!</definedName>
    <definedName name="_____pr03" localSheetId="17">#REF!</definedName>
    <definedName name="_____pr03" localSheetId="40">#REF!</definedName>
    <definedName name="_____pr03" localSheetId="41">#REF!</definedName>
    <definedName name="_____pr03" localSheetId="8">#REF!</definedName>
    <definedName name="_____pr03">#REF!</definedName>
    <definedName name="_____pr04" localSheetId="1">#REF!</definedName>
    <definedName name="_____pr04" localSheetId="16">#REF!</definedName>
    <definedName name="_____pr04" localSheetId="27">#REF!</definedName>
    <definedName name="_____pr04" localSheetId="26">#REF!</definedName>
    <definedName name="_____pr04" localSheetId="28">#REF!</definedName>
    <definedName name="_____pr04" localSheetId="34">#REF!</definedName>
    <definedName name="_____pr04" localSheetId="33">#REF!</definedName>
    <definedName name="_____pr04" localSheetId="20">#REF!</definedName>
    <definedName name="_____pr04" localSheetId="23">#REF!</definedName>
    <definedName name="_____pr04" localSheetId="7">#REF!</definedName>
    <definedName name="_____pr04" localSheetId="11">#REF!</definedName>
    <definedName name="_____pr04" localSheetId="35">#REF!</definedName>
    <definedName name="_____pr04" localSheetId="19">#REF!</definedName>
    <definedName name="_____pr04" localSheetId="38">#REF!</definedName>
    <definedName name="_____pr04" localSheetId="13">#REF!</definedName>
    <definedName name="_____pr04" localSheetId="39">#REF!</definedName>
    <definedName name="_____pr04" localSheetId="37">#REF!</definedName>
    <definedName name="_____pr04" localSheetId="21">#REF!</definedName>
    <definedName name="_____pr04" localSheetId="29">#REF!</definedName>
    <definedName name="_____pr04" localSheetId="17">#REF!</definedName>
    <definedName name="_____pr04" localSheetId="40">#REF!</definedName>
    <definedName name="_____pr04" localSheetId="41">#REF!</definedName>
    <definedName name="_____pr04" localSheetId="8">#REF!</definedName>
    <definedName name="_____pr04">#REF!</definedName>
    <definedName name="_____pr05" localSheetId="1">#REF!</definedName>
    <definedName name="_____pr05" localSheetId="16">#REF!</definedName>
    <definedName name="_____pr05" localSheetId="27">#REF!</definedName>
    <definedName name="_____pr05" localSheetId="26">#REF!</definedName>
    <definedName name="_____pr05" localSheetId="28">#REF!</definedName>
    <definedName name="_____pr05" localSheetId="34">#REF!</definedName>
    <definedName name="_____pr05" localSheetId="33">#REF!</definedName>
    <definedName name="_____pr05" localSheetId="20">#REF!</definedName>
    <definedName name="_____pr05" localSheetId="23">#REF!</definedName>
    <definedName name="_____pr05" localSheetId="7">#REF!</definedName>
    <definedName name="_____pr05" localSheetId="11">#REF!</definedName>
    <definedName name="_____pr05" localSheetId="35">#REF!</definedName>
    <definedName name="_____pr05" localSheetId="19">#REF!</definedName>
    <definedName name="_____pr05" localSheetId="38">#REF!</definedName>
    <definedName name="_____pr05" localSheetId="13">#REF!</definedName>
    <definedName name="_____pr05" localSheetId="39">#REF!</definedName>
    <definedName name="_____pr05" localSheetId="37">#REF!</definedName>
    <definedName name="_____pr05" localSheetId="21">#REF!</definedName>
    <definedName name="_____pr05" localSheetId="29">#REF!</definedName>
    <definedName name="_____pr05" localSheetId="17">#REF!</definedName>
    <definedName name="_____pr05" localSheetId="40">#REF!</definedName>
    <definedName name="_____pr05" localSheetId="41">#REF!</definedName>
    <definedName name="_____pr05" localSheetId="8">#REF!</definedName>
    <definedName name="_____pr05">#REF!</definedName>
    <definedName name="_____pr06" localSheetId="1">#REF!</definedName>
    <definedName name="_____pr06" localSheetId="16">#REF!</definedName>
    <definedName name="_____pr06" localSheetId="27">#REF!</definedName>
    <definedName name="_____pr06" localSheetId="26">#REF!</definedName>
    <definedName name="_____pr06" localSheetId="28">#REF!</definedName>
    <definedName name="_____pr06" localSheetId="34">#REF!</definedName>
    <definedName name="_____pr06" localSheetId="33">#REF!</definedName>
    <definedName name="_____pr06" localSheetId="20">#REF!</definedName>
    <definedName name="_____pr06" localSheetId="23">#REF!</definedName>
    <definedName name="_____pr06" localSheetId="7">#REF!</definedName>
    <definedName name="_____pr06" localSheetId="11">#REF!</definedName>
    <definedName name="_____pr06" localSheetId="35">#REF!</definedName>
    <definedName name="_____pr06" localSheetId="19">#REF!</definedName>
    <definedName name="_____pr06" localSheetId="38">#REF!</definedName>
    <definedName name="_____pr06" localSheetId="13">#REF!</definedName>
    <definedName name="_____pr06" localSheetId="39">#REF!</definedName>
    <definedName name="_____pr06" localSheetId="37">#REF!</definedName>
    <definedName name="_____pr06" localSheetId="21">#REF!</definedName>
    <definedName name="_____pr06" localSheetId="29">#REF!</definedName>
    <definedName name="_____pr06" localSheetId="17">#REF!</definedName>
    <definedName name="_____pr06" localSheetId="40">#REF!</definedName>
    <definedName name="_____pr06" localSheetId="41">#REF!</definedName>
    <definedName name="_____pr06" localSheetId="8">#REF!</definedName>
    <definedName name="_____pr06">#REF!</definedName>
    <definedName name="_____pr07" localSheetId="1">#REF!</definedName>
    <definedName name="_____pr07" localSheetId="16">#REF!</definedName>
    <definedName name="_____pr07" localSheetId="27">#REF!</definedName>
    <definedName name="_____pr07" localSheetId="26">#REF!</definedName>
    <definedName name="_____pr07" localSheetId="28">#REF!</definedName>
    <definedName name="_____pr07" localSheetId="34">#REF!</definedName>
    <definedName name="_____pr07" localSheetId="33">#REF!</definedName>
    <definedName name="_____pr07" localSheetId="20">#REF!</definedName>
    <definedName name="_____pr07" localSheetId="23">#REF!</definedName>
    <definedName name="_____pr07" localSheetId="7">#REF!</definedName>
    <definedName name="_____pr07" localSheetId="11">#REF!</definedName>
    <definedName name="_____pr07" localSheetId="35">#REF!</definedName>
    <definedName name="_____pr07" localSheetId="19">#REF!</definedName>
    <definedName name="_____pr07" localSheetId="38">#REF!</definedName>
    <definedName name="_____pr07" localSheetId="13">#REF!</definedName>
    <definedName name="_____pr07" localSheetId="39">#REF!</definedName>
    <definedName name="_____pr07" localSheetId="37">#REF!</definedName>
    <definedName name="_____pr07" localSheetId="21">#REF!</definedName>
    <definedName name="_____pr07" localSheetId="29">#REF!</definedName>
    <definedName name="_____pr07" localSheetId="17">#REF!</definedName>
    <definedName name="_____pr07" localSheetId="40">#REF!</definedName>
    <definedName name="_____pr07" localSheetId="41">#REF!</definedName>
    <definedName name="_____pr07" localSheetId="8">#REF!</definedName>
    <definedName name="_____pr07">#REF!</definedName>
    <definedName name="_____pr08" localSheetId="1">#REF!</definedName>
    <definedName name="_____pr08" localSheetId="16">#REF!</definedName>
    <definedName name="_____pr08" localSheetId="27">#REF!</definedName>
    <definedName name="_____pr08" localSheetId="26">#REF!</definedName>
    <definedName name="_____pr08" localSheetId="28">#REF!</definedName>
    <definedName name="_____pr08" localSheetId="34">#REF!</definedName>
    <definedName name="_____pr08" localSheetId="33">#REF!</definedName>
    <definedName name="_____pr08" localSheetId="20">#REF!</definedName>
    <definedName name="_____pr08" localSheetId="23">#REF!</definedName>
    <definedName name="_____pr08" localSheetId="7">#REF!</definedName>
    <definedName name="_____pr08" localSheetId="11">#REF!</definedName>
    <definedName name="_____pr08" localSheetId="35">#REF!</definedName>
    <definedName name="_____pr08" localSheetId="19">#REF!</definedName>
    <definedName name="_____pr08" localSheetId="38">#REF!</definedName>
    <definedName name="_____pr08" localSheetId="13">#REF!</definedName>
    <definedName name="_____pr08" localSheetId="39">#REF!</definedName>
    <definedName name="_____pr08" localSheetId="37">#REF!</definedName>
    <definedName name="_____pr08" localSheetId="21">#REF!</definedName>
    <definedName name="_____pr08" localSheetId="29">#REF!</definedName>
    <definedName name="_____pr08" localSheetId="17">#REF!</definedName>
    <definedName name="_____pr08" localSheetId="40">#REF!</definedName>
    <definedName name="_____pr08" localSheetId="41">#REF!</definedName>
    <definedName name="_____pr08" localSheetId="8">#REF!</definedName>
    <definedName name="_____pr08">#REF!</definedName>
    <definedName name="_____pr09" localSheetId="1">#REF!</definedName>
    <definedName name="_____pr09" localSheetId="16">#REF!</definedName>
    <definedName name="_____pr09" localSheetId="27">#REF!</definedName>
    <definedName name="_____pr09" localSheetId="26">#REF!</definedName>
    <definedName name="_____pr09" localSheetId="28">#REF!</definedName>
    <definedName name="_____pr09" localSheetId="34">#REF!</definedName>
    <definedName name="_____pr09" localSheetId="33">#REF!</definedName>
    <definedName name="_____pr09" localSheetId="20">#REF!</definedName>
    <definedName name="_____pr09" localSheetId="23">#REF!</definedName>
    <definedName name="_____pr09" localSheetId="7">#REF!</definedName>
    <definedName name="_____pr09" localSheetId="11">#REF!</definedName>
    <definedName name="_____pr09" localSheetId="35">#REF!</definedName>
    <definedName name="_____pr09" localSheetId="19">#REF!</definedName>
    <definedName name="_____pr09" localSheetId="38">#REF!</definedName>
    <definedName name="_____pr09" localSheetId="13">#REF!</definedName>
    <definedName name="_____pr09" localSheetId="39">#REF!</definedName>
    <definedName name="_____pr09" localSheetId="37">#REF!</definedName>
    <definedName name="_____pr09" localSheetId="21">#REF!</definedName>
    <definedName name="_____pr09" localSheetId="29">#REF!</definedName>
    <definedName name="_____pr09" localSheetId="17">#REF!</definedName>
    <definedName name="_____pr09" localSheetId="40">#REF!</definedName>
    <definedName name="_____pr09" localSheetId="41">#REF!</definedName>
    <definedName name="_____pr09" localSheetId="8">#REF!</definedName>
    <definedName name="_____pr09">#REF!</definedName>
    <definedName name="_____pr10" localSheetId="1">#REF!</definedName>
    <definedName name="_____pr10" localSheetId="16">#REF!</definedName>
    <definedName name="_____pr10" localSheetId="27">#REF!</definedName>
    <definedName name="_____pr10" localSheetId="26">#REF!</definedName>
    <definedName name="_____pr10" localSheetId="28">#REF!</definedName>
    <definedName name="_____pr10" localSheetId="34">#REF!</definedName>
    <definedName name="_____pr10" localSheetId="33">#REF!</definedName>
    <definedName name="_____pr10" localSheetId="20">#REF!</definedName>
    <definedName name="_____pr10" localSheetId="23">#REF!</definedName>
    <definedName name="_____pr10" localSheetId="7">#REF!</definedName>
    <definedName name="_____pr10" localSheetId="11">#REF!</definedName>
    <definedName name="_____pr10" localSheetId="35">#REF!</definedName>
    <definedName name="_____pr10" localSheetId="19">#REF!</definedName>
    <definedName name="_____pr10" localSheetId="38">#REF!</definedName>
    <definedName name="_____pr10" localSheetId="13">#REF!</definedName>
    <definedName name="_____pr10" localSheetId="39">#REF!</definedName>
    <definedName name="_____pr10" localSheetId="37">#REF!</definedName>
    <definedName name="_____pr10" localSheetId="21">#REF!</definedName>
    <definedName name="_____pr10" localSheetId="29">#REF!</definedName>
    <definedName name="_____pr10" localSheetId="17">#REF!</definedName>
    <definedName name="_____pr10" localSheetId="40">#REF!</definedName>
    <definedName name="_____pr10" localSheetId="41">#REF!</definedName>
    <definedName name="_____pr10" localSheetId="8">#REF!</definedName>
    <definedName name="_____pr10">#REF!</definedName>
    <definedName name="_____pr11" localSheetId="1">#REF!</definedName>
    <definedName name="_____pr11" localSheetId="16">#REF!</definedName>
    <definedName name="_____pr11" localSheetId="27">#REF!</definedName>
    <definedName name="_____pr11" localSheetId="26">#REF!</definedName>
    <definedName name="_____pr11" localSheetId="28">#REF!</definedName>
    <definedName name="_____pr11" localSheetId="34">#REF!</definedName>
    <definedName name="_____pr11" localSheetId="33">#REF!</definedName>
    <definedName name="_____pr11" localSheetId="20">#REF!</definedName>
    <definedName name="_____pr11" localSheetId="23">#REF!</definedName>
    <definedName name="_____pr11" localSheetId="7">#REF!</definedName>
    <definedName name="_____pr11" localSheetId="11">#REF!</definedName>
    <definedName name="_____pr11" localSheetId="35">#REF!</definedName>
    <definedName name="_____pr11" localSheetId="19">#REF!</definedName>
    <definedName name="_____pr11" localSheetId="38">#REF!</definedName>
    <definedName name="_____pr11" localSheetId="13">#REF!</definedName>
    <definedName name="_____pr11" localSheetId="39">#REF!</definedName>
    <definedName name="_____pr11" localSheetId="37">#REF!</definedName>
    <definedName name="_____pr11" localSheetId="21">#REF!</definedName>
    <definedName name="_____pr11" localSheetId="29">#REF!</definedName>
    <definedName name="_____pr11" localSheetId="17">#REF!</definedName>
    <definedName name="_____pr11" localSheetId="40">#REF!</definedName>
    <definedName name="_____pr11" localSheetId="41">#REF!</definedName>
    <definedName name="_____pr11" localSheetId="8">#REF!</definedName>
    <definedName name="_____pr11">#REF!</definedName>
    <definedName name="_____pr12" localSheetId="1">#REF!</definedName>
    <definedName name="_____pr12" localSheetId="16">#REF!</definedName>
    <definedName name="_____pr12" localSheetId="27">#REF!</definedName>
    <definedName name="_____pr12" localSheetId="26">#REF!</definedName>
    <definedName name="_____pr12" localSheetId="28">#REF!</definedName>
    <definedName name="_____pr12" localSheetId="34">#REF!</definedName>
    <definedName name="_____pr12" localSheetId="33">#REF!</definedName>
    <definedName name="_____pr12" localSheetId="20">#REF!</definedName>
    <definedName name="_____pr12" localSheetId="23">#REF!</definedName>
    <definedName name="_____pr12" localSheetId="7">#REF!</definedName>
    <definedName name="_____pr12" localSheetId="11">#REF!</definedName>
    <definedName name="_____pr12" localSheetId="35">#REF!</definedName>
    <definedName name="_____pr12" localSheetId="19">#REF!</definedName>
    <definedName name="_____pr12" localSheetId="38">#REF!</definedName>
    <definedName name="_____pr12" localSheetId="13">#REF!</definedName>
    <definedName name="_____pr12" localSheetId="39">#REF!</definedName>
    <definedName name="_____pr12" localSheetId="37">#REF!</definedName>
    <definedName name="_____pr12" localSheetId="21">#REF!</definedName>
    <definedName name="_____pr12" localSheetId="29">#REF!</definedName>
    <definedName name="_____pr12" localSheetId="17">#REF!</definedName>
    <definedName name="_____pr12" localSheetId="40">#REF!</definedName>
    <definedName name="_____pr12" localSheetId="41">#REF!</definedName>
    <definedName name="_____pr12" localSheetId="8">#REF!</definedName>
    <definedName name="_____pr12">#REF!</definedName>
    <definedName name="_____pr13" localSheetId="1">#REF!</definedName>
    <definedName name="_____pr13" localSheetId="16">#REF!</definedName>
    <definedName name="_____pr13" localSheetId="27">#REF!</definedName>
    <definedName name="_____pr13" localSheetId="26">#REF!</definedName>
    <definedName name="_____pr13" localSheetId="28">#REF!</definedName>
    <definedName name="_____pr13" localSheetId="34">#REF!</definedName>
    <definedName name="_____pr13" localSheetId="33">#REF!</definedName>
    <definedName name="_____pr13" localSheetId="20">#REF!</definedName>
    <definedName name="_____pr13" localSheetId="23">#REF!</definedName>
    <definedName name="_____pr13" localSheetId="7">#REF!</definedName>
    <definedName name="_____pr13" localSheetId="11">#REF!</definedName>
    <definedName name="_____pr13" localSheetId="35">#REF!</definedName>
    <definedName name="_____pr13" localSheetId="19">#REF!</definedName>
    <definedName name="_____pr13" localSheetId="38">#REF!</definedName>
    <definedName name="_____pr13" localSheetId="13">#REF!</definedName>
    <definedName name="_____pr13" localSheetId="39">#REF!</definedName>
    <definedName name="_____pr13" localSheetId="37">#REF!</definedName>
    <definedName name="_____pr13" localSheetId="21">#REF!</definedName>
    <definedName name="_____pr13" localSheetId="29">#REF!</definedName>
    <definedName name="_____pr13" localSheetId="17">#REF!</definedName>
    <definedName name="_____pr13" localSheetId="40">#REF!</definedName>
    <definedName name="_____pr13" localSheetId="41">#REF!</definedName>
    <definedName name="_____pr13" localSheetId="8">#REF!</definedName>
    <definedName name="_____pr13">#REF!</definedName>
    <definedName name="_____pr14" localSheetId="1">#REF!</definedName>
    <definedName name="_____pr14" localSheetId="16">#REF!</definedName>
    <definedName name="_____pr14" localSheetId="27">#REF!</definedName>
    <definedName name="_____pr14" localSheetId="26">#REF!</definedName>
    <definedName name="_____pr14" localSheetId="28">#REF!</definedName>
    <definedName name="_____pr14" localSheetId="34">#REF!</definedName>
    <definedName name="_____pr14" localSheetId="33">#REF!</definedName>
    <definedName name="_____pr14" localSheetId="20">#REF!</definedName>
    <definedName name="_____pr14" localSheetId="23">#REF!</definedName>
    <definedName name="_____pr14" localSheetId="7">#REF!</definedName>
    <definedName name="_____pr14" localSheetId="11">#REF!</definedName>
    <definedName name="_____pr14" localSheetId="35">#REF!</definedName>
    <definedName name="_____pr14" localSheetId="19">#REF!</definedName>
    <definedName name="_____pr14" localSheetId="38">#REF!</definedName>
    <definedName name="_____pr14" localSheetId="13">#REF!</definedName>
    <definedName name="_____pr14" localSheetId="39">#REF!</definedName>
    <definedName name="_____pr14" localSheetId="37">#REF!</definedName>
    <definedName name="_____pr14" localSheetId="21">#REF!</definedName>
    <definedName name="_____pr14" localSheetId="29">#REF!</definedName>
    <definedName name="_____pr14" localSheetId="17">#REF!</definedName>
    <definedName name="_____pr14" localSheetId="40">#REF!</definedName>
    <definedName name="_____pr14" localSheetId="41">#REF!</definedName>
    <definedName name="_____pr14" localSheetId="8">#REF!</definedName>
    <definedName name="_____pr14">#REF!</definedName>
    <definedName name="_____pr15" localSheetId="1">#REF!</definedName>
    <definedName name="_____pr15" localSheetId="16">#REF!</definedName>
    <definedName name="_____pr15" localSheetId="27">#REF!</definedName>
    <definedName name="_____pr15" localSheetId="26">#REF!</definedName>
    <definedName name="_____pr15" localSheetId="28">#REF!</definedName>
    <definedName name="_____pr15" localSheetId="34">#REF!</definedName>
    <definedName name="_____pr15" localSheetId="33">#REF!</definedName>
    <definedName name="_____pr15" localSheetId="20">#REF!</definedName>
    <definedName name="_____pr15" localSheetId="23">#REF!</definedName>
    <definedName name="_____pr15" localSheetId="7">#REF!</definedName>
    <definedName name="_____pr15" localSheetId="11">#REF!</definedName>
    <definedName name="_____pr15" localSheetId="35">#REF!</definedName>
    <definedName name="_____pr15" localSheetId="19">#REF!</definedName>
    <definedName name="_____pr15" localSheetId="38">#REF!</definedName>
    <definedName name="_____pr15" localSheetId="13">#REF!</definedName>
    <definedName name="_____pr15" localSheetId="39">#REF!</definedName>
    <definedName name="_____pr15" localSheetId="37">#REF!</definedName>
    <definedName name="_____pr15" localSheetId="21">#REF!</definedName>
    <definedName name="_____pr15" localSheetId="29">#REF!</definedName>
    <definedName name="_____pr15" localSheetId="17">#REF!</definedName>
    <definedName name="_____pr15" localSheetId="40">#REF!</definedName>
    <definedName name="_____pr15" localSheetId="41">#REF!</definedName>
    <definedName name="_____pr15" localSheetId="8">#REF!</definedName>
    <definedName name="_____pr15">#REF!</definedName>
    <definedName name="_____pr16" localSheetId="1">#REF!</definedName>
    <definedName name="_____pr16" localSheetId="16">#REF!</definedName>
    <definedName name="_____pr16" localSheetId="27">#REF!</definedName>
    <definedName name="_____pr16" localSheetId="26">#REF!</definedName>
    <definedName name="_____pr16" localSheetId="28">#REF!</definedName>
    <definedName name="_____pr16" localSheetId="34">#REF!</definedName>
    <definedName name="_____pr16" localSheetId="33">#REF!</definedName>
    <definedName name="_____pr16" localSheetId="20">#REF!</definedName>
    <definedName name="_____pr16" localSheetId="23">#REF!</definedName>
    <definedName name="_____pr16" localSheetId="7">#REF!</definedName>
    <definedName name="_____pr16" localSheetId="11">#REF!</definedName>
    <definedName name="_____pr16" localSheetId="35">#REF!</definedName>
    <definedName name="_____pr16" localSheetId="19">#REF!</definedName>
    <definedName name="_____pr16" localSheetId="38">#REF!</definedName>
    <definedName name="_____pr16" localSheetId="13">#REF!</definedName>
    <definedName name="_____pr16" localSheetId="39">#REF!</definedName>
    <definedName name="_____pr16" localSheetId="37">#REF!</definedName>
    <definedName name="_____pr16" localSheetId="21">#REF!</definedName>
    <definedName name="_____pr16" localSheetId="29">#REF!</definedName>
    <definedName name="_____pr16" localSheetId="17">#REF!</definedName>
    <definedName name="_____pr16" localSheetId="40">#REF!</definedName>
    <definedName name="_____pr16" localSheetId="41">#REF!</definedName>
    <definedName name="_____pr16" localSheetId="8">#REF!</definedName>
    <definedName name="_____pr16">#REF!</definedName>
    <definedName name="_____pr17" localSheetId="1">#REF!</definedName>
    <definedName name="_____pr17" localSheetId="16">#REF!</definedName>
    <definedName name="_____pr17" localSheetId="27">#REF!</definedName>
    <definedName name="_____pr17" localSheetId="26">#REF!</definedName>
    <definedName name="_____pr17" localSheetId="28">#REF!</definedName>
    <definedName name="_____pr17" localSheetId="34">#REF!</definedName>
    <definedName name="_____pr17" localSheetId="33">#REF!</definedName>
    <definedName name="_____pr17" localSheetId="20">#REF!</definedName>
    <definedName name="_____pr17" localSheetId="23">#REF!</definedName>
    <definedName name="_____pr17" localSheetId="7">#REF!</definedName>
    <definedName name="_____pr17" localSheetId="11">#REF!</definedName>
    <definedName name="_____pr17" localSheetId="35">#REF!</definedName>
    <definedName name="_____pr17" localSheetId="19">#REF!</definedName>
    <definedName name="_____pr17" localSheetId="38">#REF!</definedName>
    <definedName name="_____pr17" localSheetId="13">#REF!</definedName>
    <definedName name="_____pr17" localSheetId="39">#REF!</definedName>
    <definedName name="_____pr17" localSheetId="37">#REF!</definedName>
    <definedName name="_____pr17" localSheetId="21">#REF!</definedName>
    <definedName name="_____pr17" localSheetId="29">#REF!</definedName>
    <definedName name="_____pr17" localSheetId="17">#REF!</definedName>
    <definedName name="_____pr17" localSheetId="40">#REF!</definedName>
    <definedName name="_____pr17" localSheetId="41">#REF!</definedName>
    <definedName name="_____pr17" localSheetId="8">#REF!</definedName>
    <definedName name="_____pr17">#REF!</definedName>
    <definedName name="_____pr18" localSheetId="1">#REF!</definedName>
    <definedName name="_____pr18" localSheetId="16">#REF!</definedName>
    <definedName name="_____pr18" localSheetId="27">#REF!</definedName>
    <definedName name="_____pr18" localSheetId="26">#REF!</definedName>
    <definedName name="_____pr18" localSheetId="28">#REF!</definedName>
    <definedName name="_____pr18" localSheetId="34">#REF!</definedName>
    <definedName name="_____pr18" localSheetId="33">#REF!</definedName>
    <definedName name="_____pr18" localSheetId="20">#REF!</definedName>
    <definedName name="_____pr18" localSheetId="23">#REF!</definedName>
    <definedName name="_____pr18" localSheetId="7">#REF!</definedName>
    <definedName name="_____pr18" localSheetId="11">#REF!</definedName>
    <definedName name="_____pr18" localSheetId="35">#REF!</definedName>
    <definedName name="_____pr18" localSheetId="19">#REF!</definedName>
    <definedName name="_____pr18" localSheetId="38">#REF!</definedName>
    <definedName name="_____pr18" localSheetId="13">#REF!</definedName>
    <definedName name="_____pr18" localSheetId="39">#REF!</definedName>
    <definedName name="_____pr18" localSheetId="37">#REF!</definedName>
    <definedName name="_____pr18" localSheetId="21">#REF!</definedName>
    <definedName name="_____pr18" localSheetId="29">#REF!</definedName>
    <definedName name="_____pr18" localSheetId="17">#REF!</definedName>
    <definedName name="_____pr18" localSheetId="40">#REF!</definedName>
    <definedName name="_____pr18" localSheetId="41">#REF!</definedName>
    <definedName name="_____pr18" localSheetId="8">#REF!</definedName>
    <definedName name="_____pr18">#REF!</definedName>
    <definedName name="_____pr19" localSheetId="1">#REF!</definedName>
    <definedName name="_____pr19" localSheetId="16">#REF!</definedName>
    <definedName name="_____pr19" localSheetId="27">#REF!</definedName>
    <definedName name="_____pr19" localSheetId="26">#REF!</definedName>
    <definedName name="_____pr19" localSheetId="28">#REF!</definedName>
    <definedName name="_____pr19" localSheetId="34">#REF!</definedName>
    <definedName name="_____pr19" localSheetId="33">#REF!</definedName>
    <definedName name="_____pr19" localSheetId="20">#REF!</definedName>
    <definedName name="_____pr19" localSheetId="23">#REF!</definedName>
    <definedName name="_____pr19" localSheetId="7">#REF!</definedName>
    <definedName name="_____pr19" localSheetId="11">#REF!</definedName>
    <definedName name="_____pr19" localSheetId="35">#REF!</definedName>
    <definedName name="_____pr19" localSheetId="19">#REF!</definedName>
    <definedName name="_____pr19" localSheetId="38">#REF!</definedName>
    <definedName name="_____pr19" localSheetId="13">#REF!</definedName>
    <definedName name="_____pr19" localSheetId="39">#REF!</definedName>
    <definedName name="_____pr19" localSheetId="37">#REF!</definedName>
    <definedName name="_____pr19" localSheetId="21">#REF!</definedName>
    <definedName name="_____pr19" localSheetId="29">#REF!</definedName>
    <definedName name="_____pr19" localSheetId="17">#REF!</definedName>
    <definedName name="_____pr19" localSheetId="40">#REF!</definedName>
    <definedName name="_____pr19" localSheetId="41">#REF!</definedName>
    <definedName name="_____pr19" localSheetId="8">#REF!</definedName>
    <definedName name="_____pr19">#REF!</definedName>
    <definedName name="_____pr20" localSheetId="1">#REF!</definedName>
    <definedName name="_____pr20" localSheetId="16">#REF!</definedName>
    <definedName name="_____pr20" localSheetId="27">#REF!</definedName>
    <definedName name="_____pr20" localSheetId="26">#REF!</definedName>
    <definedName name="_____pr20" localSheetId="28">#REF!</definedName>
    <definedName name="_____pr20" localSheetId="34">#REF!</definedName>
    <definedName name="_____pr20" localSheetId="33">#REF!</definedName>
    <definedName name="_____pr20" localSheetId="20">#REF!</definedName>
    <definedName name="_____pr20" localSheetId="23">#REF!</definedName>
    <definedName name="_____pr20" localSheetId="7">#REF!</definedName>
    <definedName name="_____pr20" localSheetId="11">#REF!</definedName>
    <definedName name="_____pr20" localSheetId="35">#REF!</definedName>
    <definedName name="_____pr20" localSheetId="19">#REF!</definedName>
    <definedName name="_____pr20" localSheetId="38">#REF!</definedName>
    <definedName name="_____pr20" localSheetId="13">#REF!</definedName>
    <definedName name="_____pr20" localSheetId="39">#REF!</definedName>
    <definedName name="_____pr20" localSheetId="37">#REF!</definedName>
    <definedName name="_____pr20" localSheetId="21">#REF!</definedName>
    <definedName name="_____pr20" localSheetId="29">#REF!</definedName>
    <definedName name="_____pr20" localSheetId="17">#REF!</definedName>
    <definedName name="_____pr20" localSheetId="40">#REF!</definedName>
    <definedName name="_____pr20" localSheetId="41">#REF!</definedName>
    <definedName name="_____pr20" localSheetId="8">#REF!</definedName>
    <definedName name="_____pr20">#REF!</definedName>
    <definedName name="_____pr21" localSheetId="1">#REF!</definedName>
    <definedName name="_____pr21" localSheetId="16">#REF!</definedName>
    <definedName name="_____pr21" localSheetId="27">#REF!</definedName>
    <definedName name="_____pr21" localSheetId="26">#REF!</definedName>
    <definedName name="_____pr21" localSheetId="28">#REF!</definedName>
    <definedName name="_____pr21" localSheetId="34">#REF!</definedName>
    <definedName name="_____pr21" localSheetId="33">#REF!</definedName>
    <definedName name="_____pr21" localSheetId="20">#REF!</definedName>
    <definedName name="_____pr21" localSheetId="23">#REF!</definedName>
    <definedName name="_____pr21" localSheetId="7">#REF!</definedName>
    <definedName name="_____pr21" localSheetId="11">#REF!</definedName>
    <definedName name="_____pr21" localSheetId="35">#REF!</definedName>
    <definedName name="_____pr21" localSheetId="19">#REF!</definedName>
    <definedName name="_____pr21" localSheetId="38">#REF!</definedName>
    <definedName name="_____pr21" localSheetId="13">#REF!</definedName>
    <definedName name="_____pr21" localSheetId="39">#REF!</definedName>
    <definedName name="_____pr21" localSheetId="37">#REF!</definedName>
    <definedName name="_____pr21" localSheetId="21">#REF!</definedName>
    <definedName name="_____pr21" localSheetId="29">#REF!</definedName>
    <definedName name="_____pr21" localSheetId="17">#REF!</definedName>
    <definedName name="_____pr21" localSheetId="40">#REF!</definedName>
    <definedName name="_____pr21" localSheetId="41">#REF!</definedName>
    <definedName name="_____pr21" localSheetId="8">#REF!</definedName>
    <definedName name="_____pr21">#REF!</definedName>
    <definedName name="_____pr22" localSheetId="1">#REF!</definedName>
    <definedName name="_____pr22" localSheetId="16">#REF!</definedName>
    <definedName name="_____pr22" localSheetId="27">#REF!</definedName>
    <definedName name="_____pr22" localSheetId="26">#REF!</definedName>
    <definedName name="_____pr22" localSheetId="28">#REF!</definedName>
    <definedName name="_____pr22" localSheetId="34">#REF!</definedName>
    <definedName name="_____pr22" localSheetId="33">#REF!</definedName>
    <definedName name="_____pr22" localSheetId="20">#REF!</definedName>
    <definedName name="_____pr22" localSheetId="23">#REF!</definedName>
    <definedName name="_____pr22" localSheetId="7">#REF!</definedName>
    <definedName name="_____pr22" localSheetId="11">#REF!</definedName>
    <definedName name="_____pr22" localSheetId="35">#REF!</definedName>
    <definedName name="_____pr22" localSheetId="19">#REF!</definedName>
    <definedName name="_____pr22" localSheetId="38">#REF!</definedName>
    <definedName name="_____pr22" localSheetId="13">#REF!</definedName>
    <definedName name="_____pr22" localSheetId="39">#REF!</definedName>
    <definedName name="_____pr22" localSheetId="37">#REF!</definedName>
    <definedName name="_____pr22" localSheetId="21">#REF!</definedName>
    <definedName name="_____pr22" localSheetId="29">#REF!</definedName>
    <definedName name="_____pr22" localSheetId="17">#REF!</definedName>
    <definedName name="_____pr22" localSheetId="40">#REF!</definedName>
    <definedName name="_____pr22" localSheetId="41">#REF!</definedName>
    <definedName name="_____pr22" localSheetId="8">#REF!</definedName>
    <definedName name="_____pr22">#REF!</definedName>
    <definedName name="_____pr23" localSheetId="1">#REF!</definedName>
    <definedName name="_____pr23" localSheetId="16">#REF!</definedName>
    <definedName name="_____pr23" localSheetId="27">#REF!</definedName>
    <definedName name="_____pr23" localSheetId="26">#REF!</definedName>
    <definedName name="_____pr23" localSheetId="28">#REF!</definedName>
    <definedName name="_____pr23" localSheetId="34">#REF!</definedName>
    <definedName name="_____pr23" localSheetId="33">#REF!</definedName>
    <definedName name="_____pr23" localSheetId="20">#REF!</definedName>
    <definedName name="_____pr23" localSheetId="23">#REF!</definedName>
    <definedName name="_____pr23" localSheetId="7">#REF!</definedName>
    <definedName name="_____pr23" localSheetId="11">#REF!</definedName>
    <definedName name="_____pr23" localSheetId="35">#REF!</definedName>
    <definedName name="_____pr23" localSheetId="19">#REF!</definedName>
    <definedName name="_____pr23" localSheetId="38">#REF!</definedName>
    <definedName name="_____pr23" localSheetId="13">#REF!</definedName>
    <definedName name="_____pr23" localSheetId="39">#REF!</definedName>
    <definedName name="_____pr23" localSheetId="37">#REF!</definedName>
    <definedName name="_____pr23" localSheetId="21">#REF!</definedName>
    <definedName name="_____pr23" localSheetId="29">#REF!</definedName>
    <definedName name="_____pr23" localSheetId="17">#REF!</definedName>
    <definedName name="_____pr23" localSheetId="40">#REF!</definedName>
    <definedName name="_____pr23" localSheetId="41">#REF!</definedName>
    <definedName name="_____pr23" localSheetId="8">#REF!</definedName>
    <definedName name="_____pr23">#REF!</definedName>
    <definedName name="_____pr24" localSheetId="1">#REF!</definedName>
    <definedName name="_____pr24" localSheetId="16">#REF!</definedName>
    <definedName name="_____pr24" localSheetId="27">#REF!</definedName>
    <definedName name="_____pr24" localSheetId="26">#REF!</definedName>
    <definedName name="_____pr24" localSheetId="28">#REF!</definedName>
    <definedName name="_____pr24" localSheetId="34">#REF!</definedName>
    <definedName name="_____pr24" localSheetId="33">#REF!</definedName>
    <definedName name="_____pr24" localSheetId="20">#REF!</definedName>
    <definedName name="_____pr24" localSheetId="23">#REF!</definedName>
    <definedName name="_____pr24" localSheetId="7">#REF!</definedName>
    <definedName name="_____pr24" localSheetId="11">#REF!</definedName>
    <definedName name="_____pr24" localSheetId="35">#REF!</definedName>
    <definedName name="_____pr24" localSheetId="19">#REF!</definedName>
    <definedName name="_____pr24" localSheetId="38">#REF!</definedName>
    <definedName name="_____pr24" localSheetId="13">#REF!</definedName>
    <definedName name="_____pr24" localSheetId="39">#REF!</definedName>
    <definedName name="_____pr24" localSheetId="37">#REF!</definedName>
    <definedName name="_____pr24" localSheetId="21">#REF!</definedName>
    <definedName name="_____pr24" localSheetId="29">#REF!</definedName>
    <definedName name="_____pr24" localSheetId="17">#REF!</definedName>
    <definedName name="_____pr24" localSheetId="40">#REF!</definedName>
    <definedName name="_____pr24" localSheetId="41">#REF!</definedName>
    <definedName name="_____pr24" localSheetId="8">#REF!</definedName>
    <definedName name="_____pr24">#REF!</definedName>
    <definedName name="_____pr25" localSheetId="1">#REF!</definedName>
    <definedName name="_____pr25" localSheetId="16">#REF!</definedName>
    <definedName name="_____pr25" localSheetId="27">#REF!</definedName>
    <definedName name="_____pr25" localSheetId="26">#REF!</definedName>
    <definedName name="_____pr25" localSheetId="28">#REF!</definedName>
    <definedName name="_____pr25" localSheetId="34">#REF!</definedName>
    <definedName name="_____pr25" localSheetId="33">#REF!</definedName>
    <definedName name="_____pr25" localSheetId="20">#REF!</definedName>
    <definedName name="_____pr25" localSheetId="23">#REF!</definedName>
    <definedName name="_____pr25" localSheetId="7">#REF!</definedName>
    <definedName name="_____pr25" localSheetId="11">#REF!</definedName>
    <definedName name="_____pr25" localSheetId="35">#REF!</definedName>
    <definedName name="_____pr25" localSheetId="19">#REF!</definedName>
    <definedName name="_____pr25" localSheetId="38">#REF!</definedName>
    <definedName name="_____pr25" localSheetId="13">#REF!</definedName>
    <definedName name="_____pr25" localSheetId="39">#REF!</definedName>
    <definedName name="_____pr25" localSheetId="37">#REF!</definedName>
    <definedName name="_____pr25" localSheetId="21">#REF!</definedName>
    <definedName name="_____pr25" localSheetId="29">#REF!</definedName>
    <definedName name="_____pr25" localSheetId="17">#REF!</definedName>
    <definedName name="_____pr25" localSheetId="40">#REF!</definedName>
    <definedName name="_____pr25" localSheetId="41">#REF!</definedName>
    <definedName name="_____pr25" localSheetId="8">#REF!</definedName>
    <definedName name="_____pr25">#REF!</definedName>
    <definedName name="_____pr26" localSheetId="1">#REF!</definedName>
    <definedName name="_____pr26" localSheetId="16">#REF!</definedName>
    <definedName name="_____pr26" localSheetId="27">#REF!</definedName>
    <definedName name="_____pr26" localSheetId="26">#REF!</definedName>
    <definedName name="_____pr26" localSheetId="28">#REF!</definedName>
    <definedName name="_____pr26" localSheetId="34">#REF!</definedName>
    <definedName name="_____pr26" localSheetId="33">#REF!</definedName>
    <definedName name="_____pr26" localSheetId="20">#REF!</definedName>
    <definedName name="_____pr26" localSheetId="23">#REF!</definedName>
    <definedName name="_____pr26" localSheetId="7">#REF!</definedName>
    <definedName name="_____pr26" localSheetId="11">#REF!</definedName>
    <definedName name="_____pr26" localSheetId="35">#REF!</definedName>
    <definedName name="_____pr26" localSheetId="19">#REF!</definedName>
    <definedName name="_____pr26" localSheetId="38">#REF!</definedName>
    <definedName name="_____pr26" localSheetId="13">#REF!</definedName>
    <definedName name="_____pr26" localSheetId="39">#REF!</definedName>
    <definedName name="_____pr26" localSheetId="37">#REF!</definedName>
    <definedName name="_____pr26" localSheetId="21">#REF!</definedName>
    <definedName name="_____pr26" localSheetId="29">#REF!</definedName>
    <definedName name="_____pr26" localSheetId="17">#REF!</definedName>
    <definedName name="_____pr26" localSheetId="40">#REF!</definedName>
    <definedName name="_____pr26" localSheetId="41">#REF!</definedName>
    <definedName name="_____pr26" localSheetId="8">#REF!</definedName>
    <definedName name="_____pr26">#REF!</definedName>
    <definedName name="_____pr27" localSheetId="1">#REF!</definedName>
    <definedName name="_____pr27" localSheetId="16">#REF!</definedName>
    <definedName name="_____pr27" localSheetId="27">#REF!</definedName>
    <definedName name="_____pr27" localSheetId="26">#REF!</definedName>
    <definedName name="_____pr27" localSheetId="28">#REF!</definedName>
    <definedName name="_____pr27" localSheetId="34">#REF!</definedName>
    <definedName name="_____pr27" localSheetId="33">#REF!</definedName>
    <definedName name="_____pr27" localSheetId="20">#REF!</definedName>
    <definedName name="_____pr27" localSheetId="23">#REF!</definedName>
    <definedName name="_____pr27" localSheetId="7">#REF!</definedName>
    <definedName name="_____pr27" localSheetId="11">#REF!</definedName>
    <definedName name="_____pr27" localSheetId="35">#REF!</definedName>
    <definedName name="_____pr27" localSheetId="19">#REF!</definedName>
    <definedName name="_____pr27" localSheetId="38">#REF!</definedName>
    <definedName name="_____pr27" localSheetId="13">#REF!</definedName>
    <definedName name="_____pr27" localSheetId="39">#REF!</definedName>
    <definedName name="_____pr27" localSheetId="37">#REF!</definedName>
    <definedName name="_____pr27" localSheetId="21">#REF!</definedName>
    <definedName name="_____pr27" localSheetId="29">#REF!</definedName>
    <definedName name="_____pr27" localSheetId="17">#REF!</definedName>
    <definedName name="_____pr27" localSheetId="40">#REF!</definedName>
    <definedName name="_____pr27" localSheetId="41">#REF!</definedName>
    <definedName name="_____pr27" localSheetId="8">#REF!</definedName>
    <definedName name="_____pr27">#REF!</definedName>
    <definedName name="_____pr28" localSheetId="1">#REF!</definedName>
    <definedName name="_____pr28" localSheetId="16">#REF!</definedName>
    <definedName name="_____pr28" localSheetId="27">#REF!</definedName>
    <definedName name="_____pr28" localSheetId="26">#REF!</definedName>
    <definedName name="_____pr28" localSheetId="28">#REF!</definedName>
    <definedName name="_____pr28" localSheetId="34">#REF!</definedName>
    <definedName name="_____pr28" localSheetId="33">#REF!</definedName>
    <definedName name="_____pr28" localSheetId="20">#REF!</definedName>
    <definedName name="_____pr28" localSheetId="23">#REF!</definedName>
    <definedName name="_____pr28" localSheetId="7">#REF!</definedName>
    <definedName name="_____pr28" localSheetId="11">#REF!</definedName>
    <definedName name="_____pr28" localSheetId="35">#REF!</definedName>
    <definedName name="_____pr28" localSheetId="19">#REF!</definedName>
    <definedName name="_____pr28" localSheetId="38">#REF!</definedName>
    <definedName name="_____pr28" localSheetId="13">#REF!</definedName>
    <definedName name="_____pr28" localSheetId="39">#REF!</definedName>
    <definedName name="_____pr28" localSheetId="37">#REF!</definedName>
    <definedName name="_____pr28" localSheetId="21">#REF!</definedName>
    <definedName name="_____pr28" localSheetId="29">#REF!</definedName>
    <definedName name="_____pr28" localSheetId="17">#REF!</definedName>
    <definedName name="_____pr28" localSheetId="40">#REF!</definedName>
    <definedName name="_____pr28" localSheetId="41">#REF!</definedName>
    <definedName name="_____pr28" localSheetId="8">#REF!</definedName>
    <definedName name="_____pr28">#REF!</definedName>
    <definedName name="_____pr29" localSheetId="1">#REF!</definedName>
    <definedName name="_____pr29" localSheetId="16">#REF!</definedName>
    <definedName name="_____pr29" localSheetId="27">#REF!</definedName>
    <definedName name="_____pr29" localSheetId="26">#REF!</definedName>
    <definedName name="_____pr29" localSheetId="28">#REF!</definedName>
    <definedName name="_____pr29" localSheetId="34">#REF!</definedName>
    <definedName name="_____pr29" localSheetId="33">#REF!</definedName>
    <definedName name="_____pr29" localSheetId="20">#REF!</definedName>
    <definedName name="_____pr29" localSheetId="23">#REF!</definedName>
    <definedName name="_____pr29" localSheetId="7">#REF!</definedName>
    <definedName name="_____pr29" localSheetId="11">#REF!</definedName>
    <definedName name="_____pr29" localSheetId="35">#REF!</definedName>
    <definedName name="_____pr29" localSheetId="19">#REF!</definedName>
    <definedName name="_____pr29" localSheetId="38">#REF!</definedName>
    <definedName name="_____pr29" localSheetId="13">#REF!</definedName>
    <definedName name="_____pr29" localSheetId="39">#REF!</definedName>
    <definedName name="_____pr29" localSheetId="37">#REF!</definedName>
    <definedName name="_____pr29" localSheetId="21">#REF!</definedName>
    <definedName name="_____pr29" localSheetId="29">#REF!</definedName>
    <definedName name="_____pr29" localSheetId="17">#REF!</definedName>
    <definedName name="_____pr29" localSheetId="40">#REF!</definedName>
    <definedName name="_____pr29" localSheetId="41">#REF!</definedName>
    <definedName name="_____pr29" localSheetId="8">#REF!</definedName>
    <definedName name="_____pr29">#REF!</definedName>
    <definedName name="_____pr30" localSheetId="1">#REF!</definedName>
    <definedName name="_____pr30" localSheetId="16">#REF!</definedName>
    <definedName name="_____pr30" localSheetId="27">#REF!</definedName>
    <definedName name="_____pr30" localSheetId="26">#REF!</definedName>
    <definedName name="_____pr30" localSheetId="28">#REF!</definedName>
    <definedName name="_____pr30" localSheetId="34">#REF!</definedName>
    <definedName name="_____pr30" localSheetId="33">#REF!</definedName>
    <definedName name="_____pr30" localSheetId="20">#REF!</definedName>
    <definedName name="_____pr30" localSheetId="23">#REF!</definedName>
    <definedName name="_____pr30" localSheetId="7">#REF!</definedName>
    <definedName name="_____pr30" localSheetId="11">#REF!</definedName>
    <definedName name="_____pr30" localSheetId="35">#REF!</definedName>
    <definedName name="_____pr30" localSheetId="19">#REF!</definedName>
    <definedName name="_____pr30" localSheetId="38">#REF!</definedName>
    <definedName name="_____pr30" localSheetId="13">#REF!</definedName>
    <definedName name="_____pr30" localSheetId="39">#REF!</definedName>
    <definedName name="_____pr30" localSheetId="37">#REF!</definedName>
    <definedName name="_____pr30" localSheetId="21">#REF!</definedName>
    <definedName name="_____pr30" localSheetId="29">#REF!</definedName>
    <definedName name="_____pr30" localSheetId="17">#REF!</definedName>
    <definedName name="_____pr30" localSheetId="40">#REF!</definedName>
    <definedName name="_____pr30" localSheetId="41">#REF!</definedName>
    <definedName name="_____pr30" localSheetId="8">#REF!</definedName>
    <definedName name="_____pr30">#REF!</definedName>
    <definedName name="_____pr31" localSheetId="1">#REF!</definedName>
    <definedName name="_____pr31" localSheetId="16">#REF!</definedName>
    <definedName name="_____pr31" localSheetId="27">#REF!</definedName>
    <definedName name="_____pr31" localSheetId="26">#REF!</definedName>
    <definedName name="_____pr31" localSheetId="28">#REF!</definedName>
    <definedName name="_____pr31" localSheetId="34">#REF!</definedName>
    <definedName name="_____pr31" localSheetId="33">#REF!</definedName>
    <definedName name="_____pr31" localSheetId="20">#REF!</definedName>
    <definedName name="_____pr31" localSheetId="23">#REF!</definedName>
    <definedName name="_____pr31" localSheetId="7">#REF!</definedName>
    <definedName name="_____pr31" localSheetId="11">#REF!</definedName>
    <definedName name="_____pr31" localSheetId="35">#REF!</definedName>
    <definedName name="_____pr31" localSheetId="19">#REF!</definedName>
    <definedName name="_____pr31" localSheetId="38">#REF!</definedName>
    <definedName name="_____pr31" localSheetId="13">#REF!</definedName>
    <definedName name="_____pr31" localSheetId="39">#REF!</definedName>
    <definedName name="_____pr31" localSheetId="37">#REF!</definedName>
    <definedName name="_____pr31" localSheetId="21">#REF!</definedName>
    <definedName name="_____pr31" localSheetId="29">#REF!</definedName>
    <definedName name="_____pr31" localSheetId="17">#REF!</definedName>
    <definedName name="_____pr31" localSheetId="40">#REF!</definedName>
    <definedName name="_____pr31" localSheetId="41">#REF!</definedName>
    <definedName name="_____pr31" localSheetId="8">#REF!</definedName>
    <definedName name="_____pr31">#REF!</definedName>
    <definedName name="_____pr32" localSheetId="1">#REF!</definedName>
    <definedName name="_____pr32" localSheetId="16">#REF!</definedName>
    <definedName name="_____pr32" localSheetId="27">#REF!</definedName>
    <definedName name="_____pr32" localSheetId="26">#REF!</definedName>
    <definedName name="_____pr32" localSheetId="28">#REF!</definedName>
    <definedName name="_____pr32" localSheetId="34">#REF!</definedName>
    <definedName name="_____pr32" localSheetId="33">#REF!</definedName>
    <definedName name="_____pr32" localSheetId="20">#REF!</definedName>
    <definedName name="_____pr32" localSheetId="23">#REF!</definedName>
    <definedName name="_____pr32" localSheetId="7">#REF!</definedName>
    <definedName name="_____pr32" localSheetId="11">#REF!</definedName>
    <definedName name="_____pr32" localSheetId="35">#REF!</definedName>
    <definedName name="_____pr32" localSheetId="19">#REF!</definedName>
    <definedName name="_____pr32" localSheetId="38">#REF!</definedName>
    <definedName name="_____pr32" localSheetId="13">#REF!</definedName>
    <definedName name="_____pr32" localSheetId="39">#REF!</definedName>
    <definedName name="_____pr32" localSheetId="37">#REF!</definedName>
    <definedName name="_____pr32" localSheetId="21">#REF!</definedName>
    <definedName name="_____pr32" localSheetId="29">#REF!</definedName>
    <definedName name="_____pr32" localSheetId="17">#REF!</definedName>
    <definedName name="_____pr32" localSheetId="40">#REF!</definedName>
    <definedName name="_____pr32" localSheetId="41">#REF!</definedName>
    <definedName name="_____pr32" localSheetId="8">#REF!</definedName>
    <definedName name="_____pr32">#REF!</definedName>
    <definedName name="_____pr33" localSheetId="1">#REF!</definedName>
    <definedName name="_____pr33" localSheetId="16">#REF!</definedName>
    <definedName name="_____pr33" localSheetId="27">#REF!</definedName>
    <definedName name="_____pr33" localSheetId="26">#REF!</definedName>
    <definedName name="_____pr33" localSheetId="28">#REF!</definedName>
    <definedName name="_____pr33" localSheetId="34">#REF!</definedName>
    <definedName name="_____pr33" localSheetId="33">#REF!</definedName>
    <definedName name="_____pr33" localSheetId="20">#REF!</definedName>
    <definedName name="_____pr33" localSheetId="23">#REF!</definedName>
    <definedName name="_____pr33" localSheetId="7">#REF!</definedName>
    <definedName name="_____pr33" localSheetId="11">#REF!</definedName>
    <definedName name="_____pr33" localSheetId="35">#REF!</definedName>
    <definedName name="_____pr33" localSheetId="19">#REF!</definedName>
    <definedName name="_____pr33" localSheetId="38">#REF!</definedName>
    <definedName name="_____pr33" localSheetId="13">#REF!</definedName>
    <definedName name="_____pr33" localSheetId="39">#REF!</definedName>
    <definedName name="_____pr33" localSheetId="37">#REF!</definedName>
    <definedName name="_____pr33" localSheetId="21">#REF!</definedName>
    <definedName name="_____pr33" localSheetId="29">#REF!</definedName>
    <definedName name="_____pr33" localSheetId="17">#REF!</definedName>
    <definedName name="_____pr33" localSheetId="40">#REF!</definedName>
    <definedName name="_____pr33" localSheetId="41">#REF!</definedName>
    <definedName name="_____pr33" localSheetId="8">#REF!</definedName>
    <definedName name="_____pr33">#REF!</definedName>
    <definedName name="_____pr34" localSheetId="1">#REF!</definedName>
    <definedName name="_____pr34" localSheetId="16">#REF!</definedName>
    <definedName name="_____pr34" localSheetId="27">#REF!</definedName>
    <definedName name="_____pr34" localSheetId="26">#REF!</definedName>
    <definedName name="_____pr34" localSheetId="28">#REF!</definedName>
    <definedName name="_____pr34" localSheetId="34">#REF!</definedName>
    <definedName name="_____pr34" localSheetId="33">#REF!</definedName>
    <definedName name="_____pr34" localSheetId="20">#REF!</definedName>
    <definedName name="_____pr34" localSheetId="23">#REF!</definedName>
    <definedName name="_____pr34" localSheetId="7">#REF!</definedName>
    <definedName name="_____pr34" localSheetId="11">#REF!</definedName>
    <definedName name="_____pr34" localSheetId="35">#REF!</definedName>
    <definedName name="_____pr34" localSheetId="19">#REF!</definedName>
    <definedName name="_____pr34" localSheetId="38">#REF!</definedName>
    <definedName name="_____pr34" localSheetId="13">#REF!</definedName>
    <definedName name="_____pr34" localSheetId="39">#REF!</definedName>
    <definedName name="_____pr34" localSheetId="37">#REF!</definedName>
    <definedName name="_____pr34" localSheetId="21">#REF!</definedName>
    <definedName name="_____pr34" localSheetId="29">#REF!</definedName>
    <definedName name="_____pr34" localSheetId="17">#REF!</definedName>
    <definedName name="_____pr34" localSheetId="40">#REF!</definedName>
    <definedName name="_____pr34" localSheetId="41">#REF!</definedName>
    <definedName name="_____pr34" localSheetId="8">#REF!</definedName>
    <definedName name="_____pr34">#REF!</definedName>
    <definedName name="_____pr35" localSheetId="1">#REF!</definedName>
    <definedName name="_____pr35" localSheetId="16">#REF!</definedName>
    <definedName name="_____pr35" localSheetId="27">#REF!</definedName>
    <definedName name="_____pr35" localSheetId="26">#REF!</definedName>
    <definedName name="_____pr35" localSheetId="28">#REF!</definedName>
    <definedName name="_____pr35" localSheetId="34">#REF!</definedName>
    <definedName name="_____pr35" localSheetId="33">#REF!</definedName>
    <definedName name="_____pr35" localSheetId="20">#REF!</definedName>
    <definedName name="_____pr35" localSheetId="23">#REF!</definedName>
    <definedName name="_____pr35" localSheetId="7">#REF!</definedName>
    <definedName name="_____pr35" localSheetId="11">#REF!</definedName>
    <definedName name="_____pr35" localSheetId="35">#REF!</definedName>
    <definedName name="_____pr35" localSheetId="19">#REF!</definedName>
    <definedName name="_____pr35" localSheetId="38">#REF!</definedName>
    <definedName name="_____pr35" localSheetId="13">#REF!</definedName>
    <definedName name="_____pr35" localSheetId="39">#REF!</definedName>
    <definedName name="_____pr35" localSheetId="37">#REF!</definedName>
    <definedName name="_____pr35" localSheetId="21">#REF!</definedName>
    <definedName name="_____pr35" localSheetId="29">#REF!</definedName>
    <definedName name="_____pr35" localSheetId="17">#REF!</definedName>
    <definedName name="_____pr35" localSheetId="40">#REF!</definedName>
    <definedName name="_____pr35" localSheetId="41">#REF!</definedName>
    <definedName name="_____pr35" localSheetId="8">#REF!</definedName>
    <definedName name="_____pr35">#REF!</definedName>
    <definedName name="_____pr36" localSheetId="1">#REF!</definedName>
    <definedName name="_____pr36" localSheetId="16">#REF!</definedName>
    <definedName name="_____pr36" localSheetId="27">#REF!</definedName>
    <definedName name="_____pr36" localSheetId="26">#REF!</definedName>
    <definedName name="_____pr36" localSheetId="28">#REF!</definedName>
    <definedName name="_____pr36" localSheetId="34">#REF!</definedName>
    <definedName name="_____pr36" localSheetId="33">#REF!</definedName>
    <definedName name="_____pr36" localSheetId="20">#REF!</definedName>
    <definedName name="_____pr36" localSheetId="23">#REF!</definedName>
    <definedName name="_____pr36" localSheetId="7">#REF!</definedName>
    <definedName name="_____pr36" localSheetId="11">#REF!</definedName>
    <definedName name="_____pr36" localSheetId="35">#REF!</definedName>
    <definedName name="_____pr36" localSheetId="19">#REF!</definedName>
    <definedName name="_____pr36" localSheetId="38">#REF!</definedName>
    <definedName name="_____pr36" localSheetId="13">#REF!</definedName>
    <definedName name="_____pr36" localSheetId="39">#REF!</definedName>
    <definedName name="_____pr36" localSheetId="37">#REF!</definedName>
    <definedName name="_____pr36" localSheetId="21">#REF!</definedName>
    <definedName name="_____pr36" localSheetId="29">#REF!</definedName>
    <definedName name="_____pr36" localSheetId="17">#REF!</definedName>
    <definedName name="_____pr36" localSheetId="40">#REF!</definedName>
    <definedName name="_____pr36" localSheetId="41">#REF!</definedName>
    <definedName name="_____pr36" localSheetId="8">#REF!</definedName>
    <definedName name="_____pr36">#REF!</definedName>
    <definedName name="_____pr37" localSheetId="1">#REF!</definedName>
    <definedName name="_____pr37" localSheetId="16">#REF!</definedName>
    <definedName name="_____pr37" localSheetId="27">#REF!</definedName>
    <definedName name="_____pr37" localSheetId="26">#REF!</definedName>
    <definedName name="_____pr37" localSheetId="28">#REF!</definedName>
    <definedName name="_____pr37" localSheetId="34">#REF!</definedName>
    <definedName name="_____pr37" localSheetId="33">#REF!</definedName>
    <definedName name="_____pr37" localSheetId="20">#REF!</definedName>
    <definedName name="_____pr37" localSheetId="23">#REF!</definedName>
    <definedName name="_____pr37" localSheetId="7">#REF!</definedName>
    <definedName name="_____pr37" localSheetId="11">#REF!</definedName>
    <definedName name="_____pr37" localSheetId="35">#REF!</definedName>
    <definedName name="_____pr37" localSheetId="19">#REF!</definedName>
    <definedName name="_____pr37" localSheetId="38">#REF!</definedName>
    <definedName name="_____pr37" localSheetId="13">#REF!</definedName>
    <definedName name="_____pr37" localSheetId="39">#REF!</definedName>
    <definedName name="_____pr37" localSheetId="37">#REF!</definedName>
    <definedName name="_____pr37" localSheetId="21">#REF!</definedName>
    <definedName name="_____pr37" localSheetId="29">#REF!</definedName>
    <definedName name="_____pr37" localSheetId="17">#REF!</definedName>
    <definedName name="_____pr37" localSheetId="40">#REF!</definedName>
    <definedName name="_____pr37" localSheetId="41">#REF!</definedName>
    <definedName name="_____pr37" localSheetId="8">#REF!</definedName>
    <definedName name="_____pr37">#REF!</definedName>
    <definedName name="_____pr38" localSheetId="1">#REF!</definedName>
    <definedName name="_____pr38" localSheetId="16">#REF!</definedName>
    <definedName name="_____pr38" localSheetId="27">#REF!</definedName>
    <definedName name="_____pr38" localSheetId="26">#REF!</definedName>
    <definedName name="_____pr38" localSheetId="28">#REF!</definedName>
    <definedName name="_____pr38" localSheetId="34">#REF!</definedName>
    <definedName name="_____pr38" localSheetId="33">#REF!</definedName>
    <definedName name="_____pr38" localSheetId="20">#REF!</definedName>
    <definedName name="_____pr38" localSheetId="23">#REF!</definedName>
    <definedName name="_____pr38" localSheetId="7">#REF!</definedName>
    <definedName name="_____pr38" localSheetId="11">#REF!</definedName>
    <definedName name="_____pr38" localSheetId="35">#REF!</definedName>
    <definedName name="_____pr38" localSheetId="19">#REF!</definedName>
    <definedName name="_____pr38" localSheetId="38">#REF!</definedName>
    <definedName name="_____pr38" localSheetId="13">#REF!</definedName>
    <definedName name="_____pr38" localSheetId="39">#REF!</definedName>
    <definedName name="_____pr38" localSheetId="37">#REF!</definedName>
    <definedName name="_____pr38" localSheetId="21">#REF!</definedName>
    <definedName name="_____pr38" localSheetId="29">#REF!</definedName>
    <definedName name="_____pr38" localSheetId="17">#REF!</definedName>
    <definedName name="_____pr38" localSheetId="40">#REF!</definedName>
    <definedName name="_____pr38" localSheetId="41">#REF!</definedName>
    <definedName name="_____pr38" localSheetId="8">#REF!</definedName>
    <definedName name="_____pr38">#REF!</definedName>
    <definedName name="_____pr39" localSheetId="1">#REF!</definedName>
    <definedName name="_____pr39" localSheetId="16">#REF!</definedName>
    <definedName name="_____pr39" localSheetId="27">#REF!</definedName>
    <definedName name="_____pr39" localSheetId="26">#REF!</definedName>
    <definedName name="_____pr39" localSheetId="28">#REF!</definedName>
    <definedName name="_____pr39" localSheetId="34">#REF!</definedName>
    <definedName name="_____pr39" localSheetId="33">#REF!</definedName>
    <definedName name="_____pr39" localSheetId="20">#REF!</definedName>
    <definedName name="_____pr39" localSheetId="23">#REF!</definedName>
    <definedName name="_____pr39" localSheetId="7">#REF!</definedName>
    <definedName name="_____pr39" localSheetId="11">#REF!</definedName>
    <definedName name="_____pr39" localSheetId="35">#REF!</definedName>
    <definedName name="_____pr39" localSheetId="19">#REF!</definedName>
    <definedName name="_____pr39" localSheetId="38">#REF!</definedName>
    <definedName name="_____pr39" localSheetId="13">#REF!</definedName>
    <definedName name="_____pr39" localSheetId="39">#REF!</definedName>
    <definedName name="_____pr39" localSheetId="37">#REF!</definedName>
    <definedName name="_____pr39" localSheetId="21">#REF!</definedName>
    <definedName name="_____pr39" localSheetId="29">#REF!</definedName>
    <definedName name="_____pr39" localSheetId="17">#REF!</definedName>
    <definedName name="_____pr39" localSheetId="40">#REF!</definedName>
    <definedName name="_____pr39" localSheetId="41">#REF!</definedName>
    <definedName name="_____pr39" localSheetId="8">#REF!</definedName>
    <definedName name="_____pr39">#REF!</definedName>
    <definedName name="_____pr40" localSheetId="1">#REF!</definedName>
    <definedName name="_____pr40" localSheetId="16">#REF!</definedName>
    <definedName name="_____pr40" localSheetId="27">#REF!</definedName>
    <definedName name="_____pr40" localSheetId="26">#REF!</definedName>
    <definedName name="_____pr40" localSheetId="28">#REF!</definedName>
    <definedName name="_____pr40" localSheetId="34">#REF!</definedName>
    <definedName name="_____pr40" localSheetId="33">#REF!</definedName>
    <definedName name="_____pr40" localSheetId="20">#REF!</definedName>
    <definedName name="_____pr40" localSheetId="23">#REF!</definedName>
    <definedName name="_____pr40" localSheetId="7">#REF!</definedName>
    <definedName name="_____pr40" localSheetId="11">#REF!</definedName>
    <definedName name="_____pr40" localSheetId="35">#REF!</definedName>
    <definedName name="_____pr40" localSheetId="19">#REF!</definedName>
    <definedName name="_____pr40" localSheetId="38">#REF!</definedName>
    <definedName name="_____pr40" localSheetId="13">#REF!</definedName>
    <definedName name="_____pr40" localSheetId="39">#REF!</definedName>
    <definedName name="_____pr40" localSheetId="37">#REF!</definedName>
    <definedName name="_____pr40" localSheetId="21">#REF!</definedName>
    <definedName name="_____pr40" localSheetId="29">#REF!</definedName>
    <definedName name="_____pr40" localSheetId="17">#REF!</definedName>
    <definedName name="_____pr40" localSheetId="40">#REF!</definedName>
    <definedName name="_____pr40" localSheetId="41">#REF!</definedName>
    <definedName name="_____pr40" localSheetId="8">#REF!</definedName>
    <definedName name="_____pr40">#REF!</definedName>
    <definedName name="_____pr41" localSheetId="1">#REF!</definedName>
    <definedName name="_____pr41" localSheetId="16">#REF!</definedName>
    <definedName name="_____pr41" localSheetId="27">#REF!</definedName>
    <definedName name="_____pr41" localSheetId="26">#REF!</definedName>
    <definedName name="_____pr41" localSheetId="28">#REF!</definedName>
    <definedName name="_____pr41" localSheetId="34">#REF!</definedName>
    <definedName name="_____pr41" localSheetId="33">#REF!</definedName>
    <definedName name="_____pr41" localSheetId="20">#REF!</definedName>
    <definedName name="_____pr41" localSheetId="23">#REF!</definedName>
    <definedName name="_____pr41" localSheetId="7">#REF!</definedName>
    <definedName name="_____pr41" localSheetId="11">#REF!</definedName>
    <definedName name="_____pr41" localSheetId="35">#REF!</definedName>
    <definedName name="_____pr41" localSheetId="19">#REF!</definedName>
    <definedName name="_____pr41" localSheetId="38">#REF!</definedName>
    <definedName name="_____pr41" localSheetId="13">#REF!</definedName>
    <definedName name="_____pr41" localSheetId="39">#REF!</definedName>
    <definedName name="_____pr41" localSheetId="37">#REF!</definedName>
    <definedName name="_____pr41" localSheetId="21">#REF!</definedName>
    <definedName name="_____pr41" localSheetId="29">#REF!</definedName>
    <definedName name="_____pr41" localSheetId="17">#REF!</definedName>
    <definedName name="_____pr41" localSheetId="40">#REF!</definedName>
    <definedName name="_____pr41" localSheetId="41">#REF!</definedName>
    <definedName name="_____pr41" localSheetId="8">#REF!</definedName>
    <definedName name="_____pr41">#REF!</definedName>
    <definedName name="_____pr42" localSheetId="1">#REF!</definedName>
    <definedName name="_____pr42" localSheetId="16">#REF!</definedName>
    <definedName name="_____pr42" localSheetId="27">#REF!</definedName>
    <definedName name="_____pr42" localSheetId="26">#REF!</definedName>
    <definedName name="_____pr42" localSheetId="28">#REF!</definedName>
    <definedName name="_____pr42" localSheetId="34">#REF!</definedName>
    <definedName name="_____pr42" localSheetId="33">#REF!</definedName>
    <definedName name="_____pr42" localSheetId="20">#REF!</definedName>
    <definedName name="_____pr42" localSheetId="23">#REF!</definedName>
    <definedName name="_____pr42" localSheetId="7">#REF!</definedName>
    <definedName name="_____pr42" localSheetId="11">#REF!</definedName>
    <definedName name="_____pr42" localSheetId="35">#REF!</definedName>
    <definedName name="_____pr42" localSheetId="19">#REF!</definedName>
    <definedName name="_____pr42" localSheetId="38">#REF!</definedName>
    <definedName name="_____pr42" localSheetId="13">#REF!</definedName>
    <definedName name="_____pr42" localSheetId="39">#REF!</definedName>
    <definedName name="_____pr42" localSheetId="37">#REF!</definedName>
    <definedName name="_____pr42" localSheetId="21">#REF!</definedName>
    <definedName name="_____pr42" localSheetId="29">#REF!</definedName>
    <definedName name="_____pr42" localSheetId="17">#REF!</definedName>
    <definedName name="_____pr42" localSheetId="40">#REF!</definedName>
    <definedName name="_____pr42" localSheetId="41">#REF!</definedName>
    <definedName name="_____pr42" localSheetId="8">#REF!</definedName>
    <definedName name="_____pr42">#REF!</definedName>
    <definedName name="_____pr43" localSheetId="1">#REF!</definedName>
    <definedName name="_____pr43" localSheetId="16">#REF!</definedName>
    <definedName name="_____pr43" localSheetId="27">#REF!</definedName>
    <definedName name="_____pr43" localSheetId="26">#REF!</definedName>
    <definedName name="_____pr43" localSheetId="28">#REF!</definedName>
    <definedName name="_____pr43" localSheetId="34">#REF!</definedName>
    <definedName name="_____pr43" localSheetId="33">#REF!</definedName>
    <definedName name="_____pr43" localSheetId="20">#REF!</definedName>
    <definedName name="_____pr43" localSheetId="23">#REF!</definedName>
    <definedName name="_____pr43" localSheetId="7">#REF!</definedName>
    <definedName name="_____pr43" localSheetId="11">#REF!</definedName>
    <definedName name="_____pr43" localSheetId="35">#REF!</definedName>
    <definedName name="_____pr43" localSheetId="19">#REF!</definedName>
    <definedName name="_____pr43" localSheetId="38">#REF!</definedName>
    <definedName name="_____pr43" localSheetId="13">#REF!</definedName>
    <definedName name="_____pr43" localSheetId="39">#REF!</definedName>
    <definedName name="_____pr43" localSheetId="37">#REF!</definedName>
    <definedName name="_____pr43" localSheetId="21">#REF!</definedName>
    <definedName name="_____pr43" localSheetId="29">#REF!</definedName>
    <definedName name="_____pr43" localSheetId="17">#REF!</definedName>
    <definedName name="_____pr43" localSheetId="40">#REF!</definedName>
    <definedName name="_____pr43" localSheetId="41">#REF!</definedName>
    <definedName name="_____pr43" localSheetId="8">#REF!</definedName>
    <definedName name="_____pr43">#REF!</definedName>
    <definedName name="_____pr44" localSheetId="1">#REF!</definedName>
    <definedName name="_____pr44" localSheetId="16">#REF!</definedName>
    <definedName name="_____pr44" localSheetId="27">#REF!</definedName>
    <definedName name="_____pr44" localSheetId="26">#REF!</definedName>
    <definedName name="_____pr44" localSheetId="28">#REF!</definedName>
    <definedName name="_____pr44" localSheetId="34">#REF!</definedName>
    <definedName name="_____pr44" localSheetId="33">#REF!</definedName>
    <definedName name="_____pr44" localSheetId="20">#REF!</definedName>
    <definedName name="_____pr44" localSheetId="23">#REF!</definedName>
    <definedName name="_____pr44" localSheetId="7">#REF!</definedName>
    <definedName name="_____pr44" localSheetId="11">#REF!</definedName>
    <definedName name="_____pr44" localSheetId="35">#REF!</definedName>
    <definedName name="_____pr44" localSheetId="19">#REF!</definedName>
    <definedName name="_____pr44" localSheetId="38">#REF!</definedName>
    <definedName name="_____pr44" localSheetId="13">#REF!</definedName>
    <definedName name="_____pr44" localSheetId="39">#REF!</definedName>
    <definedName name="_____pr44" localSheetId="37">#REF!</definedName>
    <definedName name="_____pr44" localSheetId="21">#REF!</definedName>
    <definedName name="_____pr44" localSheetId="29">#REF!</definedName>
    <definedName name="_____pr44" localSheetId="17">#REF!</definedName>
    <definedName name="_____pr44" localSheetId="40">#REF!</definedName>
    <definedName name="_____pr44" localSheetId="41">#REF!</definedName>
    <definedName name="_____pr44" localSheetId="8">#REF!</definedName>
    <definedName name="_____pr44">#REF!</definedName>
    <definedName name="_____pr45" localSheetId="1">#REF!</definedName>
    <definedName name="_____pr45" localSheetId="16">#REF!</definedName>
    <definedName name="_____pr45" localSheetId="27">#REF!</definedName>
    <definedName name="_____pr45" localSheetId="26">#REF!</definedName>
    <definedName name="_____pr45" localSheetId="28">#REF!</definedName>
    <definedName name="_____pr45" localSheetId="34">#REF!</definedName>
    <definedName name="_____pr45" localSheetId="33">#REF!</definedName>
    <definedName name="_____pr45" localSheetId="20">#REF!</definedName>
    <definedName name="_____pr45" localSheetId="23">#REF!</definedName>
    <definedName name="_____pr45" localSheetId="7">#REF!</definedName>
    <definedName name="_____pr45" localSheetId="11">#REF!</definedName>
    <definedName name="_____pr45" localSheetId="35">#REF!</definedName>
    <definedName name="_____pr45" localSheetId="19">#REF!</definedName>
    <definedName name="_____pr45" localSheetId="38">#REF!</definedName>
    <definedName name="_____pr45" localSheetId="13">#REF!</definedName>
    <definedName name="_____pr45" localSheetId="39">#REF!</definedName>
    <definedName name="_____pr45" localSheetId="37">#REF!</definedName>
    <definedName name="_____pr45" localSheetId="21">#REF!</definedName>
    <definedName name="_____pr45" localSheetId="29">#REF!</definedName>
    <definedName name="_____pr45" localSheetId="17">#REF!</definedName>
    <definedName name="_____pr45" localSheetId="40">#REF!</definedName>
    <definedName name="_____pr45" localSheetId="41">#REF!</definedName>
    <definedName name="_____pr45" localSheetId="8">#REF!</definedName>
    <definedName name="_____pr45">#REF!</definedName>
    <definedName name="_____pr46" localSheetId="1">#REF!</definedName>
    <definedName name="_____pr46" localSheetId="16">#REF!</definedName>
    <definedName name="_____pr46" localSheetId="27">#REF!</definedName>
    <definedName name="_____pr46" localSheetId="26">#REF!</definedName>
    <definedName name="_____pr46" localSheetId="28">#REF!</definedName>
    <definedName name="_____pr46" localSheetId="34">#REF!</definedName>
    <definedName name="_____pr46" localSheetId="33">#REF!</definedName>
    <definedName name="_____pr46" localSheetId="20">#REF!</definedName>
    <definedName name="_____pr46" localSheetId="23">#REF!</definedName>
    <definedName name="_____pr46" localSheetId="7">#REF!</definedName>
    <definedName name="_____pr46" localSheetId="11">#REF!</definedName>
    <definedName name="_____pr46" localSheetId="35">#REF!</definedName>
    <definedName name="_____pr46" localSheetId="19">#REF!</definedName>
    <definedName name="_____pr46" localSheetId="38">#REF!</definedName>
    <definedName name="_____pr46" localSheetId="13">#REF!</definedName>
    <definedName name="_____pr46" localSheetId="39">#REF!</definedName>
    <definedName name="_____pr46" localSheetId="37">#REF!</definedName>
    <definedName name="_____pr46" localSheetId="21">#REF!</definedName>
    <definedName name="_____pr46" localSheetId="29">#REF!</definedName>
    <definedName name="_____pr46" localSheetId="17">#REF!</definedName>
    <definedName name="_____pr46" localSheetId="40">#REF!</definedName>
    <definedName name="_____pr46" localSheetId="41">#REF!</definedName>
    <definedName name="_____pr46" localSheetId="8">#REF!</definedName>
    <definedName name="_____pr46">#REF!</definedName>
    <definedName name="_____pr47" localSheetId="1">#REF!</definedName>
    <definedName name="_____pr47" localSheetId="16">#REF!</definedName>
    <definedName name="_____pr47" localSheetId="27">#REF!</definedName>
    <definedName name="_____pr47" localSheetId="26">#REF!</definedName>
    <definedName name="_____pr47" localSheetId="28">#REF!</definedName>
    <definedName name="_____pr47" localSheetId="34">#REF!</definedName>
    <definedName name="_____pr47" localSheetId="33">#REF!</definedName>
    <definedName name="_____pr47" localSheetId="20">#REF!</definedName>
    <definedName name="_____pr47" localSheetId="23">#REF!</definedName>
    <definedName name="_____pr47" localSheetId="7">#REF!</definedName>
    <definedName name="_____pr47" localSheetId="11">#REF!</definedName>
    <definedName name="_____pr47" localSheetId="35">#REF!</definedName>
    <definedName name="_____pr47" localSheetId="19">#REF!</definedName>
    <definedName name="_____pr47" localSheetId="38">#REF!</definedName>
    <definedName name="_____pr47" localSheetId="13">#REF!</definedName>
    <definedName name="_____pr47" localSheetId="39">#REF!</definedName>
    <definedName name="_____pr47" localSheetId="37">#REF!</definedName>
    <definedName name="_____pr47" localSheetId="21">#REF!</definedName>
    <definedName name="_____pr47" localSheetId="29">#REF!</definedName>
    <definedName name="_____pr47" localSheetId="17">#REF!</definedName>
    <definedName name="_____pr47" localSheetId="40">#REF!</definedName>
    <definedName name="_____pr47" localSheetId="41">#REF!</definedName>
    <definedName name="_____pr47" localSheetId="8">#REF!</definedName>
    <definedName name="_____pr47">#REF!</definedName>
    <definedName name="_____pr48" localSheetId="1">#REF!</definedName>
    <definedName name="_____pr48" localSheetId="16">#REF!</definedName>
    <definedName name="_____pr48" localSheetId="27">#REF!</definedName>
    <definedName name="_____pr48" localSheetId="26">#REF!</definedName>
    <definedName name="_____pr48" localSheetId="28">#REF!</definedName>
    <definedName name="_____pr48" localSheetId="34">#REF!</definedName>
    <definedName name="_____pr48" localSheetId="33">#REF!</definedName>
    <definedName name="_____pr48" localSheetId="20">#REF!</definedName>
    <definedName name="_____pr48" localSheetId="23">#REF!</definedName>
    <definedName name="_____pr48" localSheetId="7">#REF!</definedName>
    <definedName name="_____pr48" localSheetId="11">#REF!</definedName>
    <definedName name="_____pr48" localSheetId="35">#REF!</definedName>
    <definedName name="_____pr48" localSheetId="19">#REF!</definedName>
    <definedName name="_____pr48" localSheetId="38">#REF!</definedName>
    <definedName name="_____pr48" localSheetId="13">#REF!</definedName>
    <definedName name="_____pr48" localSheetId="39">#REF!</definedName>
    <definedName name="_____pr48" localSheetId="37">#REF!</definedName>
    <definedName name="_____pr48" localSheetId="21">#REF!</definedName>
    <definedName name="_____pr48" localSheetId="29">#REF!</definedName>
    <definedName name="_____pr48" localSheetId="17">#REF!</definedName>
    <definedName name="_____pr48" localSheetId="40">#REF!</definedName>
    <definedName name="_____pr48" localSheetId="41">#REF!</definedName>
    <definedName name="_____pr48" localSheetId="8">#REF!</definedName>
    <definedName name="_____pr48">#REF!</definedName>
    <definedName name="_____pr49" localSheetId="1">#REF!</definedName>
    <definedName name="_____pr49" localSheetId="16">#REF!</definedName>
    <definedName name="_____pr49" localSheetId="27">#REF!</definedName>
    <definedName name="_____pr49" localSheetId="26">#REF!</definedName>
    <definedName name="_____pr49" localSheetId="28">#REF!</definedName>
    <definedName name="_____pr49" localSheetId="34">#REF!</definedName>
    <definedName name="_____pr49" localSheetId="33">#REF!</definedName>
    <definedName name="_____pr49" localSheetId="20">#REF!</definedName>
    <definedName name="_____pr49" localSheetId="23">#REF!</definedName>
    <definedName name="_____pr49" localSheetId="7">#REF!</definedName>
    <definedName name="_____pr49" localSheetId="11">#REF!</definedName>
    <definedName name="_____pr49" localSheetId="35">#REF!</definedName>
    <definedName name="_____pr49" localSheetId="19">#REF!</definedName>
    <definedName name="_____pr49" localSheetId="38">#REF!</definedName>
    <definedName name="_____pr49" localSheetId="13">#REF!</definedName>
    <definedName name="_____pr49" localSheetId="39">#REF!</definedName>
    <definedName name="_____pr49" localSheetId="37">#REF!</definedName>
    <definedName name="_____pr49" localSheetId="21">#REF!</definedName>
    <definedName name="_____pr49" localSheetId="29">#REF!</definedName>
    <definedName name="_____pr49" localSheetId="17">#REF!</definedName>
    <definedName name="_____pr49" localSheetId="40">#REF!</definedName>
    <definedName name="_____pr49" localSheetId="41">#REF!</definedName>
    <definedName name="_____pr49" localSheetId="8">#REF!</definedName>
    <definedName name="_____pr49">#REF!</definedName>
    <definedName name="_____pr50" localSheetId="1">#REF!</definedName>
    <definedName name="_____pr50" localSheetId="16">#REF!</definedName>
    <definedName name="_____pr50" localSheetId="27">#REF!</definedName>
    <definedName name="_____pr50" localSheetId="26">#REF!</definedName>
    <definedName name="_____pr50" localSheetId="28">#REF!</definedName>
    <definedName name="_____pr50" localSheetId="34">#REF!</definedName>
    <definedName name="_____pr50" localSheetId="33">#REF!</definedName>
    <definedName name="_____pr50" localSheetId="20">#REF!</definedName>
    <definedName name="_____pr50" localSheetId="23">#REF!</definedName>
    <definedName name="_____pr50" localSheetId="7">#REF!</definedName>
    <definedName name="_____pr50" localSheetId="11">#REF!</definedName>
    <definedName name="_____pr50" localSheetId="35">#REF!</definedName>
    <definedName name="_____pr50" localSheetId="19">#REF!</definedName>
    <definedName name="_____pr50" localSheetId="38">#REF!</definedName>
    <definedName name="_____pr50" localSheetId="13">#REF!</definedName>
    <definedName name="_____pr50" localSheetId="39">#REF!</definedName>
    <definedName name="_____pr50" localSheetId="37">#REF!</definedName>
    <definedName name="_____pr50" localSheetId="21">#REF!</definedName>
    <definedName name="_____pr50" localSheetId="29">#REF!</definedName>
    <definedName name="_____pr50" localSheetId="17">#REF!</definedName>
    <definedName name="_____pr50" localSheetId="40">#REF!</definedName>
    <definedName name="_____pr50" localSheetId="41">#REF!</definedName>
    <definedName name="_____pr50" localSheetId="8">#REF!</definedName>
    <definedName name="_____pr50">#REF!</definedName>
    <definedName name="_____pr51" localSheetId="1">#REF!</definedName>
    <definedName name="_____pr51" localSheetId="16">#REF!</definedName>
    <definedName name="_____pr51" localSheetId="27">#REF!</definedName>
    <definedName name="_____pr51" localSheetId="26">#REF!</definedName>
    <definedName name="_____pr51" localSheetId="28">#REF!</definedName>
    <definedName name="_____pr51" localSheetId="34">#REF!</definedName>
    <definedName name="_____pr51" localSheetId="33">#REF!</definedName>
    <definedName name="_____pr51" localSheetId="20">#REF!</definedName>
    <definedName name="_____pr51" localSheetId="23">#REF!</definedName>
    <definedName name="_____pr51" localSheetId="7">#REF!</definedName>
    <definedName name="_____pr51" localSheetId="11">#REF!</definedName>
    <definedName name="_____pr51" localSheetId="35">#REF!</definedName>
    <definedName name="_____pr51" localSheetId="19">#REF!</definedName>
    <definedName name="_____pr51" localSheetId="38">#REF!</definedName>
    <definedName name="_____pr51" localSheetId="13">#REF!</definedName>
    <definedName name="_____pr51" localSheetId="39">#REF!</definedName>
    <definedName name="_____pr51" localSheetId="37">#REF!</definedName>
    <definedName name="_____pr51" localSheetId="21">#REF!</definedName>
    <definedName name="_____pr51" localSheetId="29">#REF!</definedName>
    <definedName name="_____pr51" localSheetId="17">#REF!</definedName>
    <definedName name="_____pr51" localSheetId="40">#REF!</definedName>
    <definedName name="_____pr51" localSheetId="41">#REF!</definedName>
    <definedName name="_____pr51" localSheetId="8">#REF!</definedName>
    <definedName name="_____pr51">#REF!</definedName>
    <definedName name="_____pr52" localSheetId="1">#REF!</definedName>
    <definedName name="_____pr52" localSheetId="16">#REF!</definedName>
    <definedName name="_____pr52" localSheetId="27">#REF!</definedName>
    <definedName name="_____pr52" localSheetId="26">#REF!</definedName>
    <definedName name="_____pr52" localSheetId="28">#REF!</definedName>
    <definedName name="_____pr52" localSheetId="34">#REF!</definedName>
    <definedName name="_____pr52" localSheetId="33">#REF!</definedName>
    <definedName name="_____pr52" localSheetId="20">#REF!</definedName>
    <definedName name="_____pr52" localSheetId="23">#REF!</definedName>
    <definedName name="_____pr52" localSheetId="7">#REF!</definedName>
    <definedName name="_____pr52" localSheetId="11">#REF!</definedName>
    <definedName name="_____pr52" localSheetId="35">#REF!</definedName>
    <definedName name="_____pr52" localSheetId="19">#REF!</definedName>
    <definedName name="_____pr52" localSheetId="38">#REF!</definedName>
    <definedName name="_____pr52" localSheetId="13">#REF!</definedName>
    <definedName name="_____pr52" localSheetId="39">#REF!</definedName>
    <definedName name="_____pr52" localSheetId="37">#REF!</definedName>
    <definedName name="_____pr52" localSheetId="21">#REF!</definedName>
    <definedName name="_____pr52" localSheetId="29">#REF!</definedName>
    <definedName name="_____pr52" localSheetId="17">#REF!</definedName>
    <definedName name="_____pr52" localSheetId="40">#REF!</definedName>
    <definedName name="_____pr52" localSheetId="41">#REF!</definedName>
    <definedName name="_____pr52" localSheetId="8">#REF!</definedName>
    <definedName name="_____pr52">#REF!</definedName>
    <definedName name="_____pr53" localSheetId="1">#REF!</definedName>
    <definedName name="_____pr53" localSheetId="16">#REF!</definedName>
    <definedName name="_____pr53" localSheetId="27">#REF!</definedName>
    <definedName name="_____pr53" localSheetId="26">#REF!</definedName>
    <definedName name="_____pr53" localSheetId="28">#REF!</definedName>
    <definedName name="_____pr53" localSheetId="34">#REF!</definedName>
    <definedName name="_____pr53" localSheetId="33">#REF!</definedName>
    <definedName name="_____pr53" localSheetId="20">#REF!</definedName>
    <definedName name="_____pr53" localSheetId="23">#REF!</definedName>
    <definedName name="_____pr53" localSheetId="7">#REF!</definedName>
    <definedName name="_____pr53" localSheetId="11">#REF!</definedName>
    <definedName name="_____pr53" localSheetId="35">#REF!</definedName>
    <definedName name="_____pr53" localSheetId="19">#REF!</definedName>
    <definedName name="_____pr53" localSheetId="38">#REF!</definedName>
    <definedName name="_____pr53" localSheetId="13">#REF!</definedName>
    <definedName name="_____pr53" localSheetId="39">#REF!</definedName>
    <definedName name="_____pr53" localSheetId="37">#REF!</definedName>
    <definedName name="_____pr53" localSheetId="21">#REF!</definedName>
    <definedName name="_____pr53" localSheetId="29">#REF!</definedName>
    <definedName name="_____pr53" localSheetId="17">#REF!</definedName>
    <definedName name="_____pr53" localSheetId="40">#REF!</definedName>
    <definedName name="_____pr53" localSheetId="41">#REF!</definedName>
    <definedName name="_____pr53" localSheetId="8">#REF!</definedName>
    <definedName name="_____pr53">#REF!</definedName>
    <definedName name="_____pr54" localSheetId="1">#REF!</definedName>
    <definedName name="_____pr54" localSheetId="16">#REF!</definedName>
    <definedName name="_____pr54" localSheetId="27">#REF!</definedName>
    <definedName name="_____pr54" localSheetId="26">#REF!</definedName>
    <definedName name="_____pr54" localSheetId="28">#REF!</definedName>
    <definedName name="_____pr54" localSheetId="34">#REF!</definedName>
    <definedName name="_____pr54" localSheetId="33">#REF!</definedName>
    <definedName name="_____pr54" localSheetId="20">#REF!</definedName>
    <definedName name="_____pr54" localSheetId="23">#REF!</definedName>
    <definedName name="_____pr54" localSheetId="7">#REF!</definedName>
    <definedName name="_____pr54" localSheetId="11">#REF!</definedName>
    <definedName name="_____pr54" localSheetId="35">#REF!</definedName>
    <definedName name="_____pr54" localSheetId="19">#REF!</definedName>
    <definedName name="_____pr54" localSheetId="38">#REF!</definedName>
    <definedName name="_____pr54" localSheetId="13">#REF!</definedName>
    <definedName name="_____pr54" localSheetId="39">#REF!</definedName>
    <definedName name="_____pr54" localSheetId="37">#REF!</definedName>
    <definedName name="_____pr54" localSheetId="21">#REF!</definedName>
    <definedName name="_____pr54" localSheetId="29">#REF!</definedName>
    <definedName name="_____pr54" localSheetId="17">#REF!</definedName>
    <definedName name="_____pr54" localSheetId="40">#REF!</definedName>
    <definedName name="_____pr54" localSheetId="41">#REF!</definedName>
    <definedName name="_____pr54" localSheetId="8">#REF!</definedName>
    <definedName name="_____pr54">#REF!</definedName>
    <definedName name="_____pr55" localSheetId="1">#REF!</definedName>
    <definedName name="_____pr55" localSheetId="16">#REF!</definedName>
    <definedName name="_____pr55" localSheetId="27">#REF!</definedName>
    <definedName name="_____pr55" localSheetId="26">#REF!</definedName>
    <definedName name="_____pr55" localSheetId="28">#REF!</definedName>
    <definedName name="_____pr55" localSheetId="34">#REF!</definedName>
    <definedName name="_____pr55" localSheetId="33">#REF!</definedName>
    <definedName name="_____pr55" localSheetId="20">#REF!</definedName>
    <definedName name="_____pr55" localSheetId="23">#REF!</definedName>
    <definedName name="_____pr55" localSheetId="7">#REF!</definedName>
    <definedName name="_____pr55" localSheetId="11">#REF!</definedName>
    <definedName name="_____pr55" localSheetId="35">#REF!</definedName>
    <definedName name="_____pr55" localSheetId="19">#REF!</definedName>
    <definedName name="_____pr55" localSheetId="38">#REF!</definedName>
    <definedName name="_____pr55" localSheetId="13">#REF!</definedName>
    <definedName name="_____pr55" localSheetId="39">#REF!</definedName>
    <definedName name="_____pr55" localSheetId="37">#REF!</definedName>
    <definedName name="_____pr55" localSheetId="21">#REF!</definedName>
    <definedName name="_____pr55" localSheetId="29">#REF!</definedName>
    <definedName name="_____pr55" localSheetId="17">#REF!</definedName>
    <definedName name="_____pr55" localSheetId="40">#REF!</definedName>
    <definedName name="_____pr55" localSheetId="41">#REF!</definedName>
    <definedName name="_____pr55" localSheetId="8">#REF!</definedName>
    <definedName name="_____pr55">#REF!</definedName>
    <definedName name="_____pr56" localSheetId="1">#REF!</definedName>
    <definedName name="_____pr56" localSheetId="16">#REF!</definedName>
    <definedName name="_____pr56" localSheetId="27">#REF!</definedName>
    <definedName name="_____pr56" localSheetId="26">#REF!</definedName>
    <definedName name="_____pr56" localSheetId="28">#REF!</definedName>
    <definedName name="_____pr56" localSheetId="34">#REF!</definedName>
    <definedName name="_____pr56" localSheetId="33">#REF!</definedName>
    <definedName name="_____pr56" localSheetId="20">#REF!</definedName>
    <definedName name="_____pr56" localSheetId="23">#REF!</definedName>
    <definedName name="_____pr56" localSheetId="7">#REF!</definedName>
    <definedName name="_____pr56" localSheetId="11">#REF!</definedName>
    <definedName name="_____pr56" localSheetId="35">#REF!</definedName>
    <definedName name="_____pr56" localSheetId="19">#REF!</definedName>
    <definedName name="_____pr56" localSheetId="38">#REF!</definedName>
    <definedName name="_____pr56" localSheetId="13">#REF!</definedName>
    <definedName name="_____pr56" localSheetId="39">#REF!</definedName>
    <definedName name="_____pr56" localSheetId="37">#REF!</definedName>
    <definedName name="_____pr56" localSheetId="21">#REF!</definedName>
    <definedName name="_____pr56" localSheetId="29">#REF!</definedName>
    <definedName name="_____pr56" localSheetId="17">#REF!</definedName>
    <definedName name="_____pr56" localSheetId="40">#REF!</definedName>
    <definedName name="_____pr56" localSheetId="41">#REF!</definedName>
    <definedName name="_____pr56" localSheetId="8">#REF!</definedName>
    <definedName name="_____pr56">#REF!</definedName>
    <definedName name="_____pr57" localSheetId="1">#REF!</definedName>
    <definedName name="_____pr57" localSheetId="16">#REF!</definedName>
    <definedName name="_____pr57" localSheetId="27">#REF!</definedName>
    <definedName name="_____pr57" localSheetId="26">#REF!</definedName>
    <definedName name="_____pr57" localSheetId="28">#REF!</definedName>
    <definedName name="_____pr57" localSheetId="34">#REF!</definedName>
    <definedName name="_____pr57" localSheetId="33">#REF!</definedName>
    <definedName name="_____pr57" localSheetId="20">#REF!</definedName>
    <definedName name="_____pr57" localSheetId="23">#REF!</definedName>
    <definedName name="_____pr57" localSheetId="7">#REF!</definedName>
    <definedName name="_____pr57" localSheetId="11">#REF!</definedName>
    <definedName name="_____pr57" localSheetId="35">#REF!</definedName>
    <definedName name="_____pr57" localSheetId="19">#REF!</definedName>
    <definedName name="_____pr57" localSheetId="38">#REF!</definedName>
    <definedName name="_____pr57" localSheetId="13">#REF!</definedName>
    <definedName name="_____pr57" localSheetId="39">#REF!</definedName>
    <definedName name="_____pr57" localSheetId="37">#REF!</definedName>
    <definedName name="_____pr57" localSheetId="21">#REF!</definedName>
    <definedName name="_____pr57" localSheetId="29">#REF!</definedName>
    <definedName name="_____pr57" localSheetId="17">#REF!</definedName>
    <definedName name="_____pr57" localSheetId="40">#REF!</definedName>
    <definedName name="_____pr57" localSheetId="41">#REF!</definedName>
    <definedName name="_____pr57" localSheetId="8">#REF!</definedName>
    <definedName name="_____pr57">#REF!</definedName>
    <definedName name="_____pr58" localSheetId="1">#REF!</definedName>
    <definedName name="_____pr58" localSheetId="16">#REF!</definedName>
    <definedName name="_____pr58" localSheetId="27">#REF!</definedName>
    <definedName name="_____pr58" localSheetId="26">#REF!</definedName>
    <definedName name="_____pr58" localSheetId="28">#REF!</definedName>
    <definedName name="_____pr58" localSheetId="34">#REF!</definedName>
    <definedName name="_____pr58" localSheetId="33">#REF!</definedName>
    <definedName name="_____pr58" localSheetId="20">#REF!</definedName>
    <definedName name="_____pr58" localSheetId="23">#REF!</definedName>
    <definedName name="_____pr58" localSheetId="7">#REF!</definedName>
    <definedName name="_____pr58" localSheetId="11">#REF!</definedName>
    <definedName name="_____pr58" localSheetId="35">#REF!</definedName>
    <definedName name="_____pr58" localSheetId="19">#REF!</definedName>
    <definedName name="_____pr58" localSheetId="38">#REF!</definedName>
    <definedName name="_____pr58" localSheetId="13">#REF!</definedName>
    <definedName name="_____pr58" localSheetId="39">#REF!</definedName>
    <definedName name="_____pr58" localSheetId="37">#REF!</definedName>
    <definedName name="_____pr58" localSheetId="21">#REF!</definedName>
    <definedName name="_____pr58" localSheetId="29">#REF!</definedName>
    <definedName name="_____pr58" localSheetId="17">#REF!</definedName>
    <definedName name="_____pr58" localSheetId="40">#REF!</definedName>
    <definedName name="_____pr58" localSheetId="41">#REF!</definedName>
    <definedName name="_____pr58" localSheetId="8">#REF!</definedName>
    <definedName name="_____pr58">#REF!</definedName>
    <definedName name="_____pr59" localSheetId="1">#REF!</definedName>
    <definedName name="_____pr59" localSheetId="16">#REF!</definedName>
    <definedName name="_____pr59" localSheetId="27">#REF!</definedName>
    <definedName name="_____pr59" localSheetId="26">#REF!</definedName>
    <definedName name="_____pr59" localSheetId="28">#REF!</definedName>
    <definedName name="_____pr59" localSheetId="34">#REF!</definedName>
    <definedName name="_____pr59" localSheetId="33">#REF!</definedName>
    <definedName name="_____pr59" localSheetId="20">#REF!</definedName>
    <definedName name="_____pr59" localSheetId="23">#REF!</definedName>
    <definedName name="_____pr59" localSheetId="7">#REF!</definedName>
    <definedName name="_____pr59" localSheetId="11">#REF!</definedName>
    <definedName name="_____pr59" localSheetId="35">#REF!</definedName>
    <definedName name="_____pr59" localSheetId="19">#REF!</definedName>
    <definedName name="_____pr59" localSheetId="38">#REF!</definedName>
    <definedName name="_____pr59" localSheetId="13">#REF!</definedName>
    <definedName name="_____pr59" localSheetId="39">#REF!</definedName>
    <definedName name="_____pr59" localSheetId="37">#REF!</definedName>
    <definedName name="_____pr59" localSheetId="21">#REF!</definedName>
    <definedName name="_____pr59" localSheetId="29">#REF!</definedName>
    <definedName name="_____pr59" localSheetId="17">#REF!</definedName>
    <definedName name="_____pr59" localSheetId="40">#REF!</definedName>
    <definedName name="_____pr59" localSheetId="41">#REF!</definedName>
    <definedName name="_____pr59" localSheetId="8">#REF!</definedName>
    <definedName name="_____pr59">#REF!</definedName>
    <definedName name="_____pr60" localSheetId="1">#REF!</definedName>
    <definedName name="_____pr60" localSheetId="16">#REF!</definedName>
    <definedName name="_____pr60" localSheetId="27">#REF!</definedName>
    <definedName name="_____pr60" localSheetId="26">#REF!</definedName>
    <definedName name="_____pr60" localSheetId="28">#REF!</definedName>
    <definedName name="_____pr60" localSheetId="34">#REF!</definedName>
    <definedName name="_____pr60" localSheetId="33">#REF!</definedName>
    <definedName name="_____pr60" localSheetId="20">#REF!</definedName>
    <definedName name="_____pr60" localSheetId="23">#REF!</definedName>
    <definedName name="_____pr60" localSheetId="7">#REF!</definedName>
    <definedName name="_____pr60" localSheetId="11">#REF!</definedName>
    <definedName name="_____pr60" localSheetId="35">#REF!</definedName>
    <definedName name="_____pr60" localSheetId="19">#REF!</definedName>
    <definedName name="_____pr60" localSheetId="38">#REF!</definedName>
    <definedName name="_____pr60" localSheetId="13">#REF!</definedName>
    <definedName name="_____pr60" localSheetId="39">#REF!</definedName>
    <definedName name="_____pr60" localSheetId="37">#REF!</definedName>
    <definedName name="_____pr60" localSheetId="21">#REF!</definedName>
    <definedName name="_____pr60" localSheetId="29">#REF!</definedName>
    <definedName name="_____pr60" localSheetId="17">#REF!</definedName>
    <definedName name="_____pr60" localSheetId="40">#REF!</definedName>
    <definedName name="_____pr60" localSheetId="41">#REF!</definedName>
    <definedName name="_____pr60" localSheetId="8">#REF!</definedName>
    <definedName name="_____pr60">#REF!</definedName>
    <definedName name="_____pr61" localSheetId="1">#REF!</definedName>
    <definedName name="_____pr61" localSheetId="16">#REF!</definedName>
    <definedName name="_____pr61" localSheetId="27">#REF!</definedName>
    <definedName name="_____pr61" localSheetId="26">#REF!</definedName>
    <definedName name="_____pr61" localSheetId="28">#REF!</definedName>
    <definedName name="_____pr61" localSheetId="34">#REF!</definedName>
    <definedName name="_____pr61" localSheetId="33">#REF!</definedName>
    <definedName name="_____pr61" localSheetId="20">#REF!</definedName>
    <definedName name="_____pr61" localSheetId="23">#REF!</definedName>
    <definedName name="_____pr61" localSheetId="7">#REF!</definedName>
    <definedName name="_____pr61" localSheetId="11">#REF!</definedName>
    <definedName name="_____pr61" localSheetId="35">#REF!</definedName>
    <definedName name="_____pr61" localSheetId="19">#REF!</definedName>
    <definedName name="_____pr61" localSheetId="38">#REF!</definedName>
    <definedName name="_____pr61" localSheetId="13">#REF!</definedName>
    <definedName name="_____pr61" localSheetId="39">#REF!</definedName>
    <definedName name="_____pr61" localSheetId="37">#REF!</definedName>
    <definedName name="_____pr61" localSheetId="21">#REF!</definedName>
    <definedName name="_____pr61" localSheetId="29">#REF!</definedName>
    <definedName name="_____pr61" localSheetId="17">#REF!</definedName>
    <definedName name="_____pr61" localSheetId="40">#REF!</definedName>
    <definedName name="_____pr61" localSheetId="41">#REF!</definedName>
    <definedName name="_____pr61" localSheetId="8">#REF!</definedName>
    <definedName name="_____pr61">#REF!</definedName>
    <definedName name="_____pr62" localSheetId="1">#REF!</definedName>
    <definedName name="_____pr62" localSheetId="16">#REF!</definedName>
    <definedName name="_____pr62" localSheetId="27">#REF!</definedName>
    <definedName name="_____pr62" localSheetId="26">#REF!</definedName>
    <definedName name="_____pr62" localSheetId="28">#REF!</definedName>
    <definedName name="_____pr62" localSheetId="34">#REF!</definedName>
    <definedName name="_____pr62" localSheetId="33">#REF!</definedName>
    <definedName name="_____pr62" localSheetId="20">#REF!</definedName>
    <definedName name="_____pr62" localSheetId="23">#REF!</definedName>
    <definedName name="_____pr62" localSheetId="7">#REF!</definedName>
    <definedName name="_____pr62" localSheetId="11">#REF!</definedName>
    <definedName name="_____pr62" localSheetId="35">#REF!</definedName>
    <definedName name="_____pr62" localSheetId="19">#REF!</definedName>
    <definedName name="_____pr62" localSheetId="38">#REF!</definedName>
    <definedName name="_____pr62" localSheetId="13">#REF!</definedName>
    <definedName name="_____pr62" localSheetId="39">#REF!</definedName>
    <definedName name="_____pr62" localSheetId="37">#REF!</definedName>
    <definedName name="_____pr62" localSheetId="21">#REF!</definedName>
    <definedName name="_____pr62" localSheetId="29">#REF!</definedName>
    <definedName name="_____pr62" localSheetId="17">#REF!</definedName>
    <definedName name="_____pr62" localSheetId="40">#REF!</definedName>
    <definedName name="_____pr62" localSheetId="41">#REF!</definedName>
    <definedName name="_____pr62" localSheetId="8">#REF!</definedName>
    <definedName name="_____pr62">#REF!</definedName>
    <definedName name="_____pr63" localSheetId="1">#REF!</definedName>
    <definedName name="_____pr63" localSheetId="16">#REF!</definedName>
    <definedName name="_____pr63" localSheetId="27">#REF!</definedName>
    <definedName name="_____pr63" localSheetId="26">#REF!</definedName>
    <definedName name="_____pr63" localSheetId="28">#REF!</definedName>
    <definedName name="_____pr63" localSheetId="34">#REF!</definedName>
    <definedName name="_____pr63" localSheetId="33">#REF!</definedName>
    <definedName name="_____pr63" localSheetId="20">#REF!</definedName>
    <definedName name="_____pr63" localSheetId="23">#REF!</definedName>
    <definedName name="_____pr63" localSheetId="7">#REF!</definedName>
    <definedName name="_____pr63" localSheetId="11">#REF!</definedName>
    <definedName name="_____pr63" localSheetId="35">#REF!</definedName>
    <definedName name="_____pr63" localSheetId="19">#REF!</definedName>
    <definedName name="_____pr63" localSheetId="38">#REF!</definedName>
    <definedName name="_____pr63" localSheetId="13">#REF!</definedName>
    <definedName name="_____pr63" localSheetId="39">#REF!</definedName>
    <definedName name="_____pr63" localSheetId="37">#REF!</definedName>
    <definedName name="_____pr63" localSheetId="21">#REF!</definedName>
    <definedName name="_____pr63" localSheetId="29">#REF!</definedName>
    <definedName name="_____pr63" localSheetId="17">#REF!</definedName>
    <definedName name="_____pr63" localSheetId="40">#REF!</definedName>
    <definedName name="_____pr63" localSheetId="41">#REF!</definedName>
    <definedName name="_____pr63" localSheetId="8">#REF!</definedName>
    <definedName name="_____pr63">#REF!</definedName>
    <definedName name="_____pr64" localSheetId="1">#REF!</definedName>
    <definedName name="_____pr64" localSheetId="16">#REF!</definedName>
    <definedName name="_____pr64" localSheetId="27">#REF!</definedName>
    <definedName name="_____pr64" localSheetId="26">#REF!</definedName>
    <definedName name="_____pr64" localSheetId="28">#REF!</definedName>
    <definedName name="_____pr64" localSheetId="34">#REF!</definedName>
    <definedName name="_____pr64" localSheetId="33">#REF!</definedName>
    <definedName name="_____pr64" localSheetId="20">#REF!</definedName>
    <definedName name="_____pr64" localSheetId="23">#REF!</definedName>
    <definedName name="_____pr64" localSheetId="7">#REF!</definedName>
    <definedName name="_____pr64" localSheetId="11">#REF!</definedName>
    <definedName name="_____pr64" localSheetId="35">#REF!</definedName>
    <definedName name="_____pr64" localSheetId="19">#REF!</definedName>
    <definedName name="_____pr64" localSheetId="38">#REF!</definedName>
    <definedName name="_____pr64" localSheetId="13">#REF!</definedName>
    <definedName name="_____pr64" localSheetId="39">#REF!</definedName>
    <definedName name="_____pr64" localSheetId="37">#REF!</definedName>
    <definedName name="_____pr64" localSheetId="21">#REF!</definedName>
    <definedName name="_____pr64" localSheetId="29">#REF!</definedName>
    <definedName name="_____pr64" localSheetId="17">#REF!</definedName>
    <definedName name="_____pr64" localSheetId="40">#REF!</definedName>
    <definedName name="_____pr64" localSheetId="41">#REF!</definedName>
    <definedName name="_____pr64" localSheetId="8">#REF!</definedName>
    <definedName name="_____pr64">#REF!</definedName>
    <definedName name="_____pr65" localSheetId="1">#REF!</definedName>
    <definedName name="_____pr65" localSheetId="16">#REF!</definedName>
    <definedName name="_____pr65" localSheetId="27">#REF!</definedName>
    <definedName name="_____pr65" localSheetId="26">#REF!</definedName>
    <definedName name="_____pr65" localSheetId="28">#REF!</definedName>
    <definedName name="_____pr65" localSheetId="34">#REF!</definedName>
    <definedName name="_____pr65" localSheetId="33">#REF!</definedName>
    <definedName name="_____pr65" localSheetId="20">#REF!</definedName>
    <definedName name="_____pr65" localSheetId="23">#REF!</definedName>
    <definedName name="_____pr65" localSheetId="7">#REF!</definedName>
    <definedName name="_____pr65" localSheetId="11">#REF!</definedName>
    <definedName name="_____pr65" localSheetId="35">#REF!</definedName>
    <definedName name="_____pr65" localSheetId="19">#REF!</definedName>
    <definedName name="_____pr65" localSheetId="38">#REF!</definedName>
    <definedName name="_____pr65" localSheetId="13">#REF!</definedName>
    <definedName name="_____pr65" localSheetId="39">#REF!</definedName>
    <definedName name="_____pr65" localSheetId="37">#REF!</definedName>
    <definedName name="_____pr65" localSheetId="21">#REF!</definedName>
    <definedName name="_____pr65" localSheetId="29">#REF!</definedName>
    <definedName name="_____pr65" localSheetId="17">#REF!</definedName>
    <definedName name="_____pr65" localSheetId="40">#REF!</definedName>
    <definedName name="_____pr65" localSheetId="41">#REF!</definedName>
    <definedName name="_____pr65" localSheetId="8">#REF!</definedName>
    <definedName name="_____pr65">#REF!</definedName>
    <definedName name="_____pr66" localSheetId="1">#REF!</definedName>
    <definedName name="_____pr66" localSheetId="16">#REF!</definedName>
    <definedName name="_____pr66" localSheetId="27">#REF!</definedName>
    <definedName name="_____pr66" localSheetId="26">#REF!</definedName>
    <definedName name="_____pr66" localSheetId="28">#REF!</definedName>
    <definedName name="_____pr66" localSheetId="34">#REF!</definedName>
    <definedName name="_____pr66" localSheetId="33">#REF!</definedName>
    <definedName name="_____pr66" localSheetId="20">#REF!</definedName>
    <definedName name="_____pr66" localSheetId="23">#REF!</definedName>
    <definedName name="_____pr66" localSheetId="7">#REF!</definedName>
    <definedName name="_____pr66" localSheetId="11">#REF!</definedName>
    <definedName name="_____pr66" localSheetId="35">#REF!</definedName>
    <definedName name="_____pr66" localSheetId="19">#REF!</definedName>
    <definedName name="_____pr66" localSheetId="38">#REF!</definedName>
    <definedName name="_____pr66" localSheetId="13">#REF!</definedName>
    <definedName name="_____pr66" localSheetId="39">#REF!</definedName>
    <definedName name="_____pr66" localSheetId="37">#REF!</definedName>
    <definedName name="_____pr66" localSheetId="21">#REF!</definedName>
    <definedName name="_____pr66" localSheetId="29">#REF!</definedName>
    <definedName name="_____pr66" localSheetId="17">#REF!</definedName>
    <definedName name="_____pr66" localSheetId="40">#REF!</definedName>
    <definedName name="_____pr66" localSheetId="41">#REF!</definedName>
    <definedName name="_____pr66" localSheetId="8">#REF!</definedName>
    <definedName name="_____pr66">#REF!</definedName>
    <definedName name="_____pr67" localSheetId="1">#REF!</definedName>
    <definedName name="_____pr67" localSheetId="16">#REF!</definedName>
    <definedName name="_____pr67" localSheetId="27">#REF!</definedName>
    <definedName name="_____pr67" localSheetId="26">#REF!</definedName>
    <definedName name="_____pr67" localSheetId="28">#REF!</definedName>
    <definedName name="_____pr67" localSheetId="34">#REF!</definedName>
    <definedName name="_____pr67" localSheetId="33">#REF!</definedName>
    <definedName name="_____pr67" localSheetId="20">#REF!</definedName>
    <definedName name="_____pr67" localSheetId="23">#REF!</definedName>
    <definedName name="_____pr67" localSheetId="7">#REF!</definedName>
    <definedName name="_____pr67" localSheetId="11">#REF!</definedName>
    <definedName name="_____pr67" localSheetId="35">#REF!</definedName>
    <definedName name="_____pr67" localSheetId="19">#REF!</definedName>
    <definedName name="_____pr67" localSheetId="38">#REF!</definedName>
    <definedName name="_____pr67" localSheetId="13">#REF!</definedName>
    <definedName name="_____pr67" localSheetId="39">#REF!</definedName>
    <definedName name="_____pr67" localSheetId="37">#REF!</definedName>
    <definedName name="_____pr67" localSheetId="21">#REF!</definedName>
    <definedName name="_____pr67" localSheetId="29">#REF!</definedName>
    <definedName name="_____pr67" localSheetId="17">#REF!</definedName>
    <definedName name="_____pr67" localSheetId="40">#REF!</definedName>
    <definedName name="_____pr67" localSheetId="41">#REF!</definedName>
    <definedName name="_____pr67" localSheetId="8">#REF!</definedName>
    <definedName name="_____pr67">#REF!</definedName>
    <definedName name="_____pr68" localSheetId="1">#REF!</definedName>
    <definedName name="_____pr68" localSheetId="16">#REF!</definedName>
    <definedName name="_____pr68" localSheetId="27">#REF!</definedName>
    <definedName name="_____pr68" localSheetId="26">#REF!</definedName>
    <definedName name="_____pr68" localSheetId="28">#REF!</definedName>
    <definedName name="_____pr68" localSheetId="34">#REF!</definedName>
    <definedName name="_____pr68" localSheetId="33">#REF!</definedName>
    <definedName name="_____pr68" localSheetId="20">#REF!</definedName>
    <definedName name="_____pr68" localSheetId="23">#REF!</definedName>
    <definedName name="_____pr68" localSheetId="7">#REF!</definedName>
    <definedName name="_____pr68" localSheetId="11">#REF!</definedName>
    <definedName name="_____pr68" localSheetId="35">#REF!</definedName>
    <definedName name="_____pr68" localSheetId="19">#REF!</definedName>
    <definedName name="_____pr68" localSheetId="38">#REF!</definedName>
    <definedName name="_____pr68" localSheetId="13">#REF!</definedName>
    <definedName name="_____pr68" localSheetId="39">#REF!</definedName>
    <definedName name="_____pr68" localSheetId="37">#REF!</definedName>
    <definedName name="_____pr68" localSheetId="21">#REF!</definedName>
    <definedName name="_____pr68" localSheetId="29">#REF!</definedName>
    <definedName name="_____pr68" localSheetId="17">#REF!</definedName>
    <definedName name="_____pr68" localSheetId="40">#REF!</definedName>
    <definedName name="_____pr68" localSheetId="41">#REF!</definedName>
    <definedName name="_____pr68" localSheetId="8">#REF!</definedName>
    <definedName name="_____pr68">#REF!</definedName>
    <definedName name="_____pr69" localSheetId="1">#REF!</definedName>
    <definedName name="_____pr69" localSheetId="16">#REF!</definedName>
    <definedName name="_____pr69" localSheetId="27">#REF!</definedName>
    <definedName name="_____pr69" localSheetId="26">#REF!</definedName>
    <definedName name="_____pr69" localSheetId="28">#REF!</definedName>
    <definedName name="_____pr69" localSheetId="34">#REF!</definedName>
    <definedName name="_____pr69" localSheetId="33">#REF!</definedName>
    <definedName name="_____pr69" localSheetId="20">#REF!</definedName>
    <definedName name="_____pr69" localSheetId="23">#REF!</definedName>
    <definedName name="_____pr69" localSheetId="7">#REF!</definedName>
    <definedName name="_____pr69" localSheetId="11">#REF!</definedName>
    <definedName name="_____pr69" localSheetId="35">#REF!</definedName>
    <definedName name="_____pr69" localSheetId="19">#REF!</definedName>
    <definedName name="_____pr69" localSheetId="38">#REF!</definedName>
    <definedName name="_____pr69" localSheetId="13">#REF!</definedName>
    <definedName name="_____pr69" localSheetId="39">#REF!</definedName>
    <definedName name="_____pr69" localSheetId="37">#REF!</definedName>
    <definedName name="_____pr69" localSheetId="21">#REF!</definedName>
    <definedName name="_____pr69" localSheetId="29">#REF!</definedName>
    <definedName name="_____pr69" localSheetId="17">#REF!</definedName>
    <definedName name="_____pr69" localSheetId="40">#REF!</definedName>
    <definedName name="_____pr69" localSheetId="41">#REF!</definedName>
    <definedName name="_____pr69" localSheetId="8">#REF!</definedName>
    <definedName name="_____pr69">#REF!</definedName>
    <definedName name="_____pr70" localSheetId="1">#REF!</definedName>
    <definedName name="_____pr70" localSheetId="16">#REF!</definedName>
    <definedName name="_____pr70" localSheetId="27">#REF!</definedName>
    <definedName name="_____pr70" localSheetId="26">#REF!</definedName>
    <definedName name="_____pr70" localSheetId="28">#REF!</definedName>
    <definedName name="_____pr70" localSheetId="34">#REF!</definedName>
    <definedName name="_____pr70" localSheetId="33">#REF!</definedName>
    <definedName name="_____pr70" localSheetId="20">#REF!</definedName>
    <definedName name="_____pr70" localSheetId="23">#REF!</definedName>
    <definedName name="_____pr70" localSheetId="7">#REF!</definedName>
    <definedName name="_____pr70" localSheetId="11">#REF!</definedName>
    <definedName name="_____pr70" localSheetId="35">#REF!</definedName>
    <definedName name="_____pr70" localSheetId="19">#REF!</definedName>
    <definedName name="_____pr70" localSheetId="38">#REF!</definedName>
    <definedName name="_____pr70" localSheetId="13">#REF!</definedName>
    <definedName name="_____pr70" localSheetId="39">#REF!</definedName>
    <definedName name="_____pr70" localSheetId="37">#REF!</definedName>
    <definedName name="_____pr70" localSheetId="21">#REF!</definedName>
    <definedName name="_____pr70" localSheetId="29">#REF!</definedName>
    <definedName name="_____pr70" localSheetId="17">#REF!</definedName>
    <definedName name="_____pr70" localSheetId="40">#REF!</definedName>
    <definedName name="_____pr70" localSheetId="41">#REF!</definedName>
    <definedName name="_____pr70" localSheetId="8">#REF!</definedName>
    <definedName name="_____pr70">#REF!</definedName>
    <definedName name="_____pr71" localSheetId="1">#REF!</definedName>
    <definedName name="_____pr71" localSheetId="16">#REF!</definedName>
    <definedName name="_____pr71" localSheetId="27">#REF!</definedName>
    <definedName name="_____pr71" localSheetId="26">#REF!</definedName>
    <definedName name="_____pr71" localSheetId="28">#REF!</definedName>
    <definedName name="_____pr71" localSheetId="34">#REF!</definedName>
    <definedName name="_____pr71" localSheetId="33">#REF!</definedName>
    <definedName name="_____pr71" localSheetId="20">#REF!</definedName>
    <definedName name="_____pr71" localSheetId="23">#REF!</definedName>
    <definedName name="_____pr71" localSheetId="7">#REF!</definedName>
    <definedName name="_____pr71" localSheetId="11">#REF!</definedName>
    <definedName name="_____pr71" localSheetId="35">#REF!</definedName>
    <definedName name="_____pr71" localSheetId="19">#REF!</definedName>
    <definedName name="_____pr71" localSheetId="38">#REF!</definedName>
    <definedName name="_____pr71" localSheetId="13">#REF!</definedName>
    <definedName name="_____pr71" localSheetId="39">#REF!</definedName>
    <definedName name="_____pr71" localSheetId="37">#REF!</definedName>
    <definedName name="_____pr71" localSheetId="21">#REF!</definedName>
    <definedName name="_____pr71" localSheetId="29">#REF!</definedName>
    <definedName name="_____pr71" localSheetId="17">#REF!</definedName>
    <definedName name="_____pr71" localSheetId="40">#REF!</definedName>
    <definedName name="_____pr71" localSheetId="41">#REF!</definedName>
    <definedName name="_____pr71" localSheetId="8">#REF!</definedName>
    <definedName name="_____pr71">#REF!</definedName>
    <definedName name="_____pr72" localSheetId="1">#REF!</definedName>
    <definedName name="_____pr72" localSheetId="16">#REF!</definedName>
    <definedName name="_____pr72" localSheetId="27">#REF!</definedName>
    <definedName name="_____pr72" localSheetId="26">#REF!</definedName>
    <definedName name="_____pr72" localSheetId="28">#REF!</definedName>
    <definedName name="_____pr72" localSheetId="34">#REF!</definedName>
    <definedName name="_____pr72" localSheetId="33">#REF!</definedName>
    <definedName name="_____pr72" localSheetId="20">#REF!</definedName>
    <definedName name="_____pr72" localSheetId="23">#REF!</definedName>
    <definedName name="_____pr72" localSheetId="7">#REF!</definedName>
    <definedName name="_____pr72" localSheetId="11">#REF!</definedName>
    <definedName name="_____pr72" localSheetId="35">#REF!</definedName>
    <definedName name="_____pr72" localSheetId="19">#REF!</definedName>
    <definedName name="_____pr72" localSheetId="38">#REF!</definedName>
    <definedName name="_____pr72" localSheetId="13">#REF!</definedName>
    <definedName name="_____pr72" localSheetId="39">#REF!</definedName>
    <definedName name="_____pr72" localSheetId="37">#REF!</definedName>
    <definedName name="_____pr72" localSheetId="21">#REF!</definedName>
    <definedName name="_____pr72" localSheetId="29">#REF!</definedName>
    <definedName name="_____pr72" localSheetId="17">#REF!</definedName>
    <definedName name="_____pr72" localSheetId="40">#REF!</definedName>
    <definedName name="_____pr72" localSheetId="41">#REF!</definedName>
    <definedName name="_____pr72" localSheetId="8">#REF!</definedName>
    <definedName name="_____pr72">#REF!</definedName>
    <definedName name="_____SBC1">[1]INV!$A$12:$D$15</definedName>
    <definedName name="_____SBC3">[1]INV!$F$12:$I$15</definedName>
    <definedName name="_____SBC5">[1]INV!$K$12:$N$15</definedName>
    <definedName name="_____VEX1" localSheetId="1">[6]Tablas!#REF!</definedName>
    <definedName name="_____VEX1" localSheetId="16">[6]Tablas!#REF!</definedName>
    <definedName name="_____VEX1" localSheetId="27">[6]Tablas!#REF!</definedName>
    <definedName name="_____VEX1" localSheetId="26">[6]Tablas!#REF!</definedName>
    <definedName name="_____VEX1" localSheetId="28">[6]Tablas!#REF!</definedName>
    <definedName name="_____VEX1" localSheetId="34">[6]Tablas!#REF!</definedName>
    <definedName name="_____VEX1" localSheetId="33">[6]Tablas!#REF!</definedName>
    <definedName name="_____VEX1" localSheetId="20">[6]Tablas!#REF!</definedName>
    <definedName name="_____VEX1" localSheetId="23">[6]Tablas!#REF!</definedName>
    <definedName name="_____VEX1" localSheetId="7">[6]Tablas!#REF!</definedName>
    <definedName name="_____VEX1" localSheetId="11">[6]Tablas!#REF!</definedName>
    <definedName name="_____VEX1" localSheetId="35">[6]Tablas!#REF!</definedName>
    <definedName name="_____VEX1" localSheetId="19">[6]Tablas!#REF!</definedName>
    <definedName name="_____VEX1" localSheetId="38">[6]Tablas!#REF!</definedName>
    <definedName name="_____VEX1" localSheetId="13">[6]Tablas!#REF!</definedName>
    <definedName name="_____VEX1" localSheetId="39">[6]Tablas!#REF!</definedName>
    <definedName name="_____VEX1" localSheetId="37">[6]Tablas!#REF!</definedName>
    <definedName name="_____VEX1" localSheetId="21">[6]Tablas!#REF!</definedName>
    <definedName name="_____VEX1" localSheetId="29">[6]Tablas!#REF!</definedName>
    <definedName name="_____VEX1" localSheetId="17">[6]Tablas!#REF!</definedName>
    <definedName name="_____VEX1" localSheetId="40">[6]Tablas!#REF!</definedName>
    <definedName name="_____VEX1" localSheetId="41">[6]Tablas!#REF!</definedName>
    <definedName name="_____VEX1" localSheetId="8">[6]Tablas!#REF!</definedName>
    <definedName name="_____VEX1">[6]Tablas!#REF!</definedName>
    <definedName name="_____VFA1" localSheetId="1">[6]Tablas!#REF!</definedName>
    <definedName name="_____VFA1" localSheetId="16">[6]Tablas!#REF!</definedName>
    <definedName name="_____VFA1" localSheetId="27">[6]Tablas!#REF!</definedName>
    <definedName name="_____VFA1" localSheetId="26">[6]Tablas!#REF!</definedName>
    <definedName name="_____VFA1" localSheetId="28">[6]Tablas!#REF!</definedName>
    <definedName name="_____VFA1" localSheetId="34">[6]Tablas!#REF!</definedName>
    <definedName name="_____VFA1" localSheetId="33">[6]Tablas!#REF!</definedName>
    <definedName name="_____VFA1" localSheetId="20">[6]Tablas!#REF!</definedName>
    <definedName name="_____VFA1" localSheetId="23">[6]Tablas!#REF!</definedName>
    <definedName name="_____VFA1" localSheetId="7">[6]Tablas!#REF!</definedName>
    <definedName name="_____VFA1" localSheetId="11">[6]Tablas!#REF!</definedName>
    <definedName name="_____VFA1" localSheetId="35">[6]Tablas!#REF!</definedName>
    <definedName name="_____VFA1" localSheetId="19">[6]Tablas!#REF!</definedName>
    <definedName name="_____VFA1" localSheetId="38">[6]Tablas!#REF!</definedName>
    <definedName name="_____VFA1" localSheetId="13">[6]Tablas!#REF!</definedName>
    <definedName name="_____VFA1" localSheetId="39">[6]Tablas!#REF!</definedName>
    <definedName name="_____VFA1" localSheetId="37">[6]Tablas!#REF!</definedName>
    <definedName name="_____VFA1" localSheetId="21">[6]Tablas!#REF!</definedName>
    <definedName name="_____VFA1" localSheetId="29">[6]Tablas!#REF!</definedName>
    <definedName name="_____VFA1" localSheetId="17">[6]Tablas!#REF!</definedName>
    <definedName name="_____VFA1" localSheetId="40">[6]Tablas!#REF!</definedName>
    <definedName name="_____VFA1" localSheetId="41">[6]Tablas!#REF!</definedName>
    <definedName name="_____VFA1" localSheetId="8">[6]Tablas!#REF!</definedName>
    <definedName name="_____VFA1">[6]Tablas!#REF!</definedName>
    <definedName name="_____VIT1" localSheetId="1">[6]Tablas!#REF!</definedName>
    <definedName name="_____VIT1" localSheetId="16">[6]Tablas!#REF!</definedName>
    <definedName name="_____VIT1" localSheetId="27">[6]Tablas!#REF!</definedName>
    <definedName name="_____VIT1" localSheetId="26">[6]Tablas!#REF!</definedName>
    <definedName name="_____VIT1" localSheetId="28">[6]Tablas!#REF!</definedName>
    <definedName name="_____VIT1" localSheetId="34">[6]Tablas!#REF!</definedName>
    <definedName name="_____VIT1" localSheetId="33">[6]Tablas!#REF!</definedName>
    <definedName name="_____VIT1" localSheetId="20">[6]Tablas!#REF!</definedName>
    <definedName name="_____VIT1" localSheetId="23">[6]Tablas!#REF!</definedName>
    <definedName name="_____VIT1" localSheetId="7">[6]Tablas!#REF!</definedName>
    <definedName name="_____VIT1" localSheetId="11">[6]Tablas!#REF!</definedName>
    <definedName name="_____VIT1" localSheetId="35">[6]Tablas!#REF!</definedName>
    <definedName name="_____VIT1" localSheetId="19">[6]Tablas!#REF!</definedName>
    <definedName name="_____VIT1" localSheetId="38">[6]Tablas!#REF!</definedName>
    <definedName name="_____VIT1" localSheetId="13">[6]Tablas!#REF!</definedName>
    <definedName name="_____VIT1" localSheetId="39">[6]Tablas!#REF!</definedName>
    <definedName name="_____VIT1" localSheetId="37">[6]Tablas!#REF!</definedName>
    <definedName name="_____VIT1" localSheetId="21">[6]Tablas!#REF!</definedName>
    <definedName name="_____VIT1" localSheetId="29">[6]Tablas!#REF!</definedName>
    <definedName name="_____VIT1" localSheetId="17">[6]Tablas!#REF!</definedName>
    <definedName name="_____VIT1" localSheetId="40">[6]Tablas!#REF!</definedName>
    <definedName name="_____VIT1" localSheetId="41">[6]Tablas!#REF!</definedName>
    <definedName name="_____VIT1" localSheetId="8">[6]Tablas!#REF!</definedName>
    <definedName name="_____VIT1">[6]Tablas!#REF!</definedName>
    <definedName name="_____VPR1" localSheetId="1">[6]Tablas!#REF!</definedName>
    <definedName name="_____VPR1" localSheetId="16">[6]Tablas!#REF!</definedName>
    <definedName name="_____VPR1" localSheetId="27">[6]Tablas!#REF!</definedName>
    <definedName name="_____VPR1" localSheetId="26">[6]Tablas!#REF!</definedName>
    <definedName name="_____VPR1" localSheetId="28">[6]Tablas!#REF!</definedName>
    <definedName name="_____VPR1" localSheetId="34">[6]Tablas!#REF!</definedName>
    <definedName name="_____VPR1" localSheetId="33">[6]Tablas!#REF!</definedName>
    <definedName name="_____VPR1" localSheetId="20">[6]Tablas!#REF!</definedName>
    <definedName name="_____VPR1" localSheetId="23">[6]Tablas!#REF!</definedName>
    <definedName name="_____VPR1" localSheetId="7">[6]Tablas!#REF!</definedName>
    <definedName name="_____VPR1" localSheetId="11">[6]Tablas!#REF!</definedName>
    <definedName name="_____VPR1" localSheetId="35">[6]Tablas!#REF!</definedName>
    <definedName name="_____VPR1" localSheetId="19">[6]Tablas!#REF!</definedName>
    <definedName name="_____VPR1" localSheetId="38">[6]Tablas!#REF!</definedName>
    <definedName name="_____VPR1" localSheetId="13">[6]Tablas!#REF!</definedName>
    <definedName name="_____VPR1" localSheetId="39">[6]Tablas!#REF!</definedName>
    <definedName name="_____VPR1" localSheetId="37">[6]Tablas!#REF!</definedName>
    <definedName name="_____VPR1" localSheetId="21">[6]Tablas!#REF!</definedName>
    <definedName name="_____VPR1" localSheetId="29">[6]Tablas!#REF!</definedName>
    <definedName name="_____VPR1" localSheetId="17">[6]Tablas!#REF!</definedName>
    <definedName name="_____VPR1" localSheetId="40">[6]Tablas!#REF!</definedName>
    <definedName name="_____VPR1" localSheetId="41">[6]Tablas!#REF!</definedName>
    <definedName name="_____VPR1" localSheetId="8">[6]Tablas!#REF!</definedName>
    <definedName name="_____VPR1">[6]Tablas!#REF!</definedName>
    <definedName name="_____VPR2" localSheetId="1">[7]Tablas!#REF!</definedName>
    <definedName name="_____VPR2" localSheetId="16">[7]Tablas!#REF!</definedName>
    <definedName name="_____VPR2" localSheetId="27">[7]Tablas!#REF!</definedName>
    <definedName name="_____VPR2" localSheetId="26">[7]Tablas!#REF!</definedName>
    <definedName name="_____VPR2" localSheetId="28">[7]Tablas!#REF!</definedName>
    <definedName name="_____VPR2" localSheetId="34">[7]Tablas!#REF!</definedName>
    <definedName name="_____VPR2" localSheetId="33">[7]Tablas!#REF!</definedName>
    <definedName name="_____VPR2" localSheetId="20">[7]Tablas!#REF!</definedName>
    <definedName name="_____VPR2" localSheetId="23">[7]Tablas!#REF!</definedName>
    <definedName name="_____VPR2" localSheetId="7">[7]Tablas!#REF!</definedName>
    <definedName name="_____VPR2" localSheetId="11">[7]Tablas!#REF!</definedName>
    <definedName name="_____VPR2" localSheetId="35">[7]Tablas!#REF!</definedName>
    <definedName name="_____VPR2" localSheetId="19">[7]Tablas!#REF!</definedName>
    <definedName name="_____VPR2" localSheetId="38">[7]Tablas!#REF!</definedName>
    <definedName name="_____VPR2" localSheetId="13">[7]Tablas!#REF!</definedName>
    <definedName name="_____VPR2" localSheetId="39">[7]Tablas!#REF!</definedName>
    <definedName name="_____VPR2" localSheetId="37">[7]Tablas!#REF!</definedName>
    <definedName name="_____VPR2" localSheetId="21">[7]Tablas!#REF!</definedName>
    <definedName name="_____VPR2" localSheetId="29">[7]Tablas!#REF!</definedName>
    <definedName name="_____VPR2" localSheetId="17">[7]Tablas!#REF!</definedName>
    <definedName name="_____VPR2" localSheetId="40">[7]Tablas!#REF!</definedName>
    <definedName name="_____VPR2" localSheetId="41">[7]Tablas!#REF!</definedName>
    <definedName name="_____VPR2" localSheetId="8">[7]Tablas!#REF!</definedName>
    <definedName name="_____VPR2">[7]Tablas!#REF!</definedName>
    <definedName name="_____VRP1" localSheetId="1">[6]Tablas!#REF!</definedName>
    <definedName name="_____VRP1" localSheetId="16">[6]Tablas!#REF!</definedName>
    <definedName name="_____VRP1" localSheetId="27">[6]Tablas!#REF!</definedName>
    <definedName name="_____VRP1" localSheetId="26">[6]Tablas!#REF!</definedName>
    <definedName name="_____VRP1" localSheetId="28">[6]Tablas!#REF!</definedName>
    <definedName name="_____VRP1" localSheetId="34">[6]Tablas!#REF!</definedName>
    <definedName name="_____VRP1" localSheetId="33">[6]Tablas!#REF!</definedName>
    <definedName name="_____VRP1" localSheetId="20">[6]Tablas!#REF!</definedName>
    <definedName name="_____VRP1" localSheetId="23">[6]Tablas!#REF!</definedName>
    <definedName name="_____VRP1" localSheetId="7">[6]Tablas!#REF!</definedName>
    <definedName name="_____VRP1" localSheetId="11">[6]Tablas!#REF!</definedName>
    <definedName name="_____VRP1" localSheetId="35">[6]Tablas!#REF!</definedName>
    <definedName name="_____VRP1" localSheetId="19">[6]Tablas!#REF!</definedName>
    <definedName name="_____VRP1" localSheetId="38">[6]Tablas!#REF!</definedName>
    <definedName name="_____VRP1" localSheetId="13">[6]Tablas!#REF!</definedName>
    <definedName name="_____VRP1" localSheetId="39">[6]Tablas!#REF!</definedName>
    <definedName name="_____VRP1" localSheetId="37">[6]Tablas!#REF!</definedName>
    <definedName name="_____VRP1" localSheetId="21">[6]Tablas!#REF!</definedName>
    <definedName name="_____VRP1" localSheetId="29">[6]Tablas!#REF!</definedName>
    <definedName name="_____VRP1" localSheetId="17">[6]Tablas!#REF!</definedName>
    <definedName name="_____VRP1" localSheetId="40">[6]Tablas!#REF!</definedName>
    <definedName name="_____VRP1" localSheetId="41">[6]Tablas!#REF!</definedName>
    <definedName name="_____VRP1" localSheetId="8">[6]Tablas!#REF!</definedName>
    <definedName name="_____VRP1">[6]Tablas!#REF!</definedName>
    <definedName name="_____VSM1" localSheetId="1">[6]Tablas!#REF!</definedName>
    <definedName name="_____VSM1" localSheetId="16">[6]Tablas!#REF!</definedName>
    <definedName name="_____VSM1" localSheetId="27">[6]Tablas!#REF!</definedName>
    <definedName name="_____VSM1" localSheetId="26">[6]Tablas!#REF!</definedName>
    <definedName name="_____VSM1" localSheetId="28">[6]Tablas!#REF!</definedName>
    <definedName name="_____VSM1" localSheetId="34">[6]Tablas!#REF!</definedName>
    <definedName name="_____VSM1" localSheetId="33">[6]Tablas!#REF!</definedName>
    <definedName name="_____VSM1" localSheetId="20">[6]Tablas!#REF!</definedName>
    <definedName name="_____VSM1" localSheetId="23">[6]Tablas!#REF!</definedName>
    <definedName name="_____VSM1" localSheetId="7">[6]Tablas!#REF!</definedName>
    <definedName name="_____VSM1" localSheetId="11">[6]Tablas!#REF!</definedName>
    <definedName name="_____VSM1" localSheetId="35">[6]Tablas!#REF!</definedName>
    <definedName name="_____VSM1" localSheetId="19">[6]Tablas!#REF!</definedName>
    <definedName name="_____VSM1" localSheetId="38">[6]Tablas!#REF!</definedName>
    <definedName name="_____VSM1" localSheetId="13">[6]Tablas!#REF!</definedName>
    <definedName name="_____VSM1" localSheetId="39">[6]Tablas!#REF!</definedName>
    <definedName name="_____VSM1" localSheetId="37">[6]Tablas!#REF!</definedName>
    <definedName name="_____VSM1" localSheetId="21">[6]Tablas!#REF!</definedName>
    <definedName name="_____VSM1" localSheetId="29">[6]Tablas!#REF!</definedName>
    <definedName name="_____VSM1" localSheetId="17">[6]Tablas!#REF!</definedName>
    <definedName name="_____VSM1" localSheetId="40">[6]Tablas!#REF!</definedName>
    <definedName name="_____VSM1" localSheetId="41">[6]Tablas!#REF!</definedName>
    <definedName name="_____VSM1" localSheetId="8">[6]Tablas!#REF!</definedName>
    <definedName name="_____VSM1">[6]Tablas!#REF!</definedName>
    <definedName name="____AFC1">[1]INV!$A$25:$D$28</definedName>
    <definedName name="____AFC3">[1]INV!$F$25:$I$28</definedName>
    <definedName name="____AFC5">[1]INV!$K$25:$N$28</definedName>
    <definedName name="____ane7" localSheetId="16">[8]!_xlbgnm.ane7</definedName>
    <definedName name="____ane7" localSheetId="27">[8]!_xlbgnm.ane7</definedName>
    <definedName name="____ane7" localSheetId="26">[8]!_xlbgnm.ane7</definedName>
    <definedName name="____ane7" localSheetId="28">[8]!_xlbgnm.ane7</definedName>
    <definedName name="____ane7" localSheetId="34">[8]!_xlbgnm.ane7</definedName>
    <definedName name="____ane7" localSheetId="33">[8]!_xlbgnm.ane7</definedName>
    <definedName name="____ane7" localSheetId="20">[8]!_xlbgnm.ane7</definedName>
    <definedName name="____ane7" localSheetId="23">[8]!_xlbgnm.ane7</definedName>
    <definedName name="____ane7" localSheetId="7">[8]!_xlbgnm.ane7</definedName>
    <definedName name="____ane7" localSheetId="11">[8]!_xlbgnm.ane7</definedName>
    <definedName name="____ane7" localSheetId="35">[8]!_xlbgnm.ane7</definedName>
    <definedName name="____ane7" localSheetId="19">[8]!_xlbgnm.ane7</definedName>
    <definedName name="____ane7" localSheetId="38">[8]!_xlbgnm.ane7</definedName>
    <definedName name="____ane7" localSheetId="13">[8]!_xlbgnm.ane7</definedName>
    <definedName name="____ane7" localSheetId="39">[8]!_xlbgnm.ane7</definedName>
    <definedName name="____ane7" localSheetId="37">[8]!_xlbgnm.ane7</definedName>
    <definedName name="____ane7" localSheetId="21">[8]!_xlbgnm.ane7</definedName>
    <definedName name="____ane7" localSheetId="29">[8]!_xlbgnm.ane7</definedName>
    <definedName name="____ane7" localSheetId="17">[8]!_xlbgnm.ane7</definedName>
    <definedName name="____ane7" localSheetId="40">[8]!_xlbgnm.ane7</definedName>
    <definedName name="____ane7" localSheetId="41">[8]!_xlbgnm.ane7</definedName>
    <definedName name="____ane7" localSheetId="8">[8]!_xlbgnm.ane7</definedName>
    <definedName name="____ane7">[8]!_xlbgnm.ane7</definedName>
    <definedName name="____ane8" localSheetId="16">[8]!_xlbgnm.ane8</definedName>
    <definedName name="____ane8" localSheetId="27">[8]!_xlbgnm.ane8</definedName>
    <definedName name="____ane8" localSheetId="26">[8]!_xlbgnm.ane8</definedName>
    <definedName name="____ane8" localSheetId="28">[8]!_xlbgnm.ane8</definedName>
    <definedName name="____ane8" localSheetId="34">[8]!_xlbgnm.ane8</definedName>
    <definedName name="____ane8" localSheetId="33">[8]!_xlbgnm.ane8</definedName>
    <definedName name="____ane8" localSheetId="20">[8]!_xlbgnm.ane8</definedName>
    <definedName name="____ane8" localSheetId="23">[8]!_xlbgnm.ane8</definedName>
    <definedName name="____ane8" localSheetId="7">[8]!_xlbgnm.ane8</definedName>
    <definedName name="____ane8" localSheetId="11">[8]!_xlbgnm.ane8</definedName>
    <definedName name="____ane8" localSheetId="35">[8]!_xlbgnm.ane8</definedName>
    <definedName name="____ane8" localSheetId="19">[8]!_xlbgnm.ane8</definedName>
    <definedName name="____ane8" localSheetId="38">[8]!_xlbgnm.ane8</definedName>
    <definedName name="____ane8" localSheetId="13">[8]!_xlbgnm.ane8</definedName>
    <definedName name="____ane8" localSheetId="39">[8]!_xlbgnm.ane8</definedName>
    <definedName name="____ane8" localSheetId="37">[8]!_xlbgnm.ane8</definedName>
    <definedName name="____ane8" localSheetId="21">[8]!_xlbgnm.ane8</definedName>
    <definedName name="____ane8" localSheetId="29">[8]!_xlbgnm.ane8</definedName>
    <definedName name="____ane8" localSheetId="17">[8]!_xlbgnm.ane8</definedName>
    <definedName name="____ane8" localSheetId="40">[8]!_xlbgnm.ane8</definedName>
    <definedName name="____ane8" localSheetId="41">[8]!_xlbgnm.ane8</definedName>
    <definedName name="____ane8" localSheetId="8">[8]!_xlbgnm.ane8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 localSheetId="1">#REF!</definedName>
    <definedName name="____COM1" localSheetId="16">#REF!</definedName>
    <definedName name="____COM1" localSheetId="27">#REF!</definedName>
    <definedName name="____COM1" localSheetId="26">#REF!</definedName>
    <definedName name="____COM1" localSheetId="28">#REF!</definedName>
    <definedName name="____COM1" localSheetId="34">#REF!</definedName>
    <definedName name="____COM1" localSheetId="33">#REF!</definedName>
    <definedName name="____COM1" localSheetId="20">#REF!</definedName>
    <definedName name="____COM1" localSheetId="23">#REF!</definedName>
    <definedName name="____COM1" localSheetId="7">#REF!</definedName>
    <definedName name="____COM1" localSheetId="11">#REF!</definedName>
    <definedName name="____COM1" localSheetId="35">#REF!</definedName>
    <definedName name="____COM1" localSheetId="19">#REF!</definedName>
    <definedName name="____COM1" localSheetId="38">#REF!</definedName>
    <definedName name="____COM1" localSheetId="13">#REF!</definedName>
    <definedName name="____COM1" localSheetId="39">#REF!</definedName>
    <definedName name="____COM1" localSheetId="37">#REF!</definedName>
    <definedName name="____COM1" localSheetId="21">#REF!</definedName>
    <definedName name="____COM1" localSheetId="29">#REF!</definedName>
    <definedName name="____COM1" localSheetId="17">#REF!</definedName>
    <definedName name="____COM1" localSheetId="40">#REF!</definedName>
    <definedName name="____COM1" localSheetId="41">#REF!</definedName>
    <definedName name="____COM1" localSheetId="8">#REF!</definedName>
    <definedName name="____COM1">#REF!</definedName>
    <definedName name="____COM10" localSheetId="1">#REF!</definedName>
    <definedName name="____COM10" localSheetId="16">#REF!</definedName>
    <definedName name="____COM10" localSheetId="27">#REF!</definedName>
    <definedName name="____COM10" localSheetId="26">#REF!</definedName>
    <definedName name="____COM10" localSheetId="28">#REF!</definedName>
    <definedName name="____COM10" localSheetId="34">#REF!</definedName>
    <definedName name="____COM10" localSheetId="33">#REF!</definedName>
    <definedName name="____COM10" localSheetId="20">#REF!</definedName>
    <definedName name="____COM10" localSheetId="23">#REF!</definedName>
    <definedName name="____COM10" localSheetId="7">#REF!</definedName>
    <definedName name="____COM10" localSheetId="11">#REF!</definedName>
    <definedName name="____COM10" localSheetId="35">#REF!</definedName>
    <definedName name="____COM10" localSheetId="19">#REF!</definedName>
    <definedName name="____COM10" localSheetId="38">#REF!</definedName>
    <definedName name="____COM10" localSheetId="13">#REF!</definedName>
    <definedName name="____COM10" localSheetId="39">#REF!</definedName>
    <definedName name="____COM10" localSheetId="37">#REF!</definedName>
    <definedName name="____COM10" localSheetId="21">#REF!</definedName>
    <definedName name="____COM10" localSheetId="29">#REF!</definedName>
    <definedName name="____COM10" localSheetId="17">#REF!</definedName>
    <definedName name="____COM10" localSheetId="40">#REF!</definedName>
    <definedName name="____COM10" localSheetId="41">#REF!</definedName>
    <definedName name="____COM10" localSheetId="8">#REF!</definedName>
    <definedName name="____COM10">#REF!</definedName>
    <definedName name="____COM11" localSheetId="1">#REF!</definedName>
    <definedName name="____COM11" localSheetId="16">#REF!</definedName>
    <definedName name="____COM11" localSheetId="27">#REF!</definedName>
    <definedName name="____COM11" localSheetId="26">#REF!</definedName>
    <definedName name="____COM11" localSheetId="28">#REF!</definedName>
    <definedName name="____COM11" localSheetId="34">#REF!</definedName>
    <definedName name="____COM11" localSheetId="33">#REF!</definedName>
    <definedName name="____COM11" localSheetId="20">#REF!</definedName>
    <definedName name="____COM11" localSheetId="23">#REF!</definedName>
    <definedName name="____COM11" localSheetId="7">#REF!</definedName>
    <definedName name="____COM11" localSheetId="11">#REF!</definedName>
    <definedName name="____COM11" localSheetId="35">#REF!</definedName>
    <definedName name="____COM11" localSheetId="19">#REF!</definedName>
    <definedName name="____COM11" localSheetId="38">#REF!</definedName>
    <definedName name="____COM11" localSheetId="13">#REF!</definedName>
    <definedName name="____COM11" localSheetId="39">#REF!</definedName>
    <definedName name="____COM11" localSheetId="37">#REF!</definedName>
    <definedName name="____COM11" localSheetId="21">#REF!</definedName>
    <definedName name="____COM11" localSheetId="29">#REF!</definedName>
    <definedName name="____COM11" localSheetId="17">#REF!</definedName>
    <definedName name="____COM11" localSheetId="40">#REF!</definedName>
    <definedName name="____COM11" localSheetId="41">#REF!</definedName>
    <definedName name="____COM11" localSheetId="8">#REF!</definedName>
    <definedName name="____COM11">#REF!</definedName>
    <definedName name="____COM12" localSheetId="1">#REF!</definedName>
    <definedName name="____COM12" localSheetId="16">#REF!</definedName>
    <definedName name="____COM12" localSheetId="27">#REF!</definedName>
    <definedName name="____COM12" localSheetId="26">#REF!</definedName>
    <definedName name="____COM12" localSheetId="28">#REF!</definedName>
    <definedName name="____COM12" localSheetId="34">#REF!</definedName>
    <definedName name="____COM12" localSheetId="33">#REF!</definedName>
    <definedName name="____COM12" localSheetId="20">#REF!</definedName>
    <definedName name="____COM12" localSheetId="23">#REF!</definedName>
    <definedName name="____COM12" localSheetId="7">#REF!</definedName>
    <definedName name="____COM12" localSheetId="11">#REF!</definedName>
    <definedName name="____COM12" localSheetId="35">#REF!</definedName>
    <definedName name="____COM12" localSheetId="19">#REF!</definedName>
    <definedName name="____COM12" localSheetId="38">#REF!</definedName>
    <definedName name="____COM12" localSheetId="13">#REF!</definedName>
    <definedName name="____COM12" localSheetId="39">#REF!</definedName>
    <definedName name="____COM12" localSheetId="37">#REF!</definedName>
    <definedName name="____COM12" localSheetId="21">#REF!</definedName>
    <definedName name="____COM12" localSheetId="29">#REF!</definedName>
    <definedName name="____COM12" localSheetId="17">#REF!</definedName>
    <definedName name="____COM12" localSheetId="40">#REF!</definedName>
    <definedName name="____COM12" localSheetId="41">#REF!</definedName>
    <definedName name="____COM12" localSheetId="8">#REF!</definedName>
    <definedName name="____COM12">#REF!</definedName>
    <definedName name="____COM13" localSheetId="1">#REF!</definedName>
    <definedName name="____COM13" localSheetId="16">#REF!</definedName>
    <definedName name="____COM13" localSheetId="27">#REF!</definedName>
    <definedName name="____COM13" localSheetId="26">#REF!</definedName>
    <definedName name="____COM13" localSheetId="28">#REF!</definedName>
    <definedName name="____COM13" localSheetId="34">#REF!</definedName>
    <definedName name="____COM13" localSheetId="33">#REF!</definedName>
    <definedName name="____COM13" localSheetId="20">#REF!</definedName>
    <definedName name="____COM13" localSheetId="23">#REF!</definedName>
    <definedName name="____COM13" localSheetId="7">#REF!</definedName>
    <definedName name="____COM13" localSheetId="11">#REF!</definedName>
    <definedName name="____COM13" localSheetId="35">#REF!</definedName>
    <definedName name="____COM13" localSheetId="19">#REF!</definedName>
    <definedName name="____COM13" localSheetId="38">#REF!</definedName>
    <definedName name="____COM13" localSheetId="13">#REF!</definedName>
    <definedName name="____COM13" localSheetId="39">#REF!</definedName>
    <definedName name="____COM13" localSheetId="37">#REF!</definedName>
    <definedName name="____COM13" localSheetId="21">#REF!</definedName>
    <definedName name="____COM13" localSheetId="29">#REF!</definedName>
    <definedName name="____COM13" localSheetId="17">#REF!</definedName>
    <definedName name="____COM13" localSheetId="40">#REF!</definedName>
    <definedName name="____COM13" localSheetId="41">#REF!</definedName>
    <definedName name="____COM13" localSheetId="8">#REF!</definedName>
    <definedName name="____COM13">#REF!</definedName>
    <definedName name="____COM14" localSheetId="1">#REF!</definedName>
    <definedName name="____COM14" localSheetId="16">#REF!</definedName>
    <definedName name="____COM14" localSheetId="27">#REF!</definedName>
    <definedName name="____COM14" localSheetId="26">#REF!</definedName>
    <definedName name="____COM14" localSheetId="28">#REF!</definedName>
    <definedName name="____COM14" localSheetId="34">#REF!</definedName>
    <definedName name="____COM14" localSheetId="33">#REF!</definedName>
    <definedName name="____COM14" localSheetId="20">#REF!</definedName>
    <definedName name="____COM14" localSheetId="23">#REF!</definedName>
    <definedName name="____COM14" localSheetId="7">#REF!</definedName>
    <definedName name="____COM14" localSheetId="11">#REF!</definedName>
    <definedName name="____COM14" localSheetId="35">#REF!</definedName>
    <definedName name="____COM14" localSheetId="19">#REF!</definedName>
    <definedName name="____COM14" localSheetId="38">#REF!</definedName>
    <definedName name="____COM14" localSheetId="13">#REF!</definedName>
    <definedName name="____COM14" localSheetId="39">#REF!</definedName>
    <definedName name="____COM14" localSheetId="37">#REF!</definedName>
    <definedName name="____COM14" localSheetId="21">#REF!</definedName>
    <definedName name="____COM14" localSheetId="29">#REF!</definedName>
    <definedName name="____COM14" localSheetId="17">#REF!</definedName>
    <definedName name="____COM14" localSheetId="40">#REF!</definedName>
    <definedName name="____COM14" localSheetId="41">#REF!</definedName>
    <definedName name="____COM14" localSheetId="8">#REF!</definedName>
    <definedName name="____COM14">#REF!</definedName>
    <definedName name="____COM15" localSheetId="1">#REF!</definedName>
    <definedName name="____COM15" localSheetId="16">#REF!</definedName>
    <definedName name="____COM15" localSheetId="27">#REF!</definedName>
    <definedName name="____COM15" localSheetId="26">#REF!</definedName>
    <definedName name="____COM15" localSheetId="28">#REF!</definedName>
    <definedName name="____COM15" localSheetId="34">#REF!</definedName>
    <definedName name="____COM15" localSheetId="33">#REF!</definedName>
    <definedName name="____COM15" localSheetId="20">#REF!</definedName>
    <definedName name="____COM15" localSheetId="23">#REF!</definedName>
    <definedName name="____COM15" localSheetId="7">#REF!</definedName>
    <definedName name="____COM15" localSheetId="11">#REF!</definedName>
    <definedName name="____COM15" localSheetId="35">#REF!</definedName>
    <definedName name="____COM15" localSheetId="19">#REF!</definedName>
    <definedName name="____COM15" localSheetId="38">#REF!</definedName>
    <definedName name="____COM15" localSheetId="13">#REF!</definedName>
    <definedName name="____COM15" localSheetId="39">#REF!</definedName>
    <definedName name="____COM15" localSheetId="37">#REF!</definedName>
    <definedName name="____COM15" localSheetId="21">#REF!</definedName>
    <definedName name="____COM15" localSheetId="29">#REF!</definedName>
    <definedName name="____COM15" localSheetId="17">#REF!</definedName>
    <definedName name="____COM15" localSheetId="40">#REF!</definedName>
    <definedName name="____COM15" localSheetId="41">#REF!</definedName>
    <definedName name="____COM15" localSheetId="8">#REF!</definedName>
    <definedName name="____COM15">#REF!</definedName>
    <definedName name="____COM16" localSheetId="1">#REF!</definedName>
    <definedName name="____COM16" localSheetId="16">#REF!</definedName>
    <definedName name="____COM16" localSheetId="27">#REF!</definedName>
    <definedName name="____COM16" localSheetId="26">#REF!</definedName>
    <definedName name="____COM16" localSheetId="28">#REF!</definedName>
    <definedName name="____COM16" localSheetId="34">#REF!</definedName>
    <definedName name="____COM16" localSheetId="33">#REF!</definedName>
    <definedName name="____COM16" localSheetId="20">#REF!</definedName>
    <definedName name="____COM16" localSheetId="23">#REF!</definedName>
    <definedName name="____COM16" localSheetId="7">#REF!</definedName>
    <definedName name="____COM16" localSheetId="11">#REF!</definedName>
    <definedName name="____COM16" localSheetId="35">#REF!</definedName>
    <definedName name="____COM16" localSheetId="19">#REF!</definedName>
    <definedName name="____COM16" localSheetId="38">#REF!</definedName>
    <definedName name="____COM16" localSheetId="13">#REF!</definedName>
    <definedName name="____COM16" localSheetId="39">#REF!</definedName>
    <definedName name="____COM16" localSheetId="37">#REF!</definedName>
    <definedName name="____COM16" localSheetId="21">#REF!</definedName>
    <definedName name="____COM16" localSheetId="29">#REF!</definedName>
    <definedName name="____COM16" localSheetId="17">#REF!</definedName>
    <definedName name="____COM16" localSheetId="40">#REF!</definedName>
    <definedName name="____COM16" localSheetId="41">#REF!</definedName>
    <definedName name="____COM16" localSheetId="8">#REF!</definedName>
    <definedName name="____COM16">#REF!</definedName>
    <definedName name="____COM17" localSheetId="1">#REF!</definedName>
    <definedName name="____COM17" localSheetId="16">#REF!</definedName>
    <definedName name="____COM17" localSheetId="27">#REF!</definedName>
    <definedName name="____COM17" localSheetId="26">#REF!</definedName>
    <definedName name="____COM17" localSheetId="28">#REF!</definedName>
    <definedName name="____COM17" localSheetId="34">#REF!</definedName>
    <definedName name="____COM17" localSheetId="33">#REF!</definedName>
    <definedName name="____COM17" localSheetId="20">#REF!</definedName>
    <definedName name="____COM17" localSheetId="23">#REF!</definedName>
    <definedName name="____COM17" localSheetId="7">#REF!</definedName>
    <definedName name="____COM17" localSheetId="11">#REF!</definedName>
    <definedName name="____COM17" localSheetId="35">#REF!</definedName>
    <definedName name="____COM17" localSheetId="19">#REF!</definedName>
    <definedName name="____COM17" localSheetId="38">#REF!</definedName>
    <definedName name="____COM17" localSheetId="13">#REF!</definedName>
    <definedName name="____COM17" localSheetId="39">#REF!</definedName>
    <definedName name="____COM17" localSheetId="37">#REF!</definedName>
    <definedName name="____COM17" localSheetId="21">#REF!</definedName>
    <definedName name="____COM17" localSheetId="29">#REF!</definedName>
    <definedName name="____COM17" localSheetId="17">#REF!</definedName>
    <definedName name="____COM17" localSheetId="40">#REF!</definedName>
    <definedName name="____COM17" localSheetId="41">#REF!</definedName>
    <definedName name="____COM17" localSheetId="8">#REF!</definedName>
    <definedName name="____COM17">#REF!</definedName>
    <definedName name="____COM18" localSheetId="1">#REF!</definedName>
    <definedName name="____COM18" localSheetId="16">#REF!</definedName>
    <definedName name="____COM18" localSheetId="27">#REF!</definedName>
    <definedName name="____COM18" localSheetId="26">#REF!</definedName>
    <definedName name="____COM18" localSheetId="28">#REF!</definedName>
    <definedName name="____COM18" localSheetId="34">#REF!</definedName>
    <definedName name="____COM18" localSheetId="33">#REF!</definedName>
    <definedName name="____COM18" localSheetId="20">#REF!</definedName>
    <definedName name="____COM18" localSheetId="23">#REF!</definedName>
    <definedName name="____COM18" localSheetId="7">#REF!</definedName>
    <definedName name="____COM18" localSheetId="11">#REF!</definedName>
    <definedName name="____COM18" localSheetId="35">#REF!</definedName>
    <definedName name="____COM18" localSheetId="19">#REF!</definedName>
    <definedName name="____COM18" localSheetId="38">#REF!</definedName>
    <definedName name="____COM18" localSheetId="13">#REF!</definedName>
    <definedName name="____COM18" localSheetId="39">#REF!</definedName>
    <definedName name="____COM18" localSheetId="37">#REF!</definedName>
    <definedName name="____COM18" localSheetId="21">#REF!</definedName>
    <definedName name="____COM18" localSheetId="29">#REF!</definedName>
    <definedName name="____COM18" localSheetId="17">#REF!</definedName>
    <definedName name="____COM18" localSheetId="40">#REF!</definedName>
    <definedName name="____COM18" localSheetId="41">#REF!</definedName>
    <definedName name="____COM18" localSheetId="8">#REF!</definedName>
    <definedName name="____COM18">#REF!</definedName>
    <definedName name="____COM19" localSheetId="1">#REF!</definedName>
    <definedName name="____COM19" localSheetId="16">#REF!</definedName>
    <definedName name="____COM19" localSheetId="27">#REF!</definedName>
    <definedName name="____COM19" localSheetId="26">#REF!</definedName>
    <definedName name="____COM19" localSheetId="28">#REF!</definedName>
    <definedName name="____COM19" localSheetId="34">#REF!</definedName>
    <definedName name="____COM19" localSheetId="33">#REF!</definedName>
    <definedName name="____COM19" localSheetId="20">#REF!</definedName>
    <definedName name="____COM19" localSheetId="23">#REF!</definedName>
    <definedName name="____COM19" localSheetId="7">#REF!</definedName>
    <definedName name="____COM19" localSheetId="11">#REF!</definedName>
    <definedName name="____COM19" localSheetId="35">#REF!</definedName>
    <definedName name="____COM19" localSheetId="19">#REF!</definedName>
    <definedName name="____COM19" localSheetId="38">#REF!</definedName>
    <definedName name="____COM19" localSheetId="13">#REF!</definedName>
    <definedName name="____COM19" localSheetId="39">#REF!</definedName>
    <definedName name="____COM19" localSheetId="37">#REF!</definedName>
    <definedName name="____COM19" localSheetId="21">#REF!</definedName>
    <definedName name="____COM19" localSheetId="29">#REF!</definedName>
    <definedName name="____COM19" localSheetId="17">#REF!</definedName>
    <definedName name="____COM19" localSheetId="40">#REF!</definedName>
    <definedName name="____COM19" localSheetId="41">#REF!</definedName>
    <definedName name="____COM19" localSheetId="8">#REF!</definedName>
    <definedName name="____COM19">#REF!</definedName>
    <definedName name="____COM2" localSheetId="1">#REF!</definedName>
    <definedName name="____COM2" localSheetId="16">#REF!</definedName>
    <definedName name="____COM2" localSheetId="27">#REF!</definedName>
    <definedName name="____COM2" localSheetId="26">#REF!</definedName>
    <definedName name="____COM2" localSheetId="28">#REF!</definedName>
    <definedName name="____COM2" localSheetId="34">#REF!</definedName>
    <definedName name="____COM2" localSheetId="33">#REF!</definedName>
    <definedName name="____COM2" localSheetId="20">#REF!</definedName>
    <definedName name="____COM2" localSheetId="23">#REF!</definedName>
    <definedName name="____COM2" localSheetId="7">#REF!</definedName>
    <definedName name="____COM2" localSheetId="11">#REF!</definedName>
    <definedName name="____COM2" localSheetId="35">#REF!</definedName>
    <definedName name="____COM2" localSheetId="19">#REF!</definedName>
    <definedName name="____COM2" localSheetId="38">#REF!</definedName>
    <definedName name="____COM2" localSheetId="13">#REF!</definedName>
    <definedName name="____COM2" localSheetId="39">#REF!</definedName>
    <definedName name="____COM2" localSheetId="37">#REF!</definedName>
    <definedName name="____COM2" localSheetId="21">#REF!</definedName>
    <definedName name="____COM2" localSheetId="29">#REF!</definedName>
    <definedName name="____COM2" localSheetId="17">#REF!</definedName>
    <definedName name="____COM2" localSheetId="40">#REF!</definedName>
    <definedName name="____COM2" localSheetId="41">#REF!</definedName>
    <definedName name="____COM2" localSheetId="8">#REF!</definedName>
    <definedName name="____COM2">#REF!</definedName>
    <definedName name="____COM20" localSheetId="1">#REF!</definedName>
    <definedName name="____COM20" localSheetId="16">#REF!</definedName>
    <definedName name="____COM20" localSheetId="27">#REF!</definedName>
    <definedName name="____COM20" localSheetId="26">#REF!</definedName>
    <definedName name="____COM20" localSheetId="28">#REF!</definedName>
    <definedName name="____COM20" localSheetId="34">#REF!</definedName>
    <definedName name="____COM20" localSheetId="33">#REF!</definedName>
    <definedName name="____COM20" localSheetId="20">#REF!</definedName>
    <definedName name="____COM20" localSheetId="23">#REF!</definedName>
    <definedName name="____COM20" localSheetId="7">#REF!</definedName>
    <definedName name="____COM20" localSheetId="11">#REF!</definedName>
    <definedName name="____COM20" localSheetId="35">#REF!</definedName>
    <definedName name="____COM20" localSheetId="19">#REF!</definedName>
    <definedName name="____COM20" localSheetId="38">#REF!</definedName>
    <definedName name="____COM20" localSheetId="13">#REF!</definedName>
    <definedName name="____COM20" localSheetId="39">#REF!</definedName>
    <definedName name="____COM20" localSheetId="37">#REF!</definedName>
    <definedName name="____COM20" localSheetId="21">#REF!</definedName>
    <definedName name="____COM20" localSheetId="29">#REF!</definedName>
    <definedName name="____COM20" localSheetId="17">#REF!</definedName>
    <definedName name="____COM20" localSheetId="40">#REF!</definedName>
    <definedName name="____COM20" localSheetId="41">#REF!</definedName>
    <definedName name="____COM20" localSheetId="8">#REF!</definedName>
    <definedName name="____COM20">#REF!</definedName>
    <definedName name="____COM21" localSheetId="1">#REF!</definedName>
    <definedName name="____COM21" localSheetId="16">#REF!</definedName>
    <definedName name="____COM21" localSheetId="27">#REF!</definedName>
    <definedName name="____COM21" localSheetId="26">#REF!</definedName>
    <definedName name="____COM21" localSheetId="28">#REF!</definedName>
    <definedName name="____COM21" localSheetId="34">#REF!</definedName>
    <definedName name="____COM21" localSheetId="33">#REF!</definedName>
    <definedName name="____COM21" localSheetId="20">#REF!</definedName>
    <definedName name="____COM21" localSheetId="23">#REF!</definedName>
    <definedName name="____COM21" localSheetId="7">#REF!</definedName>
    <definedName name="____COM21" localSheetId="11">#REF!</definedName>
    <definedName name="____COM21" localSheetId="35">#REF!</definedName>
    <definedName name="____COM21" localSheetId="19">#REF!</definedName>
    <definedName name="____COM21" localSheetId="38">#REF!</definedName>
    <definedName name="____COM21" localSheetId="13">#REF!</definedName>
    <definedName name="____COM21" localSheetId="39">#REF!</definedName>
    <definedName name="____COM21" localSheetId="37">#REF!</definedName>
    <definedName name="____COM21" localSheetId="21">#REF!</definedName>
    <definedName name="____COM21" localSheetId="29">#REF!</definedName>
    <definedName name="____COM21" localSheetId="17">#REF!</definedName>
    <definedName name="____COM21" localSheetId="40">#REF!</definedName>
    <definedName name="____COM21" localSheetId="41">#REF!</definedName>
    <definedName name="____COM21" localSheetId="8">#REF!</definedName>
    <definedName name="____COM21">#REF!</definedName>
    <definedName name="____COM3" localSheetId="1">#REF!</definedName>
    <definedName name="____COM3" localSheetId="16">#REF!</definedName>
    <definedName name="____COM3" localSheetId="27">#REF!</definedName>
    <definedName name="____COM3" localSheetId="26">#REF!</definedName>
    <definedName name="____COM3" localSheetId="28">#REF!</definedName>
    <definedName name="____COM3" localSheetId="34">#REF!</definedName>
    <definedName name="____COM3" localSheetId="33">#REF!</definedName>
    <definedName name="____COM3" localSheetId="20">#REF!</definedName>
    <definedName name="____COM3" localSheetId="23">#REF!</definedName>
    <definedName name="____COM3" localSheetId="7">#REF!</definedName>
    <definedName name="____COM3" localSheetId="11">#REF!</definedName>
    <definedName name="____COM3" localSheetId="35">#REF!</definedName>
    <definedName name="____COM3" localSheetId="19">#REF!</definedName>
    <definedName name="____COM3" localSheetId="38">#REF!</definedName>
    <definedName name="____COM3" localSheetId="13">#REF!</definedName>
    <definedName name="____COM3" localSheetId="39">#REF!</definedName>
    <definedName name="____COM3" localSheetId="37">#REF!</definedName>
    <definedName name="____COM3" localSheetId="21">#REF!</definedName>
    <definedName name="____COM3" localSheetId="29">#REF!</definedName>
    <definedName name="____COM3" localSheetId="17">#REF!</definedName>
    <definedName name="____COM3" localSheetId="40">#REF!</definedName>
    <definedName name="____COM3" localSheetId="41">#REF!</definedName>
    <definedName name="____COM3" localSheetId="8">#REF!</definedName>
    <definedName name="____COM3">#REF!</definedName>
    <definedName name="____COM4" localSheetId="1">#REF!</definedName>
    <definedName name="____COM4" localSheetId="16">#REF!</definedName>
    <definedName name="____COM4" localSheetId="27">#REF!</definedName>
    <definedName name="____COM4" localSheetId="26">#REF!</definedName>
    <definedName name="____COM4" localSheetId="28">#REF!</definedName>
    <definedName name="____COM4" localSheetId="34">#REF!</definedName>
    <definedName name="____COM4" localSheetId="33">#REF!</definedName>
    <definedName name="____COM4" localSheetId="20">#REF!</definedName>
    <definedName name="____COM4" localSheetId="23">#REF!</definedName>
    <definedName name="____COM4" localSheetId="7">#REF!</definedName>
    <definedName name="____COM4" localSheetId="11">#REF!</definedName>
    <definedName name="____COM4" localSheetId="35">#REF!</definedName>
    <definedName name="____COM4" localSheetId="19">#REF!</definedName>
    <definedName name="____COM4" localSheetId="38">#REF!</definedName>
    <definedName name="____COM4" localSheetId="13">#REF!</definedName>
    <definedName name="____COM4" localSheetId="39">#REF!</definedName>
    <definedName name="____COM4" localSheetId="37">#REF!</definedName>
    <definedName name="____COM4" localSheetId="21">#REF!</definedName>
    <definedName name="____COM4" localSheetId="29">#REF!</definedName>
    <definedName name="____COM4" localSheetId="17">#REF!</definedName>
    <definedName name="____COM4" localSheetId="40">#REF!</definedName>
    <definedName name="____COM4" localSheetId="41">#REF!</definedName>
    <definedName name="____COM4" localSheetId="8">#REF!</definedName>
    <definedName name="____COM4">#REF!</definedName>
    <definedName name="____COM5" localSheetId="1">#REF!</definedName>
    <definedName name="____COM5" localSheetId="16">#REF!</definedName>
    <definedName name="____COM5" localSheetId="27">#REF!</definedName>
    <definedName name="____COM5" localSheetId="26">#REF!</definedName>
    <definedName name="____COM5" localSheetId="28">#REF!</definedName>
    <definedName name="____COM5" localSheetId="34">#REF!</definedName>
    <definedName name="____COM5" localSheetId="33">#REF!</definedName>
    <definedName name="____COM5" localSheetId="20">#REF!</definedName>
    <definedName name="____COM5" localSheetId="23">#REF!</definedName>
    <definedName name="____COM5" localSheetId="7">#REF!</definedName>
    <definedName name="____COM5" localSheetId="11">#REF!</definedName>
    <definedName name="____COM5" localSheetId="35">#REF!</definedName>
    <definedName name="____COM5" localSheetId="19">#REF!</definedName>
    <definedName name="____COM5" localSheetId="38">#REF!</definedName>
    <definedName name="____COM5" localSheetId="13">#REF!</definedName>
    <definedName name="____COM5" localSheetId="39">#REF!</definedName>
    <definedName name="____COM5" localSheetId="37">#REF!</definedName>
    <definedName name="____COM5" localSheetId="21">#REF!</definedName>
    <definedName name="____COM5" localSheetId="29">#REF!</definedName>
    <definedName name="____COM5" localSheetId="17">#REF!</definedName>
    <definedName name="____COM5" localSheetId="40">#REF!</definedName>
    <definedName name="____COM5" localSheetId="41">#REF!</definedName>
    <definedName name="____COM5" localSheetId="8">#REF!</definedName>
    <definedName name="____COM5">#REF!</definedName>
    <definedName name="____COM6" localSheetId="1">#REF!</definedName>
    <definedName name="____COM6" localSheetId="16">#REF!</definedName>
    <definedName name="____COM6" localSheetId="27">#REF!</definedName>
    <definedName name="____COM6" localSheetId="26">#REF!</definedName>
    <definedName name="____COM6" localSheetId="28">#REF!</definedName>
    <definedName name="____COM6" localSheetId="34">#REF!</definedName>
    <definedName name="____COM6" localSheetId="33">#REF!</definedName>
    <definedName name="____COM6" localSheetId="20">#REF!</definedName>
    <definedName name="____COM6" localSheetId="23">#REF!</definedName>
    <definedName name="____COM6" localSheetId="7">#REF!</definedName>
    <definedName name="____COM6" localSheetId="11">#REF!</definedName>
    <definedName name="____COM6" localSheetId="35">#REF!</definedName>
    <definedName name="____COM6" localSheetId="19">#REF!</definedName>
    <definedName name="____COM6" localSheetId="38">#REF!</definedName>
    <definedName name="____COM6" localSheetId="13">#REF!</definedName>
    <definedName name="____COM6" localSheetId="39">#REF!</definedName>
    <definedName name="____COM6" localSheetId="37">#REF!</definedName>
    <definedName name="____COM6" localSheetId="21">#REF!</definedName>
    <definedName name="____COM6" localSheetId="29">#REF!</definedName>
    <definedName name="____COM6" localSheetId="17">#REF!</definedName>
    <definedName name="____COM6" localSheetId="40">#REF!</definedName>
    <definedName name="____COM6" localSheetId="41">#REF!</definedName>
    <definedName name="____COM6" localSheetId="8">#REF!</definedName>
    <definedName name="____COM6">#REF!</definedName>
    <definedName name="____COM7" localSheetId="1">#REF!</definedName>
    <definedName name="____COM7" localSheetId="16">#REF!</definedName>
    <definedName name="____COM7" localSheetId="27">#REF!</definedName>
    <definedName name="____COM7" localSheetId="26">#REF!</definedName>
    <definedName name="____COM7" localSheetId="28">#REF!</definedName>
    <definedName name="____COM7" localSheetId="34">#REF!</definedName>
    <definedName name="____COM7" localSheetId="33">#REF!</definedName>
    <definedName name="____COM7" localSheetId="20">#REF!</definedName>
    <definedName name="____COM7" localSheetId="23">#REF!</definedName>
    <definedName name="____COM7" localSheetId="7">#REF!</definedName>
    <definedName name="____COM7" localSheetId="11">#REF!</definedName>
    <definedName name="____COM7" localSheetId="35">#REF!</definedName>
    <definedName name="____COM7" localSheetId="19">#REF!</definedName>
    <definedName name="____COM7" localSheetId="38">#REF!</definedName>
    <definedName name="____COM7" localSheetId="13">#REF!</definedName>
    <definedName name="____COM7" localSheetId="39">#REF!</definedName>
    <definedName name="____COM7" localSheetId="37">#REF!</definedName>
    <definedName name="____COM7" localSheetId="21">#REF!</definedName>
    <definedName name="____COM7" localSheetId="29">#REF!</definedName>
    <definedName name="____COM7" localSheetId="17">#REF!</definedName>
    <definedName name="____COM7" localSheetId="40">#REF!</definedName>
    <definedName name="____COM7" localSheetId="41">#REF!</definedName>
    <definedName name="____COM7" localSheetId="8">#REF!</definedName>
    <definedName name="____COM7">#REF!</definedName>
    <definedName name="____COM8" localSheetId="1">#REF!</definedName>
    <definedName name="____COM8" localSheetId="16">#REF!</definedName>
    <definedName name="____COM8" localSheetId="27">#REF!</definedName>
    <definedName name="____COM8" localSheetId="26">#REF!</definedName>
    <definedName name="____COM8" localSheetId="28">#REF!</definedName>
    <definedName name="____COM8" localSheetId="34">#REF!</definedName>
    <definedName name="____COM8" localSheetId="33">#REF!</definedName>
    <definedName name="____COM8" localSheetId="20">#REF!</definedName>
    <definedName name="____COM8" localSheetId="23">#REF!</definedName>
    <definedName name="____COM8" localSheetId="7">#REF!</definedName>
    <definedName name="____COM8" localSheetId="11">#REF!</definedName>
    <definedName name="____COM8" localSheetId="35">#REF!</definedName>
    <definedName name="____COM8" localSheetId="19">#REF!</definedName>
    <definedName name="____COM8" localSheetId="38">#REF!</definedName>
    <definedName name="____COM8" localSheetId="13">#REF!</definedName>
    <definedName name="____COM8" localSheetId="39">#REF!</definedName>
    <definedName name="____COM8" localSheetId="37">#REF!</definedName>
    <definedName name="____COM8" localSheetId="21">#REF!</definedName>
    <definedName name="____COM8" localSheetId="29">#REF!</definedName>
    <definedName name="____COM8" localSheetId="17">#REF!</definedName>
    <definedName name="____COM8" localSheetId="40">#REF!</definedName>
    <definedName name="____COM8" localSheetId="41">#REF!</definedName>
    <definedName name="____COM8" localSheetId="8">#REF!</definedName>
    <definedName name="____COM8">#REF!</definedName>
    <definedName name="____COM9" localSheetId="1">#REF!</definedName>
    <definedName name="____COM9" localSheetId="16">#REF!</definedName>
    <definedName name="____COM9" localSheetId="27">#REF!</definedName>
    <definedName name="____COM9" localSheetId="26">#REF!</definedName>
    <definedName name="____COM9" localSheetId="28">#REF!</definedName>
    <definedName name="____COM9" localSheetId="34">#REF!</definedName>
    <definedName name="____COM9" localSheetId="33">#REF!</definedName>
    <definedName name="____COM9" localSheetId="20">#REF!</definedName>
    <definedName name="____COM9" localSheetId="23">#REF!</definedName>
    <definedName name="____COM9" localSheetId="7">#REF!</definedName>
    <definedName name="____COM9" localSheetId="11">#REF!</definedName>
    <definedName name="____COM9" localSheetId="35">#REF!</definedName>
    <definedName name="____COM9" localSheetId="19">#REF!</definedName>
    <definedName name="____COM9" localSheetId="38">#REF!</definedName>
    <definedName name="____COM9" localSheetId="13">#REF!</definedName>
    <definedName name="____COM9" localSheetId="39">#REF!</definedName>
    <definedName name="____COM9" localSheetId="37">#REF!</definedName>
    <definedName name="____COM9" localSheetId="21">#REF!</definedName>
    <definedName name="____COM9" localSheetId="29">#REF!</definedName>
    <definedName name="____COM9" localSheetId="17">#REF!</definedName>
    <definedName name="____COM9" localSheetId="40">#REF!</definedName>
    <definedName name="____COM9" localSheetId="41">#REF!</definedName>
    <definedName name="____COM9" localSheetId="8">#REF!</definedName>
    <definedName name="____COM9">#REF!</definedName>
    <definedName name="____DCI1" localSheetId="1">[6]Tablas!#REF!</definedName>
    <definedName name="____DCI1" localSheetId="16">[6]Tablas!#REF!</definedName>
    <definedName name="____DCI1" localSheetId="27">[6]Tablas!#REF!</definedName>
    <definedName name="____DCI1" localSheetId="26">[6]Tablas!#REF!</definedName>
    <definedName name="____DCI1" localSheetId="28">[6]Tablas!#REF!</definedName>
    <definedName name="____DCI1" localSheetId="34">[6]Tablas!#REF!</definedName>
    <definedName name="____DCI1" localSheetId="33">[6]Tablas!#REF!</definedName>
    <definedName name="____DCI1" localSheetId="20">[6]Tablas!#REF!</definedName>
    <definedName name="____DCI1" localSheetId="23">[6]Tablas!#REF!</definedName>
    <definedName name="____DCI1" localSheetId="7">[6]Tablas!#REF!</definedName>
    <definedName name="____DCI1" localSheetId="11">[6]Tablas!#REF!</definedName>
    <definedName name="____DCI1" localSheetId="35">[6]Tablas!#REF!</definedName>
    <definedName name="____DCI1" localSheetId="19">[6]Tablas!#REF!</definedName>
    <definedName name="____DCI1" localSheetId="38">[6]Tablas!#REF!</definedName>
    <definedName name="____DCI1" localSheetId="13">[6]Tablas!#REF!</definedName>
    <definedName name="____DCI1" localSheetId="39">[6]Tablas!#REF!</definedName>
    <definedName name="____DCI1" localSheetId="37">[6]Tablas!#REF!</definedName>
    <definedName name="____DCI1" localSheetId="21">[6]Tablas!#REF!</definedName>
    <definedName name="____DCI1" localSheetId="29">[6]Tablas!#REF!</definedName>
    <definedName name="____DCI1" localSheetId="17">[6]Tablas!#REF!</definedName>
    <definedName name="____DCI1" localSheetId="40">[6]Tablas!#REF!</definedName>
    <definedName name="____DCI1" localSheetId="41">[6]Tablas!#REF!</definedName>
    <definedName name="____DCI1" localSheetId="8">[6]Tablas!#REF!</definedName>
    <definedName name="____DCI1">[6]Tablas!#REF!</definedName>
    <definedName name="____DDS1" localSheetId="1">[6]Tablas!#REF!</definedName>
    <definedName name="____DDS1" localSheetId="16">[6]Tablas!#REF!</definedName>
    <definedName name="____DDS1" localSheetId="27">[6]Tablas!#REF!</definedName>
    <definedName name="____DDS1" localSheetId="26">[6]Tablas!#REF!</definedName>
    <definedName name="____DDS1" localSheetId="28">[6]Tablas!#REF!</definedName>
    <definedName name="____DDS1" localSheetId="34">[6]Tablas!#REF!</definedName>
    <definedName name="____DDS1" localSheetId="33">[6]Tablas!#REF!</definedName>
    <definedName name="____DDS1" localSheetId="20">[6]Tablas!#REF!</definedName>
    <definedName name="____DDS1" localSheetId="23">[6]Tablas!#REF!</definedName>
    <definedName name="____DDS1" localSheetId="7">[6]Tablas!#REF!</definedName>
    <definedName name="____DDS1" localSheetId="11">[6]Tablas!#REF!</definedName>
    <definedName name="____DDS1" localSheetId="35">[6]Tablas!#REF!</definedName>
    <definedName name="____DDS1" localSheetId="19">[6]Tablas!#REF!</definedName>
    <definedName name="____DDS1" localSheetId="38">[6]Tablas!#REF!</definedName>
    <definedName name="____DDS1" localSheetId="13">[6]Tablas!#REF!</definedName>
    <definedName name="____DDS1" localSheetId="39">[6]Tablas!#REF!</definedName>
    <definedName name="____DDS1" localSheetId="37">[6]Tablas!#REF!</definedName>
    <definedName name="____DDS1" localSheetId="21">[6]Tablas!#REF!</definedName>
    <definedName name="____DDS1" localSheetId="29">[6]Tablas!#REF!</definedName>
    <definedName name="____DDS1" localSheetId="17">[6]Tablas!#REF!</definedName>
    <definedName name="____DDS1" localSheetId="40">[6]Tablas!#REF!</definedName>
    <definedName name="____DDS1" localSheetId="41">[6]Tablas!#REF!</definedName>
    <definedName name="____DDS1" localSheetId="8">[6]Tablas!#REF!</definedName>
    <definedName name="____DDS1">[6]Tablas!#REF!</definedName>
    <definedName name="____DGO1" localSheetId="1">[6]Tablas!#REF!</definedName>
    <definedName name="____DGO1" localSheetId="16">[6]Tablas!#REF!</definedName>
    <definedName name="____DGO1" localSheetId="27">[6]Tablas!#REF!</definedName>
    <definedName name="____DGO1" localSheetId="26">[6]Tablas!#REF!</definedName>
    <definedName name="____DGO1" localSheetId="28">[6]Tablas!#REF!</definedName>
    <definedName name="____DGO1" localSheetId="34">[6]Tablas!#REF!</definedName>
    <definedName name="____DGO1" localSheetId="33">[6]Tablas!#REF!</definedName>
    <definedName name="____DGO1" localSheetId="20">[6]Tablas!#REF!</definedName>
    <definedName name="____DGO1" localSheetId="23">[6]Tablas!#REF!</definedName>
    <definedName name="____DGO1" localSheetId="7">[6]Tablas!#REF!</definedName>
    <definedName name="____DGO1" localSheetId="11">[6]Tablas!#REF!</definedName>
    <definedName name="____DGO1" localSheetId="35">[6]Tablas!#REF!</definedName>
    <definedName name="____DGO1" localSheetId="19">[6]Tablas!#REF!</definedName>
    <definedName name="____DGO1" localSheetId="38">[6]Tablas!#REF!</definedName>
    <definedName name="____DGO1" localSheetId="13">[6]Tablas!#REF!</definedName>
    <definedName name="____DGO1" localSheetId="39">[6]Tablas!#REF!</definedName>
    <definedName name="____DGO1" localSheetId="37">[6]Tablas!#REF!</definedName>
    <definedName name="____DGO1" localSheetId="21">[6]Tablas!#REF!</definedName>
    <definedName name="____DGO1" localSheetId="29">[6]Tablas!#REF!</definedName>
    <definedName name="____DGO1" localSheetId="17">[6]Tablas!#REF!</definedName>
    <definedName name="____DGO1" localSheetId="40">[6]Tablas!#REF!</definedName>
    <definedName name="____DGO1" localSheetId="41">[6]Tablas!#REF!</definedName>
    <definedName name="____DGO1" localSheetId="8">[6]Tablas!#REF!</definedName>
    <definedName name="____DGO1">[6]Tablas!#REF!</definedName>
    <definedName name="____DGP1" localSheetId="1">[6]Tablas!#REF!</definedName>
    <definedName name="____DGP1" localSheetId="16">[6]Tablas!#REF!</definedName>
    <definedName name="____DGP1" localSheetId="27">[6]Tablas!#REF!</definedName>
    <definedName name="____DGP1" localSheetId="26">[6]Tablas!#REF!</definedName>
    <definedName name="____DGP1" localSheetId="28">[6]Tablas!#REF!</definedName>
    <definedName name="____DGP1" localSheetId="34">[6]Tablas!#REF!</definedName>
    <definedName name="____DGP1" localSheetId="33">[6]Tablas!#REF!</definedName>
    <definedName name="____DGP1" localSheetId="20">[6]Tablas!#REF!</definedName>
    <definedName name="____DGP1" localSheetId="23">[6]Tablas!#REF!</definedName>
    <definedName name="____DGP1" localSheetId="7">[6]Tablas!#REF!</definedName>
    <definedName name="____DGP1" localSheetId="11">[6]Tablas!#REF!</definedName>
    <definedName name="____DGP1" localSheetId="35">[6]Tablas!#REF!</definedName>
    <definedName name="____DGP1" localSheetId="19">[6]Tablas!#REF!</definedName>
    <definedName name="____DGP1" localSheetId="38">[6]Tablas!#REF!</definedName>
    <definedName name="____DGP1" localSheetId="13">[6]Tablas!#REF!</definedName>
    <definedName name="____DGP1" localSheetId="39">[6]Tablas!#REF!</definedName>
    <definedName name="____DGP1" localSheetId="37">[6]Tablas!#REF!</definedName>
    <definedName name="____DGP1" localSheetId="21">[6]Tablas!#REF!</definedName>
    <definedName name="____DGP1" localSheetId="29">[6]Tablas!#REF!</definedName>
    <definedName name="____DGP1" localSheetId="17">[6]Tablas!#REF!</definedName>
    <definedName name="____DGP1" localSheetId="40">[6]Tablas!#REF!</definedName>
    <definedName name="____DGP1" localSheetId="41">[6]Tablas!#REF!</definedName>
    <definedName name="____DGP1" localSheetId="8">[6]Tablas!#REF!</definedName>
    <definedName name="____DGP1">[6]Tablas!#REF!</definedName>
    <definedName name="____DIJ1" localSheetId="1">[6]Tablas!#REF!</definedName>
    <definedName name="____DIJ1" localSheetId="16">[6]Tablas!#REF!</definedName>
    <definedName name="____DIJ1" localSheetId="27">[6]Tablas!#REF!</definedName>
    <definedName name="____DIJ1" localSheetId="26">[6]Tablas!#REF!</definedName>
    <definedName name="____DIJ1" localSheetId="28">[6]Tablas!#REF!</definedName>
    <definedName name="____DIJ1" localSheetId="34">[6]Tablas!#REF!</definedName>
    <definedName name="____DIJ1" localSheetId="33">[6]Tablas!#REF!</definedName>
    <definedName name="____DIJ1" localSheetId="20">[6]Tablas!#REF!</definedName>
    <definedName name="____DIJ1" localSheetId="23">[6]Tablas!#REF!</definedName>
    <definedName name="____DIJ1" localSheetId="7">[6]Tablas!#REF!</definedName>
    <definedName name="____DIJ1" localSheetId="11">[6]Tablas!#REF!</definedName>
    <definedName name="____DIJ1" localSheetId="35">[6]Tablas!#REF!</definedName>
    <definedName name="____DIJ1" localSheetId="19">[6]Tablas!#REF!</definedName>
    <definedName name="____DIJ1" localSheetId="38">[6]Tablas!#REF!</definedName>
    <definedName name="____DIJ1" localSheetId="13">[6]Tablas!#REF!</definedName>
    <definedName name="____DIJ1" localSheetId="39">[6]Tablas!#REF!</definedName>
    <definedName name="____DIJ1" localSheetId="37">[6]Tablas!#REF!</definedName>
    <definedName name="____DIJ1" localSheetId="21">[6]Tablas!#REF!</definedName>
    <definedName name="____DIJ1" localSheetId="29">[6]Tablas!#REF!</definedName>
    <definedName name="____DIJ1" localSheetId="17">[6]Tablas!#REF!</definedName>
    <definedName name="____DIJ1" localSheetId="40">[6]Tablas!#REF!</definedName>
    <definedName name="____DIJ1" localSheetId="41">[6]Tablas!#REF!</definedName>
    <definedName name="____DIJ1" localSheetId="8">[6]Tablas!#REF!</definedName>
    <definedName name="____DIJ1">[6]Tablas!#REF!</definedName>
    <definedName name="____DPI1" localSheetId="1">[6]Tablas!#REF!</definedName>
    <definedName name="____DPI1" localSheetId="16">[6]Tablas!#REF!</definedName>
    <definedName name="____DPI1" localSheetId="27">[6]Tablas!#REF!</definedName>
    <definedName name="____DPI1" localSheetId="26">[6]Tablas!#REF!</definedName>
    <definedName name="____DPI1" localSheetId="28">[6]Tablas!#REF!</definedName>
    <definedName name="____DPI1" localSheetId="34">[6]Tablas!#REF!</definedName>
    <definedName name="____DPI1" localSheetId="33">[6]Tablas!#REF!</definedName>
    <definedName name="____DPI1" localSheetId="20">[6]Tablas!#REF!</definedName>
    <definedName name="____DPI1" localSheetId="23">[6]Tablas!#REF!</definedName>
    <definedName name="____DPI1" localSheetId="7">[6]Tablas!#REF!</definedName>
    <definedName name="____DPI1" localSheetId="11">[6]Tablas!#REF!</definedName>
    <definedName name="____DPI1" localSheetId="35">[6]Tablas!#REF!</definedName>
    <definedName name="____DPI1" localSheetId="19">[6]Tablas!#REF!</definedName>
    <definedName name="____DPI1" localSheetId="38">[6]Tablas!#REF!</definedName>
    <definedName name="____DPI1" localSheetId="13">[6]Tablas!#REF!</definedName>
    <definedName name="____DPI1" localSheetId="39">[6]Tablas!#REF!</definedName>
    <definedName name="____DPI1" localSheetId="37">[6]Tablas!#REF!</definedName>
    <definedName name="____DPI1" localSheetId="21">[6]Tablas!#REF!</definedName>
    <definedName name="____DPI1" localSheetId="29">[6]Tablas!#REF!</definedName>
    <definedName name="____DPI1" localSheetId="17">[6]Tablas!#REF!</definedName>
    <definedName name="____DPI1" localSheetId="40">[6]Tablas!#REF!</definedName>
    <definedName name="____DPI1" localSheetId="41">[6]Tablas!#REF!</definedName>
    <definedName name="____DPI1" localSheetId="8">[6]Tablas!#REF!</definedName>
    <definedName name="____DPI1">[6]Tablas!#REF!</definedName>
    <definedName name="____DPY1" localSheetId="1">[6]Tablas!#REF!</definedName>
    <definedName name="____DPY1" localSheetId="16">[6]Tablas!#REF!</definedName>
    <definedName name="____DPY1" localSheetId="27">[6]Tablas!#REF!</definedName>
    <definedName name="____DPY1" localSheetId="26">[6]Tablas!#REF!</definedName>
    <definedName name="____DPY1" localSheetId="28">[6]Tablas!#REF!</definedName>
    <definedName name="____DPY1" localSheetId="34">[6]Tablas!#REF!</definedName>
    <definedName name="____DPY1" localSheetId="33">[6]Tablas!#REF!</definedName>
    <definedName name="____DPY1" localSheetId="20">[6]Tablas!#REF!</definedName>
    <definedName name="____DPY1" localSheetId="23">[6]Tablas!#REF!</definedName>
    <definedName name="____DPY1" localSheetId="7">[6]Tablas!#REF!</definedName>
    <definedName name="____DPY1" localSheetId="11">[6]Tablas!#REF!</definedName>
    <definedName name="____DPY1" localSheetId="35">[6]Tablas!#REF!</definedName>
    <definedName name="____DPY1" localSheetId="19">[6]Tablas!#REF!</definedName>
    <definedName name="____DPY1" localSheetId="38">[6]Tablas!#REF!</definedName>
    <definedName name="____DPY1" localSheetId="13">[6]Tablas!#REF!</definedName>
    <definedName name="____DPY1" localSheetId="39">[6]Tablas!#REF!</definedName>
    <definedName name="____DPY1" localSheetId="37">[6]Tablas!#REF!</definedName>
    <definedName name="____DPY1" localSheetId="21">[6]Tablas!#REF!</definedName>
    <definedName name="____DPY1" localSheetId="29">[6]Tablas!#REF!</definedName>
    <definedName name="____DPY1" localSheetId="17">[6]Tablas!#REF!</definedName>
    <definedName name="____DPY1" localSheetId="40">[6]Tablas!#REF!</definedName>
    <definedName name="____DPY1" localSheetId="41">[6]Tablas!#REF!</definedName>
    <definedName name="____DPY1" localSheetId="8">[6]Tablas!#REF!</definedName>
    <definedName name="____DPY1">[6]Tablas!#REF!</definedName>
    <definedName name="____DRI1" localSheetId="1">[6]Tablas!#REF!</definedName>
    <definedName name="____DRI1" localSheetId="16">[6]Tablas!#REF!</definedName>
    <definedName name="____DRI1" localSheetId="27">[6]Tablas!#REF!</definedName>
    <definedName name="____DRI1" localSheetId="26">[6]Tablas!#REF!</definedName>
    <definedName name="____DRI1" localSheetId="28">[6]Tablas!#REF!</definedName>
    <definedName name="____DRI1" localSheetId="34">[6]Tablas!#REF!</definedName>
    <definedName name="____DRI1" localSheetId="33">[6]Tablas!#REF!</definedName>
    <definedName name="____DRI1" localSheetId="20">[6]Tablas!#REF!</definedName>
    <definedName name="____DRI1" localSheetId="23">[6]Tablas!#REF!</definedName>
    <definedName name="____DRI1" localSheetId="7">[6]Tablas!#REF!</definedName>
    <definedName name="____DRI1" localSheetId="11">[6]Tablas!#REF!</definedName>
    <definedName name="____DRI1" localSheetId="35">[6]Tablas!#REF!</definedName>
    <definedName name="____DRI1" localSheetId="19">[6]Tablas!#REF!</definedName>
    <definedName name="____DRI1" localSheetId="38">[6]Tablas!#REF!</definedName>
    <definedName name="____DRI1" localSheetId="13">[6]Tablas!#REF!</definedName>
    <definedName name="____DRI1" localSheetId="39">[6]Tablas!#REF!</definedName>
    <definedName name="____DRI1" localSheetId="37">[6]Tablas!#REF!</definedName>
    <definedName name="____DRI1" localSheetId="21">[6]Tablas!#REF!</definedName>
    <definedName name="____DRI1" localSheetId="29">[6]Tablas!#REF!</definedName>
    <definedName name="____DRI1" localSheetId="17">[6]Tablas!#REF!</definedName>
    <definedName name="____DRI1" localSheetId="40">[6]Tablas!#REF!</definedName>
    <definedName name="____DRI1" localSheetId="41">[6]Tablas!#REF!</definedName>
    <definedName name="____DRI1" localSheetId="8">[6]Tablas!#REF!</definedName>
    <definedName name="____DRI1">[6]Tablas!#REF!</definedName>
    <definedName name="____DRL1" localSheetId="1">[6]Tablas!#REF!</definedName>
    <definedName name="____DRL1" localSheetId="16">[6]Tablas!#REF!</definedName>
    <definedName name="____DRL1" localSheetId="27">[6]Tablas!#REF!</definedName>
    <definedName name="____DRL1" localSheetId="26">[6]Tablas!#REF!</definedName>
    <definedName name="____DRL1" localSheetId="28">[6]Tablas!#REF!</definedName>
    <definedName name="____DRL1" localSheetId="34">[6]Tablas!#REF!</definedName>
    <definedName name="____DRL1" localSheetId="33">[6]Tablas!#REF!</definedName>
    <definedName name="____DRL1" localSheetId="20">[6]Tablas!#REF!</definedName>
    <definedName name="____DRL1" localSheetId="23">[6]Tablas!#REF!</definedName>
    <definedName name="____DRL1" localSheetId="7">[6]Tablas!#REF!</definedName>
    <definedName name="____DRL1" localSheetId="11">[6]Tablas!#REF!</definedName>
    <definedName name="____DRL1" localSheetId="35">[6]Tablas!#REF!</definedName>
    <definedName name="____DRL1" localSheetId="19">[6]Tablas!#REF!</definedName>
    <definedName name="____DRL1" localSheetId="38">[6]Tablas!#REF!</definedName>
    <definedName name="____DRL1" localSheetId="13">[6]Tablas!#REF!</definedName>
    <definedName name="____DRL1" localSheetId="39">[6]Tablas!#REF!</definedName>
    <definedName name="____DRL1" localSheetId="37">[6]Tablas!#REF!</definedName>
    <definedName name="____DRL1" localSheetId="21">[6]Tablas!#REF!</definedName>
    <definedName name="____DRL1" localSheetId="29">[6]Tablas!#REF!</definedName>
    <definedName name="____DRL1" localSheetId="17">[6]Tablas!#REF!</definedName>
    <definedName name="____DRL1" localSheetId="40">[6]Tablas!#REF!</definedName>
    <definedName name="____DRL1" localSheetId="41">[6]Tablas!#REF!</definedName>
    <definedName name="____DRL1" localSheetId="8">[6]Tablas!#REF!</definedName>
    <definedName name="____DRL1">[6]Tablas!#REF!</definedName>
    <definedName name="____DSP1" localSheetId="1">[6]Tablas!#REF!</definedName>
    <definedName name="____DSP1" localSheetId="16">[6]Tablas!#REF!</definedName>
    <definedName name="____DSP1" localSheetId="27">[6]Tablas!#REF!</definedName>
    <definedName name="____DSP1" localSheetId="26">[6]Tablas!#REF!</definedName>
    <definedName name="____DSP1" localSheetId="28">[6]Tablas!#REF!</definedName>
    <definedName name="____DSP1" localSheetId="34">[6]Tablas!#REF!</definedName>
    <definedName name="____DSP1" localSheetId="33">[6]Tablas!#REF!</definedName>
    <definedName name="____DSP1" localSheetId="20">[6]Tablas!#REF!</definedName>
    <definedName name="____DSP1" localSheetId="23">[6]Tablas!#REF!</definedName>
    <definedName name="____DSP1" localSheetId="7">[6]Tablas!#REF!</definedName>
    <definedName name="____DSP1" localSheetId="11">[6]Tablas!#REF!</definedName>
    <definedName name="____DSP1" localSheetId="35">[6]Tablas!#REF!</definedName>
    <definedName name="____DSP1" localSheetId="19">[6]Tablas!#REF!</definedName>
    <definedName name="____DSP1" localSheetId="38">[6]Tablas!#REF!</definedName>
    <definedName name="____DSP1" localSheetId="13">[6]Tablas!#REF!</definedName>
    <definedName name="____DSP1" localSheetId="39">[6]Tablas!#REF!</definedName>
    <definedName name="____DSP1" localSheetId="37">[6]Tablas!#REF!</definedName>
    <definedName name="____DSP1" localSheetId="21">[6]Tablas!#REF!</definedName>
    <definedName name="____DSP1" localSheetId="29">[6]Tablas!#REF!</definedName>
    <definedName name="____DSP1" localSheetId="17">[6]Tablas!#REF!</definedName>
    <definedName name="____DSP1" localSheetId="40">[6]Tablas!#REF!</definedName>
    <definedName name="____DSP1" localSheetId="41">[6]Tablas!#REF!</definedName>
    <definedName name="____DSP1" localSheetId="8">[6]Tablas!#REF!</definedName>
    <definedName name="____DSP1">[6]Tablas!#REF!</definedName>
    <definedName name="____ECP1" localSheetId="1">[6]Tablas!#REF!</definedName>
    <definedName name="____ECP1" localSheetId="16">[6]Tablas!#REF!</definedName>
    <definedName name="____ECP1" localSheetId="27">[6]Tablas!#REF!</definedName>
    <definedName name="____ECP1" localSheetId="26">[6]Tablas!#REF!</definedName>
    <definedName name="____ECP1" localSheetId="28">[6]Tablas!#REF!</definedName>
    <definedName name="____ECP1" localSheetId="34">[6]Tablas!#REF!</definedName>
    <definedName name="____ECP1" localSheetId="33">[6]Tablas!#REF!</definedName>
    <definedName name="____ECP1" localSheetId="20">[6]Tablas!#REF!</definedName>
    <definedName name="____ECP1" localSheetId="23">[6]Tablas!#REF!</definedName>
    <definedName name="____ECP1" localSheetId="7">[6]Tablas!#REF!</definedName>
    <definedName name="____ECP1" localSheetId="11">[6]Tablas!#REF!</definedName>
    <definedName name="____ECP1" localSheetId="35">[6]Tablas!#REF!</definedName>
    <definedName name="____ECP1" localSheetId="19">[6]Tablas!#REF!</definedName>
    <definedName name="____ECP1" localSheetId="38">[6]Tablas!#REF!</definedName>
    <definedName name="____ECP1" localSheetId="13">[6]Tablas!#REF!</definedName>
    <definedName name="____ECP1" localSheetId="39">[6]Tablas!#REF!</definedName>
    <definedName name="____ECP1" localSheetId="37">[6]Tablas!#REF!</definedName>
    <definedName name="____ECP1" localSheetId="21">[6]Tablas!#REF!</definedName>
    <definedName name="____ECP1" localSheetId="29">[6]Tablas!#REF!</definedName>
    <definedName name="____ECP1" localSheetId="17">[6]Tablas!#REF!</definedName>
    <definedName name="____ECP1" localSheetId="40">[6]Tablas!#REF!</definedName>
    <definedName name="____ECP1" localSheetId="41">[6]Tablas!#REF!</definedName>
    <definedName name="____ECP1" localSheetId="8">[6]Tablas!#REF!</definedName>
    <definedName name="____ECP1">[6]Tablas!#REF!</definedName>
    <definedName name="____ICP1" localSheetId="1">[6]Tablas!#REF!</definedName>
    <definedName name="____ICP1" localSheetId="16">[6]Tablas!#REF!</definedName>
    <definedName name="____ICP1" localSheetId="27">[6]Tablas!#REF!</definedName>
    <definedName name="____ICP1" localSheetId="26">[6]Tablas!#REF!</definedName>
    <definedName name="____ICP1" localSheetId="28">[6]Tablas!#REF!</definedName>
    <definedName name="____ICP1" localSheetId="34">[6]Tablas!#REF!</definedName>
    <definedName name="____ICP1" localSheetId="33">[6]Tablas!#REF!</definedName>
    <definedName name="____ICP1" localSheetId="20">[6]Tablas!#REF!</definedName>
    <definedName name="____ICP1" localSheetId="23">[6]Tablas!#REF!</definedName>
    <definedName name="____ICP1" localSheetId="7">[6]Tablas!#REF!</definedName>
    <definedName name="____ICP1" localSheetId="11">[6]Tablas!#REF!</definedName>
    <definedName name="____ICP1" localSheetId="35">[6]Tablas!#REF!</definedName>
    <definedName name="____ICP1" localSheetId="19">[6]Tablas!#REF!</definedName>
    <definedName name="____ICP1" localSheetId="38">[6]Tablas!#REF!</definedName>
    <definedName name="____ICP1" localSheetId="13">[6]Tablas!#REF!</definedName>
    <definedName name="____ICP1" localSheetId="39">[6]Tablas!#REF!</definedName>
    <definedName name="____ICP1" localSheetId="37">[6]Tablas!#REF!</definedName>
    <definedName name="____ICP1" localSheetId="21">[6]Tablas!#REF!</definedName>
    <definedName name="____ICP1" localSheetId="29">[6]Tablas!#REF!</definedName>
    <definedName name="____ICP1" localSheetId="17">[6]Tablas!#REF!</definedName>
    <definedName name="____ICP1" localSheetId="40">[6]Tablas!#REF!</definedName>
    <definedName name="____ICP1" localSheetId="41">[6]Tablas!#REF!</definedName>
    <definedName name="____ICP1" localSheetId="8">[6]Tablas!#REF!</definedName>
    <definedName name="____ICP1">[6]Tablas!#REF!</definedName>
    <definedName name="____LEY80" localSheetId="1">#REF!</definedName>
    <definedName name="____LEY80" localSheetId="16">#REF!</definedName>
    <definedName name="____LEY80" localSheetId="27">#REF!</definedName>
    <definedName name="____LEY80" localSheetId="26">#REF!</definedName>
    <definedName name="____LEY80" localSheetId="28">#REF!</definedName>
    <definedName name="____LEY80" localSheetId="34">#REF!</definedName>
    <definedName name="____LEY80" localSheetId="33">#REF!</definedName>
    <definedName name="____LEY80" localSheetId="20">#REF!</definedName>
    <definedName name="____LEY80" localSheetId="23">#REF!</definedName>
    <definedName name="____LEY80" localSheetId="7">#REF!</definedName>
    <definedName name="____LEY80" localSheetId="11">#REF!</definedName>
    <definedName name="____LEY80" localSheetId="35">#REF!</definedName>
    <definedName name="____LEY80" localSheetId="19">#REF!</definedName>
    <definedName name="____LEY80" localSheetId="38">#REF!</definedName>
    <definedName name="____LEY80" localSheetId="13">#REF!</definedName>
    <definedName name="____LEY80" localSheetId="39">#REF!</definedName>
    <definedName name="____LEY80" localSheetId="37">#REF!</definedName>
    <definedName name="____LEY80" localSheetId="21">#REF!</definedName>
    <definedName name="____LEY80" localSheetId="29">#REF!</definedName>
    <definedName name="____LEY80" localSheetId="17">#REF!</definedName>
    <definedName name="____LEY80" localSheetId="40">#REF!</definedName>
    <definedName name="____LEY80" localSheetId="41">#REF!</definedName>
    <definedName name="____LEY80" localSheetId="8">#REF!</definedName>
    <definedName name="____LEY80">#REF!</definedName>
    <definedName name="____MA2" localSheetId="1">#REF!</definedName>
    <definedName name="____MA2" localSheetId="16">#REF!</definedName>
    <definedName name="____MA2" localSheetId="27">#REF!</definedName>
    <definedName name="____MA2" localSheetId="26">#REF!</definedName>
    <definedName name="____MA2" localSheetId="28">#REF!</definedName>
    <definedName name="____MA2" localSheetId="34">#REF!</definedName>
    <definedName name="____MA2" localSheetId="33">#REF!</definedName>
    <definedName name="____MA2" localSheetId="20">#REF!</definedName>
    <definedName name="____MA2" localSheetId="23">#REF!</definedName>
    <definedName name="____MA2" localSheetId="7">#REF!</definedName>
    <definedName name="____MA2" localSheetId="11">#REF!</definedName>
    <definedName name="____MA2" localSheetId="35">#REF!</definedName>
    <definedName name="____MA2" localSheetId="19">#REF!</definedName>
    <definedName name="____MA2" localSheetId="38">#REF!</definedName>
    <definedName name="____MA2" localSheetId="13">#REF!</definedName>
    <definedName name="____MA2" localSheetId="39">#REF!</definedName>
    <definedName name="____MA2" localSheetId="37">#REF!</definedName>
    <definedName name="____MA2" localSheetId="21">#REF!</definedName>
    <definedName name="____MA2" localSheetId="29">#REF!</definedName>
    <definedName name="____MA2" localSheetId="17">#REF!</definedName>
    <definedName name="____MA2" localSheetId="40">#REF!</definedName>
    <definedName name="____MA2" localSheetId="41">#REF!</definedName>
    <definedName name="____MA2" localSheetId="8">#REF!</definedName>
    <definedName name="____MA2">#REF!</definedName>
    <definedName name="____OCD1" localSheetId="1">[6]Tablas!#REF!</definedName>
    <definedName name="____OCD1" localSheetId="16">[6]Tablas!#REF!</definedName>
    <definedName name="____OCD1" localSheetId="27">[6]Tablas!#REF!</definedName>
    <definedName name="____OCD1" localSheetId="26">[6]Tablas!#REF!</definedName>
    <definedName name="____OCD1" localSheetId="28">[6]Tablas!#REF!</definedName>
    <definedName name="____OCD1" localSheetId="34">[6]Tablas!#REF!</definedName>
    <definedName name="____OCD1" localSheetId="33">[6]Tablas!#REF!</definedName>
    <definedName name="____OCD1" localSheetId="20">[6]Tablas!#REF!</definedName>
    <definedName name="____OCD1" localSheetId="23">[6]Tablas!#REF!</definedName>
    <definedName name="____OCD1" localSheetId="7">[6]Tablas!#REF!</definedName>
    <definedName name="____OCD1" localSheetId="11">[6]Tablas!#REF!</definedName>
    <definedName name="____OCD1" localSheetId="35">[6]Tablas!#REF!</definedName>
    <definedName name="____OCD1" localSheetId="19">[6]Tablas!#REF!</definedName>
    <definedName name="____OCD1" localSheetId="38">[6]Tablas!#REF!</definedName>
    <definedName name="____OCD1" localSheetId="13">[6]Tablas!#REF!</definedName>
    <definedName name="____OCD1" localSheetId="39">[6]Tablas!#REF!</definedName>
    <definedName name="____OCD1" localSheetId="37">[6]Tablas!#REF!</definedName>
    <definedName name="____OCD1" localSheetId="21">[6]Tablas!#REF!</definedName>
    <definedName name="____OCD1" localSheetId="29">[6]Tablas!#REF!</definedName>
    <definedName name="____OCD1" localSheetId="17">[6]Tablas!#REF!</definedName>
    <definedName name="____OCD1" localSheetId="40">[6]Tablas!#REF!</definedName>
    <definedName name="____OCD1" localSheetId="41">[6]Tablas!#REF!</definedName>
    <definedName name="____OCD1" localSheetId="8">[6]Tablas!#REF!</definedName>
    <definedName name="____OCD1">[6]Tablas!#REF!</definedName>
    <definedName name="____OCI1" localSheetId="1">[6]Tablas!#REF!</definedName>
    <definedName name="____OCI1" localSheetId="16">[6]Tablas!#REF!</definedName>
    <definedName name="____OCI1" localSheetId="27">[6]Tablas!#REF!</definedName>
    <definedName name="____OCI1" localSheetId="26">[6]Tablas!#REF!</definedName>
    <definedName name="____OCI1" localSheetId="28">[6]Tablas!#REF!</definedName>
    <definedName name="____OCI1" localSheetId="34">[6]Tablas!#REF!</definedName>
    <definedName name="____OCI1" localSheetId="33">[6]Tablas!#REF!</definedName>
    <definedName name="____OCI1" localSheetId="20">[6]Tablas!#REF!</definedName>
    <definedName name="____OCI1" localSheetId="23">[6]Tablas!#REF!</definedName>
    <definedName name="____OCI1" localSheetId="7">[6]Tablas!#REF!</definedName>
    <definedName name="____OCI1" localSheetId="11">[6]Tablas!#REF!</definedName>
    <definedName name="____OCI1" localSheetId="35">[6]Tablas!#REF!</definedName>
    <definedName name="____OCI1" localSheetId="19">[6]Tablas!#REF!</definedName>
    <definedName name="____OCI1" localSheetId="38">[6]Tablas!#REF!</definedName>
    <definedName name="____OCI1" localSheetId="13">[6]Tablas!#REF!</definedName>
    <definedName name="____OCI1" localSheetId="39">[6]Tablas!#REF!</definedName>
    <definedName name="____OCI1" localSheetId="37">[6]Tablas!#REF!</definedName>
    <definedName name="____OCI1" localSheetId="21">[6]Tablas!#REF!</definedName>
    <definedName name="____OCI1" localSheetId="29">[6]Tablas!#REF!</definedName>
    <definedName name="____OCI1" localSheetId="17">[6]Tablas!#REF!</definedName>
    <definedName name="____OCI1" localSheetId="40">[6]Tablas!#REF!</definedName>
    <definedName name="____OCI1" localSheetId="41">[6]Tablas!#REF!</definedName>
    <definedName name="____OCI1" localSheetId="8">[6]Tablas!#REF!</definedName>
    <definedName name="____OCI1">[6]Tablas!#REF!</definedName>
    <definedName name="____PJ50" localSheetId="1">#REF!</definedName>
    <definedName name="____PJ50" localSheetId="16">#REF!</definedName>
    <definedName name="____PJ50" localSheetId="27">#REF!</definedName>
    <definedName name="____PJ50" localSheetId="26">#REF!</definedName>
    <definedName name="____PJ50" localSheetId="28">#REF!</definedName>
    <definedName name="____PJ50" localSheetId="34">#REF!</definedName>
    <definedName name="____PJ50" localSheetId="33">#REF!</definedName>
    <definedName name="____PJ50" localSheetId="20">#REF!</definedName>
    <definedName name="____PJ50" localSheetId="23">#REF!</definedName>
    <definedName name="____PJ50" localSheetId="7">#REF!</definedName>
    <definedName name="____PJ50" localSheetId="11">#REF!</definedName>
    <definedName name="____PJ50" localSheetId="35">#REF!</definedName>
    <definedName name="____PJ50" localSheetId="19">#REF!</definedName>
    <definedName name="____PJ50" localSheetId="38">#REF!</definedName>
    <definedName name="____PJ50" localSheetId="13">#REF!</definedName>
    <definedName name="____PJ50" localSheetId="39">#REF!</definedName>
    <definedName name="____PJ50" localSheetId="37">#REF!</definedName>
    <definedName name="____PJ50" localSheetId="21">#REF!</definedName>
    <definedName name="____PJ50" localSheetId="29">#REF!</definedName>
    <definedName name="____PJ50" localSheetId="17">#REF!</definedName>
    <definedName name="____PJ50" localSheetId="40">#REF!</definedName>
    <definedName name="____PJ50" localSheetId="41">#REF!</definedName>
    <definedName name="____PJ50" localSheetId="8">#REF!</definedName>
    <definedName name="____PJ50">#REF!</definedName>
    <definedName name="____pj51" localSheetId="1">#REF!</definedName>
    <definedName name="____pj51" localSheetId="16">#REF!</definedName>
    <definedName name="____pj51" localSheetId="27">#REF!</definedName>
    <definedName name="____pj51" localSheetId="26">#REF!</definedName>
    <definedName name="____pj51" localSheetId="28">#REF!</definedName>
    <definedName name="____pj51" localSheetId="34">#REF!</definedName>
    <definedName name="____pj51" localSheetId="33">#REF!</definedName>
    <definedName name="____pj51" localSheetId="20">#REF!</definedName>
    <definedName name="____pj51" localSheetId="23">#REF!</definedName>
    <definedName name="____pj51" localSheetId="7">#REF!</definedName>
    <definedName name="____pj51" localSheetId="11">#REF!</definedName>
    <definedName name="____pj51" localSheetId="35">#REF!</definedName>
    <definedName name="____pj51" localSheetId="19">#REF!</definedName>
    <definedName name="____pj51" localSheetId="38">#REF!</definedName>
    <definedName name="____pj51" localSheetId="13">#REF!</definedName>
    <definedName name="____pj51" localSheetId="39">#REF!</definedName>
    <definedName name="____pj51" localSheetId="37">#REF!</definedName>
    <definedName name="____pj51" localSheetId="21">#REF!</definedName>
    <definedName name="____pj51" localSheetId="29">#REF!</definedName>
    <definedName name="____pj51" localSheetId="17">#REF!</definedName>
    <definedName name="____pj51" localSheetId="40">#REF!</definedName>
    <definedName name="____pj51" localSheetId="41">#REF!</definedName>
    <definedName name="____pj51" localSheetId="8">#REF!</definedName>
    <definedName name="____pj51">#REF!</definedName>
    <definedName name="____pr01" localSheetId="1">#REF!</definedName>
    <definedName name="____pr01" localSheetId="16">#REF!</definedName>
    <definedName name="____pr01" localSheetId="27">#REF!</definedName>
    <definedName name="____pr01" localSheetId="26">#REF!</definedName>
    <definedName name="____pr01" localSheetId="28">#REF!</definedName>
    <definedName name="____pr01" localSheetId="34">#REF!</definedName>
    <definedName name="____pr01" localSheetId="33">#REF!</definedName>
    <definedName name="____pr01" localSheetId="20">#REF!</definedName>
    <definedName name="____pr01" localSheetId="23">#REF!</definedName>
    <definedName name="____pr01" localSheetId="7">#REF!</definedName>
    <definedName name="____pr01" localSheetId="11">#REF!</definedName>
    <definedName name="____pr01" localSheetId="35">#REF!</definedName>
    <definedName name="____pr01" localSheetId="19">#REF!</definedName>
    <definedName name="____pr01" localSheetId="38">#REF!</definedName>
    <definedName name="____pr01" localSheetId="13">#REF!</definedName>
    <definedName name="____pr01" localSheetId="39">#REF!</definedName>
    <definedName name="____pr01" localSheetId="37">#REF!</definedName>
    <definedName name="____pr01" localSheetId="21">#REF!</definedName>
    <definedName name="____pr01" localSheetId="29">#REF!</definedName>
    <definedName name="____pr01" localSheetId="17">#REF!</definedName>
    <definedName name="____pr01" localSheetId="40">#REF!</definedName>
    <definedName name="____pr01" localSheetId="41">#REF!</definedName>
    <definedName name="____pr01" localSheetId="8">#REF!</definedName>
    <definedName name="____pr01">#REF!</definedName>
    <definedName name="____pr02" localSheetId="1">#REF!</definedName>
    <definedName name="____pr02" localSheetId="16">#REF!</definedName>
    <definedName name="____pr02" localSheetId="27">#REF!</definedName>
    <definedName name="____pr02" localSheetId="26">#REF!</definedName>
    <definedName name="____pr02" localSheetId="28">#REF!</definedName>
    <definedName name="____pr02" localSheetId="34">#REF!</definedName>
    <definedName name="____pr02" localSheetId="33">#REF!</definedName>
    <definedName name="____pr02" localSheetId="20">#REF!</definedName>
    <definedName name="____pr02" localSheetId="23">#REF!</definedName>
    <definedName name="____pr02" localSheetId="7">#REF!</definedName>
    <definedName name="____pr02" localSheetId="11">#REF!</definedName>
    <definedName name="____pr02" localSheetId="35">#REF!</definedName>
    <definedName name="____pr02" localSheetId="19">#REF!</definedName>
    <definedName name="____pr02" localSheetId="38">#REF!</definedName>
    <definedName name="____pr02" localSheetId="13">#REF!</definedName>
    <definedName name="____pr02" localSheetId="39">#REF!</definedName>
    <definedName name="____pr02" localSheetId="37">#REF!</definedName>
    <definedName name="____pr02" localSheetId="21">#REF!</definedName>
    <definedName name="____pr02" localSheetId="29">#REF!</definedName>
    <definedName name="____pr02" localSheetId="17">#REF!</definedName>
    <definedName name="____pr02" localSheetId="40">#REF!</definedName>
    <definedName name="____pr02" localSheetId="41">#REF!</definedName>
    <definedName name="____pr02" localSheetId="8">#REF!</definedName>
    <definedName name="____pr02">#REF!</definedName>
    <definedName name="____pr03" localSheetId="1">#REF!</definedName>
    <definedName name="____pr03" localSheetId="16">#REF!</definedName>
    <definedName name="____pr03" localSheetId="27">#REF!</definedName>
    <definedName name="____pr03" localSheetId="26">#REF!</definedName>
    <definedName name="____pr03" localSheetId="28">#REF!</definedName>
    <definedName name="____pr03" localSheetId="34">#REF!</definedName>
    <definedName name="____pr03" localSheetId="33">#REF!</definedName>
    <definedName name="____pr03" localSheetId="20">#REF!</definedName>
    <definedName name="____pr03" localSheetId="23">#REF!</definedName>
    <definedName name="____pr03" localSheetId="7">#REF!</definedName>
    <definedName name="____pr03" localSheetId="11">#REF!</definedName>
    <definedName name="____pr03" localSheetId="35">#REF!</definedName>
    <definedName name="____pr03" localSheetId="19">#REF!</definedName>
    <definedName name="____pr03" localSheetId="38">#REF!</definedName>
    <definedName name="____pr03" localSheetId="13">#REF!</definedName>
    <definedName name="____pr03" localSheetId="39">#REF!</definedName>
    <definedName name="____pr03" localSheetId="37">#REF!</definedName>
    <definedName name="____pr03" localSheetId="21">#REF!</definedName>
    <definedName name="____pr03" localSheetId="29">#REF!</definedName>
    <definedName name="____pr03" localSheetId="17">#REF!</definedName>
    <definedName name="____pr03" localSheetId="40">#REF!</definedName>
    <definedName name="____pr03" localSheetId="41">#REF!</definedName>
    <definedName name="____pr03" localSheetId="8">#REF!</definedName>
    <definedName name="____pr03">#REF!</definedName>
    <definedName name="____pr04" localSheetId="1">#REF!</definedName>
    <definedName name="____pr04" localSheetId="16">#REF!</definedName>
    <definedName name="____pr04" localSheetId="27">#REF!</definedName>
    <definedName name="____pr04" localSheetId="26">#REF!</definedName>
    <definedName name="____pr04" localSheetId="28">#REF!</definedName>
    <definedName name="____pr04" localSheetId="34">#REF!</definedName>
    <definedName name="____pr04" localSheetId="33">#REF!</definedName>
    <definedName name="____pr04" localSheetId="20">#REF!</definedName>
    <definedName name="____pr04" localSheetId="23">#REF!</definedName>
    <definedName name="____pr04" localSheetId="7">#REF!</definedName>
    <definedName name="____pr04" localSheetId="11">#REF!</definedName>
    <definedName name="____pr04" localSheetId="35">#REF!</definedName>
    <definedName name="____pr04" localSheetId="19">#REF!</definedName>
    <definedName name="____pr04" localSheetId="38">#REF!</definedName>
    <definedName name="____pr04" localSheetId="13">#REF!</definedName>
    <definedName name="____pr04" localSheetId="39">#REF!</definedName>
    <definedName name="____pr04" localSheetId="37">#REF!</definedName>
    <definedName name="____pr04" localSheetId="21">#REF!</definedName>
    <definedName name="____pr04" localSheetId="29">#REF!</definedName>
    <definedName name="____pr04" localSheetId="17">#REF!</definedName>
    <definedName name="____pr04" localSheetId="40">#REF!</definedName>
    <definedName name="____pr04" localSheetId="41">#REF!</definedName>
    <definedName name="____pr04" localSheetId="8">#REF!</definedName>
    <definedName name="____pr04">#REF!</definedName>
    <definedName name="____pr05" localSheetId="1">#REF!</definedName>
    <definedName name="____pr05" localSheetId="16">#REF!</definedName>
    <definedName name="____pr05" localSheetId="27">#REF!</definedName>
    <definedName name="____pr05" localSheetId="26">#REF!</definedName>
    <definedName name="____pr05" localSheetId="28">#REF!</definedName>
    <definedName name="____pr05" localSheetId="34">#REF!</definedName>
    <definedName name="____pr05" localSheetId="33">#REF!</definedName>
    <definedName name="____pr05" localSheetId="20">#REF!</definedName>
    <definedName name="____pr05" localSheetId="23">#REF!</definedName>
    <definedName name="____pr05" localSheetId="7">#REF!</definedName>
    <definedName name="____pr05" localSheetId="11">#REF!</definedName>
    <definedName name="____pr05" localSheetId="35">#REF!</definedName>
    <definedName name="____pr05" localSheetId="19">#REF!</definedName>
    <definedName name="____pr05" localSheetId="38">#REF!</definedName>
    <definedName name="____pr05" localSheetId="13">#REF!</definedName>
    <definedName name="____pr05" localSheetId="39">#REF!</definedName>
    <definedName name="____pr05" localSheetId="37">#REF!</definedName>
    <definedName name="____pr05" localSheetId="21">#REF!</definedName>
    <definedName name="____pr05" localSheetId="29">#REF!</definedName>
    <definedName name="____pr05" localSheetId="17">#REF!</definedName>
    <definedName name="____pr05" localSheetId="40">#REF!</definedName>
    <definedName name="____pr05" localSheetId="41">#REF!</definedName>
    <definedName name="____pr05" localSheetId="8">#REF!</definedName>
    <definedName name="____pr05">#REF!</definedName>
    <definedName name="____pr06" localSheetId="1">#REF!</definedName>
    <definedName name="____pr06" localSheetId="16">#REF!</definedName>
    <definedName name="____pr06" localSheetId="27">#REF!</definedName>
    <definedName name="____pr06" localSheetId="26">#REF!</definedName>
    <definedName name="____pr06" localSheetId="28">#REF!</definedName>
    <definedName name="____pr06" localSheetId="34">#REF!</definedName>
    <definedName name="____pr06" localSheetId="33">#REF!</definedName>
    <definedName name="____pr06" localSheetId="20">#REF!</definedName>
    <definedName name="____pr06" localSheetId="23">#REF!</definedName>
    <definedName name="____pr06" localSheetId="7">#REF!</definedName>
    <definedName name="____pr06" localSheetId="11">#REF!</definedName>
    <definedName name="____pr06" localSheetId="35">#REF!</definedName>
    <definedName name="____pr06" localSheetId="19">#REF!</definedName>
    <definedName name="____pr06" localSheetId="38">#REF!</definedName>
    <definedName name="____pr06" localSheetId="13">#REF!</definedName>
    <definedName name="____pr06" localSheetId="39">#REF!</definedName>
    <definedName name="____pr06" localSheetId="37">#REF!</definedName>
    <definedName name="____pr06" localSheetId="21">#REF!</definedName>
    <definedName name="____pr06" localSheetId="29">#REF!</definedName>
    <definedName name="____pr06" localSheetId="17">#REF!</definedName>
    <definedName name="____pr06" localSheetId="40">#REF!</definedName>
    <definedName name="____pr06" localSheetId="41">#REF!</definedName>
    <definedName name="____pr06" localSheetId="8">#REF!</definedName>
    <definedName name="____pr06">#REF!</definedName>
    <definedName name="____pr07" localSheetId="1">#REF!</definedName>
    <definedName name="____pr07" localSheetId="16">#REF!</definedName>
    <definedName name="____pr07" localSheetId="27">#REF!</definedName>
    <definedName name="____pr07" localSheetId="26">#REF!</definedName>
    <definedName name="____pr07" localSheetId="28">#REF!</definedName>
    <definedName name="____pr07" localSheetId="34">#REF!</definedName>
    <definedName name="____pr07" localSheetId="33">#REF!</definedName>
    <definedName name="____pr07" localSheetId="20">#REF!</definedName>
    <definedName name="____pr07" localSheetId="23">#REF!</definedName>
    <definedName name="____pr07" localSheetId="7">#REF!</definedName>
    <definedName name="____pr07" localSheetId="11">#REF!</definedName>
    <definedName name="____pr07" localSheetId="35">#REF!</definedName>
    <definedName name="____pr07" localSheetId="19">#REF!</definedName>
    <definedName name="____pr07" localSheetId="38">#REF!</definedName>
    <definedName name="____pr07" localSheetId="13">#REF!</definedName>
    <definedName name="____pr07" localSheetId="39">#REF!</definedName>
    <definedName name="____pr07" localSheetId="37">#REF!</definedName>
    <definedName name="____pr07" localSheetId="21">#REF!</definedName>
    <definedName name="____pr07" localSheetId="29">#REF!</definedName>
    <definedName name="____pr07" localSheetId="17">#REF!</definedName>
    <definedName name="____pr07" localSheetId="40">#REF!</definedName>
    <definedName name="____pr07" localSheetId="41">#REF!</definedName>
    <definedName name="____pr07" localSheetId="8">#REF!</definedName>
    <definedName name="____pr07">#REF!</definedName>
    <definedName name="____pr08" localSheetId="1">#REF!</definedName>
    <definedName name="____pr08" localSheetId="16">#REF!</definedName>
    <definedName name="____pr08" localSheetId="27">#REF!</definedName>
    <definedName name="____pr08" localSheetId="26">#REF!</definedName>
    <definedName name="____pr08" localSheetId="28">#REF!</definedName>
    <definedName name="____pr08" localSheetId="34">#REF!</definedName>
    <definedName name="____pr08" localSheetId="33">#REF!</definedName>
    <definedName name="____pr08" localSheetId="20">#REF!</definedName>
    <definedName name="____pr08" localSheetId="23">#REF!</definedName>
    <definedName name="____pr08" localSheetId="7">#REF!</definedName>
    <definedName name="____pr08" localSheetId="11">#REF!</definedName>
    <definedName name="____pr08" localSheetId="35">#REF!</definedName>
    <definedName name="____pr08" localSheetId="19">#REF!</definedName>
    <definedName name="____pr08" localSheetId="38">#REF!</definedName>
    <definedName name="____pr08" localSheetId="13">#REF!</definedName>
    <definedName name="____pr08" localSheetId="39">#REF!</definedName>
    <definedName name="____pr08" localSheetId="37">#REF!</definedName>
    <definedName name="____pr08" localSheetId="21">#REF!</definedName>
    <definedName name="____pr08" localSheetId="29">#REF!</definedName>
    <definedName name="____pr08" localSheetId="17">#REF!</definedName>
    <definedName name="____pr08" localSheetId="40">#REF!</definedName>
    <definedName name="____pr08" localSheetId="41">#REF!</definedName>
    <definedName name="____pr08" localSheetId="8">#REF!</definedName>
    <definedName name="____pr08">#REF!</definedName>
    <definedName name="____pr09" localSheetId="1">#REF!</definedName>
    <definedName name="____pr09" localSheetId="16">#REF!</definedName>
    <definedName name="____pr09" localSheetId="27">#REF!</definedName>
    <definedName name="____pr09" localSheetId="26">#REF!</definedName>
    <definedName name="____pr09" localSheetId="28">#REF!</definedName>
    <definedName name="____pr09" localSheetId="34">#REF!</definedName>
    <definedName name="____pr09" localSheetId="33">#REF!</definedName>
    <definedName name="____pr09" localSheetId="20">#REF!</definedName>
    <definedName name="____pr09" localSheetId="23">#REF!</definedName>
    <definedName name="____pr09" localSheetId="7">#REF!</definedName>
    <definedName name="____pr09" localSheetId="11">#REF!</definedName>
    <definedName name="____pr09" localSheetId="35">#REF!</definedName>
    <definedName name="____pr09" localSheetId="19">#REF!</definedName>
    <definedName name="____pr09" localSheetId="38">#REF!</definedName>
    <definedName name="____pr09" localSheetId="13">#REF!</definedName>
    <definedName name="____pr09" localSheetId="39">#REF!</definedName>
    <definedName name="____pr09" localSheetId="37">#REF!</definedName>
    <definedName name="____pr09" localSheetId="21">#REF!</definedName>
    <definedName name="____pr09" localSheetId="29">#REF!</definedName>
    <definedName name="____pr09" localSheetId="17">#REF!</definedName>
    <definedName name="____pr09" localSheetId="40">#REF!</definedName>
    <definedName name="____pr09" localSheetId="41">#REF!</definedName>
    <definedName name="____pr09" localSheetId="8">#REF!</definedName>
    <definedName name="____pr09">#REF!</definedName>
    <definedName name="____pr10" localSheetId="1">#REF!</definedName>
    <definedName name="____pr10" localSheetId="16">#REF!</definedName>
    <definedName name="____pr10" localSheetId="27">#REF!</definedName>
    <definedName name="____pr10" localSheetId="26">#REF!</definedName>
    <definedName name="____pr10" localSheetId="28">#REF!</definedName>
    <definedName name="____pr10" localSheetId="34">#REF!</definedName>
    <definedName name="____pr10" localSheetId="33">#REF!</definedName>
    <definedName name="____pr10" localSheetId="20">#REF!</definedName>
    <definedName name="____pr10" localSheetId="23">#REF!</definedName>
    <definedName name="____pr10" localSheetId="7">#REF!</definedName>
    <definedName name="____pr10" localSheetId="11">#REF!</definedName>
    <definedName name="____pr10" localSheetId="35">#REF!</definedName>
    <definedName name="____pr10" localSheetId="19">#REF!</definedName>
    <definedName name="____pr10" localSheetId="38">#REF!</definedName>
    <definedName name="____pr10" localSheetId="13">#REF!</definedName>
    <definedName name="____pr10" localSheetId="39">#REF!</definedName>
    <definedName name="____pr10" localSheetId="37">#REF!</definedName>
    <definedName name="____pr10" localSheetId="21">#REF!</definedName>
    <definedName name="____pr10" localSheetId="29">#REF!</definedName>
    <definedName name="____pr10" localSheetId="17">#REF!</definedName>
    <definedName name="____pr10" localSheetId="40">#REF!</definedName>
    <definedName name="____pr10" localSheetId="41">#REF!</definedName>
    <definedName name="____pr10" localSheetId="8">#REF!</definedName>
    <definedName name="____pr10">#REF!</definedName>
    <definedName name="____pr11" localSheetId="1">#REF!</definedName>
    <definedName name="____pr11" localSheetId="16">#REF!</definedName>
    <definedName name="____pr11" localSheetId="27">#REF!</definedName>
    <definedName name="____pr11" localSheetId="26">#REF!</definedName>
    <definedName name="____pr11" localSheetId="28">#REF!</definedName>
    <definedName name="____pr11" localSheetId="34">#REF!</definedName>
    <definedName name="____pr11" localSheetId="33">#REF!</definedName>
    <definedName name="____pr11" localSheetId="20">#REF!</definedName>
    <definedName name="____pr11" localSheetId="23">#REF!</definedName>
    <definedName name="____pr11" localSheetId="7">#REF!</definedName>
    <definedName name="____pr11" localSheetId="11">#REF!</definedName>
    <definedName name="____pr11" localSheetId="35">#REF!</definedName>
    <definedName name="____pr11" localSheetId="19">#REF!</definedName>
    <definedName name="____pr11" localSheetId="38">#REF!</definedName>
    <definedName name="____pr11" localSheetId="13">#REF!</definedName>
    <definedName name="____pr11" localSheetId="39">#REF!</definedName>
    <definedName name="____pr11" localSheetId="37">#REF!</definedName>
    <definedName name="____pr11" localSheetId="21">#REF!</definedName>
    <definedName name="____pr11" localSheetId="29">#REF!</definedName>
    <definedName name="____pr11" localSheetId="17">#REF!</definedName>
    <definedName name="____pr11" localSheetId="40">#REF!</definedName>
    <definedName name="____pr11" localSheetId="41">#REF!</definedName>
    <definedName name="____pr11" localSheetId="8">#REF!</definedName>
    <definedName name="____pr11">#REF!</definedName>
    <definedName name="____pr12" localSheetId="1">#REF!</definedName>
    <definedName name="____pr12" localSheetId="16">#REF!</definedName>
    <definedName name="____pr12" localSheetId="27">#REF!</definedName>
    <definedName name="____pr12" localSheetId="26">#REF!</definedName>
    <definedName name="____pr12" localSheetId="28">#REF!</definedName>
    <definedName name="____pr12" localSheetId="34">#REF!</definedName>
    <definedName name="____pr12" localSheetId="33">#REF!</definedName>
    <definedName name="____pr12" localSheetId="20">#REF!</definedName>
    <definedName name="____pr12" localSheetId="23">#REF!</definedName>
    <definedName name="____pr12" localSheetId="7">#REF!</definedName>
    <definedName name="____pr12" localSheetId="11">#REF!</definedName>
    <definedName name="____pr12" localSheetId="35">#REF!</definedName>
    <definedName name="____pr12" localSheetId="19">#REF!</definedName>
    <definedName name="____pr12" localSheetId="38">#REF!</definedName>
    <definedName name="____pr12" localSheetId="13">#REF!</definedName>
    <definedName name="____pr12" localSheetId="39">#REF!</definedName>
    <definedName name="____pr12" localSheetId="37">#REF!</definedName>
    <definedName name="____pr12" localSheetId="21">#REF!</definedName>
    <definedName name="____pr12" localSheetId="29">#REF!</definedName>
    <definedName name="____pr12" localSheetId="17">#REF!</definedName>
    <definedName name="____pr12" localSheetId="40">#REF!</definedName>
    <definedName name="____pr12" localSheetId="41">#REF!</definedName>
    <definedName name="____pr12" localSheetId="8">#REF!</definedName>
    <definedName name="____pr12">#REF!</definedName>
    <definedName name="____pr13" localSheetId="1">#REF!</definedName>
    <definedName name="____pr13" localSheetId="16">#REF!</definedName>
    <definedName name="____pr13" localSheetId="27">#REF!</definedName>
    <definedName name="____pr13" localSheetId="26">#REF!</definedName>
    <definedName name="____pr13" localSheetId="28">#REF!</definedName>
    <definedName name="____pr13" localSheetId="34">#REF!</definedName>
    <definedName name="____pr13" localSheetId="33">#REF!</definedName>
    <definedName name="____pr13" localSheetId="20">#REF!</definedName>
    <definedName name="____pr13" localSheetId="23">#REF!</definedName>
    <definedName name="____pr13" localSheetId="7">#REF!</definedName>
    <definedName name="____pr13" localSheetId="11">#REF!</definedName>
    <definedName name="____pr13" localSheetId="35">#REF!</definedName>
    <definedName name="____pr13" localSheetId="19">#REF!</definedName>
    <definedName name="____pr13" localSheetId="38">#REF!</definedName>
    <definedName name="____pr13" localSheetId="13">#REF!</definedName>
    <definedName name="____pr13" localSheetId="39">#REF!</definedName>
    <definedName name="____pr13" localSheetId="37">#REF!</definedName>
    <definedName name="____pr13" localSheetId="21">#REF!</definedName>
    <definedName name="____pr13" localSheetId="29">#REF!</definedName>
    <definedName name="____pr13" localSheetId="17">#REF!</definedName>
    <definedName name="____pr13" localSheetId="40">#REF!</definedName>
    <definedName name="____pr13" localSheetId="41">#REF!</definedName>
    <definedName name="____pr13" localSheetId="8">#REF!</definedName>
    <definedName name="____pr13">#REF!</definedName>
    <definedName name="____pr14" localSheetId="1">#REF!</definedName>
    <definedName name="____pr14" localSheetId="16">#REF!</definedName>
    <definedName name="____pr14" localSheetId="27">#REF!</definedName>
    <definedName name="____pr14" localSheetId="26">#REF!</definedName>
    <definedName name="____pr14" localSheetId="28">#REF!</definedName>
    <definedName name="____pr14" localSheetId="34">#REF!</definedName>
    <definedName name="____pr14" localSheetId="33">#REF!</definedName>
    <definedName name="____pr14" localSheetId="20">#REF!</definedName>
    <definedName name="____pr14" localSheetId="23">#REF!</definedName>
    <definedName name="____pr14" localSheetId="7">#REF!</definedName>
    <definedName name="____pr14" localSheetId="11">#REF!</definedName>
    <definedName name="____pr14" localSheetId="35">#REF!</definedName>
    <definedName name="____pr14" localSheetId="19">#REF!</definedName>
    <definedName name="____pr14" localSheetId="38">#REF!</definedName>
    <definedName name="____pr14" localSheetId="13">#REF!</definedName>
    <definedName name="____pr14" localSheetId="39">#REF!</definedName>
    <definedName name="____pr14" localSheetId="37">#REF!</definedName>
    <definedName name="____pr14" localSheetId="21">#REF!</definedName>
    <definedName name="____pr14" localSheetId="29">#REF!</definedName>
    <definedName name="____pr14" localSheetId="17">#REF!</definedName>
    <definedName name="____pr14" localSheetId="40">#REF!</definedName>
    <definedName name="____pr14" localSheetId="41">#REF!</definedName>
    <definedName name="____pr14" localSheetId="8">#REF!</definedName>
    <definedName name="____pr14">#REF!</definedName>
    <definedName name="____pr15" localSheetId="1">#REF!</definedName>
    <definedName name="____pr15" localSheetId="16">#REF!</definedName>
    <definedName name="____pr15" localSheetId="27">#REF!</definedName>
    <definedName name="____pr15" localSheetId="26">#REF!</definedName>
    <definedName name="____pr15" localSheetId="28">#REF!</definedName>
    <definedName name="____pr15" localSheetId="34">#REF!</definedName>
    <definedName name="____pr15" localSheetId="33">#REF!</definedName>
    <definedName name="____pr15" localSheetId="20">#REF!</definedName>
    <definedName name="____pr15" localSheetId="23">#REF!</definedName>
    <definedName name="____pr15" localSheetId="7">#REF!</definedName>
    <definedName name="____pr15" localSheetId="11">#REF!</definedName>
    <definedName name="____pr15" localSheetId="35">#REF!</definedName>
    <definedName name="____pr15" localSheetId="19">#REF!</definedName>
    <definedName name="____pr15" localSheetId="38">#REF!</definedName>
    <definedName name="____pr15" localSheetId="13">#REF!</definedName>
    <definedName name="____pr15" localSheetId="39">#REF!</definedName>
    <definedName name="____pr15" localSheetId="37">#REF!</definedName>
    <definedName name="____pr15" localSheetId="21">#REF!</definedName>
    <definedName name="____pr15" localSheetId="29">#REF!</definedName>
    <definedName name="____pr15" localSheetId="17">#REF!</definedName>
    <definedName name="____pr15" localSheetId="40">#REF!</definedName>
    <definedName name="____pr15" localSheetId="41">#REF!</definedName>
    <definedName name="____pr15" localSheetId="8">#REF!</definedName>
    <definedName name="____pr15">#REF!</definedName>
    <definedName name="____pr16" localSheetId="1">#REF!</definedName>
    <definedName name="____pr16" localSheetId="16">#REF!</definedName>
    <definedName name="____pr16" localSheetId="27">#REF!</definedName>
    <definedName name="____pr16" localSheetId="26">#REF!</definedName>
    <definedName name="____pr16" localSheetId="28">#REF!</definedName>
    <definedName name="____pr16" localSheetId="34">#REF!</definedName>
    <definedName name="____pr16" localSheetId="33">#REF!</definedName>
    <definedName name="____pr16" localSheetId="20">#REF!</definedName>
    <definedName name="____pr16" localSheetId="23">#REF!</definedName>
    <definedName name="____pr16" localSheetId="7">#REF!</definedName>
    <definedName name="____pr16" localSheetId="11">#REF!</definedName>
    <definedName name="____pr16" localSheetId="35">#REF!</definedName>
    <definedName name="____pr16" localSheetId="19">#REF!</definedName>
    <definedName name="____pr16" localSheetId="38">#REF!</definedName>
    <definedName name="____pr16" localSheetId="13">#REF!</definedName>
    <definedName name="____pr16" localSheetId="39">#REF!</definedName>
    <definedName name="____pr16" localSheetId="37">#REF!</definedName>
    <definedName name="____pr16" localSheetId="21">#REF!</definedName>
    <definedName name="____pr16" localSheetId="29">#REF!</definedName>
    <definedName name="____pr16" localSheetId="17">#REF!</definedName>
    <definedName name="____pr16" localSheetId="40">#REF!</definedName>
    <definedName name="____pr16" localSheetId="41">#REF!</definedName>
    <definedName name="____pr16" localSheetId="8">#REF!</definedName>
    <definedName name="____pr16">#REF!</definedName>
    <definedName name="____pr17" localSheetId="1">#REF!</definedName>
    <definedName name="____pr17" localSheetId="16">#REF!</definedName>
    <definedName name="____pr17" localSheetId="27">#REF!</definedName>
    <definedName name="____pr17" localSheetId="26">#REF!</definedName>
    <definedName name="____pr17" localSheetId="28">#REF!</definedName>
    <definedName name="____pr17" localSheetId="34">#REF!</definedName>
    <definedName name="____pr17" localSheetId="33">#REF!</definedName>
    <definedName name="____pr17" localSheetId="20">#REF!</definedName>
    <definedName name="____pr17" localSheetId="23">#REF!</definedName>
    <definedName name="____pr17" localSheetId="7">#REF!</definedName>
    <definedName name="____pr17" localSheetId="11">#REF!</definedName>
    <definedName name="____pr17" localSheetId="35">#REF!</definedName>
    <definedName name="____pr17" localSheetId="19">#REF!</definedName>
    <definedName name="____pr17" localSheetId="38">#REF!</definedName>
    <definedName name="____pr17" localSheetId="13">#REF!</definedName>
    <definedName name="____pr17" localSheetId="39">#REF!</definedName>
    <definedName name="____pr17" localSheetId="37">#REF!</definedName>
    <definedName name="____pr17" localSheetId="21">#REF!</definedName>
    <definedName name="____pr17" localSheetId="29">#REF!</definedName>
    <definedName name="____pr17" localSheetId="17">#REF!</definedName>
    <definedName name="____pr17" localSheetId="40">#REF!</definedName>
    <definedName name="____pr17" localSheetId="41">#REF!</definedName>
    <definedName name="____pr17" localSheetId="8">#REF!</definedName>
    <definedName name="____pr17">#REF!</definedName>
    <definedName name="____pr18" localSheetId="1">#REF!</definedName>
    <definedName name="____pr18" localSheetId="16">#REF!</definedName>
    <definedName name="____pr18" localSheetId="27">#REF!</definedName>
    <definedName name="____pr18" localSheetId="26">#REF!</definedName>
    <definedName name="____pr18" localSheetId="28">#REF!</definedName>
    <definedName name="____pr18" localSheetId="34">#REF!</definedName>
    <definedName name="____pr18" localSheetId="33">#REF!</definedName>
    <definedName name="____pr18" localSheetId="20">#REF!</definedName>
    <definedName name="____pr18" localSheetId="23">#REF!</definedName>
    <definedName name="____pr18" localSheetId="7">#REF!</definedName>
    <definedName name="____pr18" localSheetId="11">#REF!</definedName>
    <definedName name="____pr18" localSheetId="35">#REF!</definedName>
    <definedName name="____pr18" localSheetId="19">#REF!</definedName>
    <definedName name="____pr18" localSheetId="38">#REF!</definedName>
    <definedName name="____pr18" localSheetId="13">#REF!</definedName>
    <definedName name="____pr18" localSheetId="39">#REF!</definedName>
    <definedName name="____pr18" localSheetId="37">#REF!</definedName>
    <definedName name="____pr18" localSheetId="21">#REF!</definedName>
    <definedName name="____pr18" localSheetId="29">#REF!</definedName>
    <definedName name="____pr18" localSheetId="17">#REF!</definedName>
    <definedName name="____pr18" localSheetId="40">#REF!</definedName>
    <definedName name="____pr18" localSheetId="41">#REF!</definedName>
    <definedName name="____pr18" localSheetId="8">#REF!</definedName>
    <definedName name="____pr18">#REF!</definedName>
    <definedName name="____pr19" localSheetId="1">#REF!</definedName>
    <definedName name="____pr19" localSheetId="16">#REF!</definedName>
    <definedName name="____pr19" localSheetId="27">#REF!</definedName>
    <definedName name="____pr19" localSheetId="26">#REF!</definedName>
    <definedName name="____pr19" localSheetId="28">#REF!</definedName>
    <definedName name="____pr19" localSheetId="34">#REF!</definedName>
    <definedName name="____pr19" localSheetId="33">#REF!</definedName>
    <definedName name="____pr19" localSheetId="20">#REF!</definedName>
    <definedName name="____pr19" localSheetId="23">#REF!</definedName>
    <definedName name="____pr19" localSheetId="7">#REF!</definedName>
    <definedName name="____pr19" localSheetId="11">#REF!</definedName>
    <definedName name="____pr19" localSheetId="35">#REF!</definedName>
    <definedName name="____pr19" localSheetId="19">#REF!</definedName>
    <definedName name="____pr19" localSheetId="38">#REF!</definedName>
    <definedName name="____pr19" localSheetId="13">#REF!</definedName>
    <definedName name="____pr19" localSheetId="39">#REF!</definedName>
    <definedName name="____pr19" localSheetId="37">#REF!</definedName>
    <definedName name="____pr19" localSheetId="21">#REF!</definedName>
    <definedName name="____pr19" localSheetId="29">#REF!</definedName>
    <definedName name="____pr19" localSheetId="17">#REF!</definedName>
    <definedName name="____pr19" localSheetId="40">#REF!</definedName>
    <definedName name="____pr19" localSheetId="41">#REF!</definedName>
    <definedName name="____pr19" localSheetId="8">#REF!</definedName>
    <definedName name="____pr19">#REF!</definedName>
    <definedName name="____pr20" localSheetId="1">#REF!</definedName>
    <definedName name="____pr20" localSheetId="16">#REF!</definedName>
    <definedName name="____pr20" localSheetId="27">#REF!</definedName>
    <definedName name="____pr20" localSheetId="26">#REF!</definedName>
    <definedName name="____pr20" localSheetId="28">#REF!</definedName>
    <definedName name="____pr20" localSheetId="34">#REF!</definedName>
    <definedName name="____pr20" localSheetId="33">#REF!</definedName>
    <definedName name="____pr20" localSheetId="20">#REF!</definedName>
    <definedName name="____pr20" localSheetId="23">#REF!</definedName>
    <definedName name="____pr20" localSheetId="7">#REF!</definedName>
    <definedName name="____pr20" localSheetId="11">#REF!</definedName>
    <definedName name="____pr20" localSheetId="35">#REF!</definedName>
    <definedName name="____pr20" localSheetId="19">#REF!</definedName>
    <definedName name="____pr20" localSheetId="38">#REF!</definedName>
    <definedName name="____pr20" localSheetId="13">#REF!</definedName>
    <definedName name="____pr20" localSheetId="39">#REF!</definedName>
    <definedName name="____pr20" localSheetId="37">#REF!</definedName>
    <definedName name="____pr20" localSheetId="21">#REF!</definedName>
    <definedName name="____pr20" localSheetId="29">#REF!</definedName>
    <definedName name="____pr20" localSheetId="17">#REF!</definedName>
    <definedName name="____pr20" localSheetId="40">#REF!</definedName>
    <definedName name="____pr20" localSheetId="41">#REF!</definedName>
    <definedName name="____pr20" localSheetId="8">#REF!</definedName>
    <definedName name="____pr20">#REF!</definedName>
    <definedName name="____pr21" localSheetId="1">#REF!</definedName>
    <definedName name="____pr21" localSheetId="16">#REF!</definedName>
    <definedName name="____pr21" localSheetId="27">#REF!</definedName>
    <definedName name="____pr21" localSheetId="26">#REF!</definedName>
    <definedName name="____pr21" localSheetId="28">#REF!</definedName>
    <definedName name="____pr21" localSheetId="34">#REF!</definedName>
    <definedName name="____pr21" localSheetId="33">#REF!</definedName>
    <definedName name="____pr21" localSheetId="20">#REF!</definedName>
    <definedName name="____pr21" localSheetId="23">#REF!</definedName>
    <definedName name="____pr21" localSheetId="7">#REF!</definedName>
    <definedName name="____pr21" localSheetId="11">#REF!</definedName>
    <definedName name="____pr21" localSheetId="35">#REF!</definedName>
    <definedName name="____pr21" localSheetId="19">#REF!</definedName>
    <definedName name="____pr21" localSheetId="38">#REF!</definedName>
    <definedName name="____pr21" localSheetId="13">#REF!</definedName>
    <definedName name="____pr21" localSheetId="39">#REF!</definedName>
    <definedName name="____pr21" localSheetId="37">#REF!</definedName>
    <definedName name="____pr21" localSheetId="21">#REF!</definedName>
    <definedName name="____pr21" localSheetId="29">#REF!</definedName>
    <definedName name="____pr21" localSheetId="17">#REF!</definedName>
    <definedName name="____pr21" localSheetId="40">#REF!</definedName>
    <definedName name="____pr21" localSheetId="41">#REF!</definedName>
    <definedName name="____pr21" localSheetId="8">#REF!</definedName>
    <definedName name="____pr21">#REF!</definedName>
    <definedName name="____pr22" localSheetId="1">#REF!</definedName>
    <definedName name="____pr22" localSheetId="16">#REF!</definedName>
    <definedName name="____pr22" localSheetId="27">#REF!</definedName>
    <definedName name="____pr22" localSheetId="26">#REF!</definedName>
    <definedName name="____pr22" localSheetId="28">#REF!</definedName>
    <definedName name="____pr22" localSheetId="34">#REF!</definedName>
    <definedName name="____pr22" localSheetId="33">#REF!</definedName>
    <definedName name="____pr22" localSheetId="20">#REF!</definedName>
    <definedName name="____pr22" localSheetId="23">#REF!</definedName>
    <definedName name="____pr22" localSheetId="7">#REF!</definedName>
    <definedName name="____pr22" localSheetId="11">#REF!</definedName>
    <definedName name="____pr22" localSheetId="35">#REF!</definedName>
    <definedName name="____pr22" localSheetId="19">#REF!</definedName>
    <definedName name="____pr22" localSheetId="38">#REF!</definedName>
    <definedName name="____pr22" localSheetId="13">#REF!</definedName>
    <definedName name="____pr22" localSheetId="39">#REF!</definedName>
    <definedName name="____pr22" localSheetId="37">#REF!</definedName>
    <definedName name="____pr22" localSheetId="21">#REF!</definedName>
    <definedName name="____pr22" localSheetId="29">#REF!</definedName>
    <definedName name="____pr22" localSheetId="17">#REF!</definedName>
    <definedName name="____pr22" localSheetId="40">#REF!</definedName>
    <definedName name="____pr22" localSheetId="41">#REF!</definedName>
    <definedName name="____pr22" localSheetId="8">#REF!</definedName>
    <definedName name="____pr22">#REF!</definedName>
    <definedName name="____pr23" localSheetId="1">#REF!</definedName>
    <definedName name="____pr23" localSheetId="16">#REF!</definedName>
    <definedName name="____pr23" localSheetId="27">#REF!</definedName>
    <definedName name="____pr23" localSheetId="26">#REF!</definedName>
    <definedName name="____pr23" localSheetId="28">#REF!</definedName>
    <definedName name="____pr23" localSheetId="34">#REF!</definedName>
    <definedName name="____pr23" localSheetId="33">#REF!</definedName>
    <definedName name="____pr23" localSheetId="20">#REF!</definedName>
    <definedName name="____pr23" localSheetId="23">#REF!</definedName>
    <definedName name="____pr23" localSheetId="7">#REF!</definedName>
    <definedName name="____pr23" localSheetId="11">#REF!</definedName>
    <definedName name="____pr23" localSheetId="35">#REF!</definedName>
    <definedName name="____pr23" localSheetId="19">#REF!</definedName>
    <definedName name="____pr23" localSheetId="38">#REF!</definedName>
    <definedName name="____pr23" localSheetId="13">#REF!</definedName>
    <definedName name="____pr23" localSheetId="39">#REF!</definedName>
    <definedName name="____pr23" localSheetId="37">#REF!</definedName>
    <definedName name="____pr23" localSheetId="21">#REF!</definedName>
    <definedName name="____pr23" localSheetId="29">#REF!</definedName>
    <definedName name="____pr23" localSheetId="17">#REF!</definedName>
    <definedName name="____pr23" localSheetId="40">#REF!</definedName>
    <definedName name="____pr23" localSheetId="41">#REF!</definedName>
    <definedName name="____pr23" localSheetId="8">#REF!</definedName>
    <definedName name="____pr23">#REF!</definedName>
    <definedName name="____pr24" localSheetId="1">#REF!</definedName>
    <definedName name="____pr24" localSheetId="16">#REF!</definedName>
    <definedName name="____pr24" localSheetId="27">#REF!</definedName>
    <definedName name="____pr24" localSheetId="26">#REF!</definedName>
    <definedName name="____pr24" localSheetId="28">#REF!</definedName>
    <definedName name="____pr24" localSheetId="34">#REF!</definedName>
    <definedName name="____pr24" localSheetId="33">#REF!</definedName>
    <definedName name="____pr24" localSheetId="20">#REF!</definedName>
    <definedName name="____pr24" localSheetId="23">#REF!</definedName>
    <definedName name="____pr24" localSheetId="7">#REF!</definedName>
    <definedName name="____pr24" localSheetId="11">#REF!</definedName>
    <definedName name="____pr24" localSheetId="35">#REF!</definedName>
    <definedName name="____pr24" localSheetId="19">#REF!</definedName>
    <definedName name="____pr24" localSheetId="38">#REF!</definedName>
    <definedName name="____pr24" localSheetId="13">#REF!</definedName>
    <definedName name="____pr24" localSheetId="39">#REF!</definedName>
    <definedName name="____pr24" localSheetId="37">#REF!</definedName>
    <definedName name="____pr24" localSheetId="21">#REF!</definedName>
    <definedName name="____pr24" localSheetId="29">#REF!</definedName>
    <definedName name="____pr24" localSheetId="17">#REF!</definedName>
    <definedName name="____pr24" localSheetId="40">#REF!</definedName>
    <definedName name="____pr24" localSheetId="41">#REF!</definedName>
    <definedName name="____pr24" localSheetId="8">#REF!</definedName>
    <definedName name="____pr24">#REF!</definedName>
    <definedName name="____pr25" localSheetId="1">#REF!</definedName>
    <definedName name="____pr25" localSheetId="16">#REF!</definedName>
    <definedName name="____pr25" localSheetId="27">#REF!</definedName>
    <definedName name="____pr25" localSheetId="26">#REF!</definedName>
    <definedName name="____pr25" localSheetId="28">#REF!</definedName>
    <definedName name="____pr25" localSheetId="34">#REF!</definedName>
    <definedName name="____pr25" localSheetId="33">#REF!</definedName>
    <definedName name="____pr25" localSheetId="20">#REF!</definedName>
    <definedName name="____pr25" localSheetId="23">#REF!</definedName>
    <definedName name="____pr25" localSheetId="7">#REF!</definedName>
    <definedName name="____pr25" localSheetId="11">#REF!</definedName>
    <definedName name="____pr25" localSheetId="35">#REF!</definedName>
    <definedName name="____pr25" localSheetId="19">#REF!</definedName>
    <definedName name="____pr25" localSheetId="38">#REF!</definedName>
    <definedName name="____pr25" localSheetId="13">#REF!</definedName>
    <definedName name="____pr25" localSheetId="39">#REF!</definedName>
    <definedName name="____pr25" localSheetId="37">#REF!</definedName>
    <definedName name="____pr25" localSheetId="21">#REF!</definedName>
    <definedName name="____pr25" localSheetId="29">#REF!</definedName>
    <definedName name="____pr25" localSheetId="17">#REF!</definedName>
    <definedName name="____pr25" localSheetId="40">#REF!</definedName>
    <definedName name="____pr25" localSheetId="41">#REF!</definedName>
    <definedName name="____pr25" localSheetId="8">#REF!</definedName>
    <definedName name="____pr25">#REF!</definedName>
    <definedName name="____pr26" localSheetId="1">#REF!</definedName>
    <definedName name="____pr26" localSheetId="16">#REF!</definedName>
    <definedName name="____pr26" localSheetId="27">#REF!</definedName>
    <definedName name="____pr26" localSheetId="26">#REF!</definedName>
    <definedName name="____pr26" localSheetId="28">#REF!</definedName>
    <definedName name="____pr26" localSheetId="34">#REF!</definedName>
    <definedName name="____pr26" localSheetId="33">#REF!</definedName>
    <definedName name="____pr26" localSheetId="20">#REF!</definedName>
    <definedName name="____pr26" localSheetId="23">#REF!</definedName>
    <definedName name="____pr26" localSheetId="7">#REF!</definedName>
    <definedName name="____pr26" localSheetId="11">#REF!</definedName>
    <definedName name="____pr26" localSheetId="35">#REF!</definedName>
    <definedName name="____pr26" localSheetId="19">#REF!</definedName>
    <definedName name="____pr26" localSheetId="38">#REF!</definedName>
    <definedName name="____pr26" localSheetId="13">#REF!</definedName>
    <definedName name="____pr26" localSheetId="39">#REF!</definedName>
    <definedName name="____pr26" localSheetId="37">#REF!</definedName>
    <definedName name="____pr26" localSheetId="21">#REF!</definedName>
    <definedName name="____pr26" localSheetId="29">#REF!</definedName>
    <definedName name="____pr26" localSheetId="17">#REF!</definedName>
    <definedName name="____pr26" localSheetId="40">#REF!</definedName>
    <definedName name="____pr26" localSheetId="41">#REF!</definedName>
    <definedName name="____pr26" localSheetId="8">#REF!</definedName>
    <definedName name="____pr26">#REF!</definedName>
    <definedName name="____pr27" localSheetId="1">#REF!</definedName>
    <definedName name="____pr27" localSheetId="16">#REF!</definedName>
    <definedName name="____pr27" localSheetId="27">#REF!</definedName>
    <definedName name="____pr27" localSheetId="26">#REF!</definedName>
    <definedName name="____pr27" localSheetId="28">#REF!</definedName>
    <definedName name="____pr27" localSheetId="34">#REF!</definedName>
    <definedName name="____pr27" localSheetId="33">#REF!</definedName>
    <definedName name="____pr27" localSheetId="20">#REF!</definedName>
    <definedName name="____pr27" localSheetId="23">#REF!</definedName>
    <definedName name="____pr27" localSheetId="7">#REF!</definedName>
    <definedName name="____pr27" localSheetId="11">#REF!</definedName>
    <definedName name="____pr27" localSheetId="35">#REF!</definedName>
    <definedName name="____pr27" localSheetId="19">#REF!</definedName>
    <definedName name="____pr27" localSheetId="38">#REF!</definedName>
    <definedName name="____pr27" localSheetId="13">#REF!</definedName>
    <definedName name="____pr27" localSheetId="39">#REF!</definedName>
    <definedName name="____pr27" localSheetId="37">#REF!</definedName>
    <definedName name="____pr27" localSheetId="21">#REF!</definedName>
    <definedName name="____pr27" localSheetId="29">#REF!</definedName>
    <definedName name="____pr27" localSheetId="17">#REF!</definedName>
    <definedName name="____pr27" localSheetId="40">#REF!</definedName>
    <definedName name="____pr27" localSheetId="41">#REF!</definedName>
    <definedName name="____pr27" localSheetId="8">#REF!</definedName>
    <definedName name="____pr27">#REF!</definedName>
    <definedName name="____pr28" localSheetId="1">#REF!</definedName>
    <definedName name="____pr28" localSheetId="16">#REF!</definedName>
    <definedName name="____pr28" localSheetId="27">#REF!</definedName>
    <definedName name="____pr28" localSheetId="26">#REF!</definedName>
    <definedName name="____pr28" localSheetId="28">#REF!</definedName>
    <definedName name="____pr28" localSheetId="34">#REF!</definedName>
    <definedName name="____pr28" localSheetId="33">#REF!</definedName>
    <definedName name="____pr28" localSheetId="20">#REF!</definedName>
    <definedName name="____pr28" localSheetId="23">#REF!</definedName>
    <definedName name="____pr28" localSheetId="7">#REF!</definedName>
    <definedName name="____pr28" localSheetId="11">#REF!</definedName>
    <definedName name="____pr28" localSheetId="35">#REF!</definedName>
    <definedName name="____pr28" localSheetId="19">#REF!</definedName>
    <definedName name="____pr28" localSheetId="38">#REF!</definedName>
    <definedName name="____pr28" localSheetId="13">#REF!</definedName>
    <definedName name="____pr28" localSheetId="39">#REF!</definedName>
    <definedName name="____pr28" localSheetId="37">#REF!</definedName>
    <definedName name="____pr28" localSheetId="21">#REF!</definedName>
    <definedName name="____pr28" localSheetId="29">#REF!</definedName>
    <definedName name="____pr28" localSheetId="17">#REF!</definedName>
    <definedName name="____pr28" localSheetId="40">#REF!</definedName>
    <definedName name="____pr28" localSheetId="41">#REF!</definedName>
    <definedName name="____pr28" localSheetId="8">#REF!</definedName>
    <definedName name="____pr28">#REF!</definedName>
    <definedName name="____pr29" localSheetId="1">#REF!</definedName>
    <definedName name="____pr29" localSheetId="16">#REF!</definedName>
    <definedName name="____pr29" localSheetId="27">#REF!</definedName>
    <definedName name="____pr29" localSheetId="26">#REF!</definedName>
    <definedName name="____pr29" localSheetId="28">#REF!</definedName>
    <definedName name="____pr29" localSheetId="34">#REF!</definedName>
    <definedName name="____pr29" localSheetId="33">#REF!</definedName>
    <definedName name="____pr29" localSheetId="20">#REF!</definedName>
    <definedName name="____pr29" localSheetId="23">#REF!</definedName>
    <definedName name="____pr29" localSheetId="7">#REF!</definedName>
    <definedName name="____pr29" localSheetId="11">#REF!</definedName>
    <definedName name="____pr29" localSheetId="35">#REF!</definedName>
    <definedName name="____pr29" localSheetId="19">#REF!</definedName>
    <definedName name="____pr29" localSheetId="38">#REF!</definedName>
    <definedName name="____pr29" localSheetId="13">#REF!</definedName>
    <definedName name="____pr29" localSheetId="39">#REF!</definedName>
    <definedName name="____pr29" localSheetId="37">#REF!</definedName>
    <definedName name="____pr29" localSheetId="21">#REF!</definedName>
    <definedName name="____pr29" localSheetId="29">#REF!</definedName>
    <definedName name="____pr29" localSheetId="17">#REF!</definedName>
    <definedName name="____pr29" localSheetId="40">#REF!</definedName>
    <definedName name="____pr29" localSheetId="41">#REF!</definedName>
    <definedName name="____pr29" localSheetId="8">#REF!</definedName>
    <definedName name="____pr29">#REF!</definedName>
    <definedName name="____pr30" localSheetId="1">#REF!</definedName>
    <definedName name="____pr30" localSheetId="16">#REF!</definedName>
    <definedName name="____pr30" localSheetId="27">#REF!</definedName>
    <definedName name="____pr30" localSheetId="26">#REF!</definedName>
    <definedName name="____pr30" localSheetId="28">#REF!</definedName>
    <definedName name="____pr30" localSheetId="34">#REF!</definedName>
    <definedName name="____pr30" localSheetId="33">#REF!</definedName>
    <definedName name="____pr30" localSheetId="20">#REF!</definedName>
    <definedName name="____pr30" localSheetId="23">#REF!</definedName>
    <definedName name="____pr30" localSheetId="7">#REF!</definedName>
    <definedName name="____pr30" localSheetId="11">#REF!</definedName>
    <definedName name="____pr30" localSheetId="35">#REF!</definedName>
    <definedName name="____pr30" localSheetId="19">#REF!</definedName>
    <definedName name="____pr30" localSheetId="38">#REF!</definedName>
    <definedName name="____pr30" localSheetId="13">#REF!</definedName>
    <definedName name="____pr30" localSheetId="39">#REF!</definedName>
    <definedName name="____pr30" localSheetId="37">#REF!</definedName>
    <definedName name="____pr30" localSheetId="21">#REF!</definedName>
    <definedName name="____pr30" localSheetId="29">#REF!</definedName>
    <definedName name="____pr30" localSheetId="17">#REF!</definedName>
    <definedName name="____pr30" localSheetId="40">#REF!</definedName>
    <definedName name="____pr30" localSheetId="41">#REF!</definedName>
    <definedName name="____pr30" localSheetId="8">#REF!</definedName>
    <definedName name="____pr30">#REF!</definedName>
    <definedName name="____pr31" localSheetId="1">#REF!</definedName>
    <definedName name="____pr31" localSheetId="16">#REF!</definedName>
    <definedName name="____pr31" localSheetId="27">#REF!</definedName>
    <definedName name="____pr31" localSheetId="26">#REF!</definedName>
    <definedName name="____pr31" localSheetId="28">#REF!</definedName>
    <definedName name="____pr31" localSheetId="34">#REF!</definedName>
    <definedName name="____pr31" localSheetId="33">#REF!</definedName>
    <definedName name="____pr31" localSheetId="20">#REF!</definedName>
    <definedName name="____pr31" localSheetId="23">#REF!</definedName>
    <definedName name="____pr31" localSheetId="7">#REF!</definedName>
    <definedName name="____pr31" localSheetId="11">#REF!</definedName>
    <definedName name="____pr31" localSheetId="35">#REF!</definedName>
    <definedName name="____pr31" localSheetId="19">#REF!</definedName>
    <definedName name="____pr31" localSheetId="38">#REF!</definedName>
    <definedName name="____pr31" localSheetId="13">#REF!</definedName>
    <definedName name="____pr31" localSheetId="39">#REF!</definedName>
    <definedName name="____pr31" localSheetId="37">#REF!</definedName>
    <definedName name="____pr31" localSheetId="21">#REF!</definedName>
    <definedName name="____pr31" localSheetId="29">#REF!</definedName>
    <definedName name="____pr31" localSheetId="17">#REF!</definedName>
    <definedName name="____pr31" localSheetId="40">#REF!</definedName>
    <definedName name="____pr31" localSheetId="41">#REF!</definedName>
    <definedName name="____pr31" localSheetId="8">#REF!</definedName>
    <definedName name="____pr31">#REF!</definedName>
    <definedName name="____pr32" localSheetId="1">#REF!</definedName>
    <definedName name="____pr32" localSheetId="16">#REF!</definedName>
    <definedName name="____pr32" localSheetId="27">#REF!</definedName>
    <definedName name="____pr32" localSheetId="26">#REF!</definedName>
    <definedName name="____pr32" localSheetId="28">#REF!</definedName>
    <definedName name="____pr32" localSheetId="34">#REF!</definedName>
    <definedName name="____pr32" localSheetId="33">#REF!</definedName>
    <definedName name="____pr32" localSheetId="20">#REF!</definedName>
    <definedName name="____pr32" localSheetId="23">#REF!</definedName>
    <definedName name="____pr32" localSheetId="7">#REF!</definedName>
    <definedName name="____pr32" localSheetId="11">#REF!</definedName>
    <definedName name="____pr32" localSheetId="35">#REF!</definedName>
    <definedName name="____pr32" localSheetId="19">#REF!</definedName>
    <definedName name="____pr32" localSheetId="38">#REF!</definedName>
    <definedName name="____pr32" localSheetId="13">#REF!</definedName>
    <definedName name="____pr32" localSheetId="39">#REF!</definedName>
    <definedName name="____pr32" localSheetId="37">#REF!</definedName>
    <definedName name="____pr32" localSheetId="21">#REF!</definedName>
    <definedName name="____pr32" localSheetId="29">#REF!</definedName>
    <definedName name="____pr32" localSheetId="17">#REF!</definedName>
    <definedName name="____pr32" localSheetId="40">#REF!</definedName>
    <definedName name="____pr32" localSheetId="41">#REF!</definedName>
    <definedName name="____pr32" localSheetId="8">#REF!</definedName>
    <definedName name="____pr32">#REF!</definedName>
    <definedName name="____pr33" localSheetId="1">#REF!</definedName>
    <definedName name="____pr33" localSheetId="16">#REF!</definedName>
    <definedName name="____pr33" localSheetId="27">#REF!</definedName>
    <definedName name="____pr33" localSheetId="26">#REF!</definedName>
    <definedName name="____pr33" localSheetId="28">#REF!</definedName>
    <definedName name="____pr33" localSheetId="34">#REF!</definedName>
    <definedName name="____pr33" localSheetId="33">#REF!</definedName>
    <definedName name="____pr33" localSheetId="20">#REF!</definedName>
    <definedName name="____pr33" localSheetId="23">#REF!</definedName>
    <definedName name="____pr33" localSheetId="7">#REF!</definedName>
    <definedName name="____pr33" localSheetId="11">#REF!</definedName>
    <definedName name="____pr33" localSheetId="35">#REF!</definedName>
    <definedName name="____pr33" localSheetId="19">#REF!</definedName>
    <definedName name="____pr33" localSheetId="38">#REF!</definedName>
    <definedName name="____pr33" localSheetId="13">#REF!</definedName>
    <definedName name="____pr33" localSheetId="39">#REF!</definedName>
    <definedName name="____pr33" localSheetId="37">#REF!</definedName>
    <definedName name="____pr33" localSheetId="21">#REF!</definedName>
    <definedName name="____pr33" localSheetId="29">#REF!</definedName>
    <definedName name="____pr33" localSheetId="17">#REF!</definedName>
    <definedName name="____pr33" localSheetId="40">#REF!</definedName>
    <definedName name="____pr33" localSheetId="41">#REF!</definedName>
    <definedName name="____pr33" localSheetId="8">#REF!</definedName>
    <definedName name="____pr33">#REF!</definedName>
    <definedName name="____pr34" localSheetId="1">#REF!</definedName>
    <definedName name="____pr34" localSheetId="16">#REF!</definedName>
    <definedName name="____pr34" localSheetId="27">#REF!</definedName>
    <definedName name="____pr34" localSheetId="26">#REF!</definedName>
    <definedName name="____pr34" localSheetId="28">#REF!</definedName>
    <definedName name="____pr34" localSheetId="34">#REF!</definedName>
    <definedName name="____pr34" localSheetId="33">#REF!</definedName>
    <definedName name="____pr34" localSheetId="20">#REF!</definedName>
    <definedName name="____pr34" localSheetId="23">#REF!</definedName>
    <definedName name="____pr34" localSheetId="7">#REF!</definedName>
    <definedName name="____pr34" localSheetId="11">#REF!</definedName>
    <definedName name="____pr34" localSheetId="35">#REF!</definedName>
    <definedName name="____pr34" localSheetId="19">#REF!</definedName>
    <definedName name="____pr34" localSheetId="38">#REF!</definedName>
    <definedName name="____pr34" localSheetId="13">#REF!</definedName>
    <definedName name="____pr34" localSheetId="39">#REF!</definedName>
    <definedName name="____pr34" localSheetId="37">#REF!</definedName>
    <definedName name="____pr34" localSheetId="21">#REF!</definedName>
    <definedName name="____pr34" localSheetId="29">#REF!</definedName>
    <definedName name="____pr34" localSheetId="17">#REF!</definedName>
    <definedName name="____pr34" localSheetId="40">#REF!</definedName>
    <definedName name="____pr34" localSheetId="41">#REF!</definedName>
    <definedName name="____pr34" localSheetId="8">#REF!</definedName>
    <definedName name="____pr34">#REF!</definedName>
    <definedName name="____pr35" localSheetId="1">#REF!</definedName>
    <definedName name="____pr35" localSheetId="16">#REF!</definedName>
    <definedName name="____pr35" localSheetId="27">#REF!</definedName>
    <definedName name="____pr35" localSheetId="26">#REF!</definedName>
    <definedName name="____pr35" localSheetId="28">#REF!</definedName>
    <definedName name="____pr35" localSheetId="34">#REF!</definedName>
    <definedName name="____pr35" localSheetId="33">#REF!</definedName>
    <definedName name="____pr35" localSheetId="20">#REF!</definedName>
    <definedName name="____pr35" localSheetId="23">#REF!</definedName>
    <definedName name="____pr35" localSheetId="7">#REF!</definedName>
    <definedName name="____pr35" localSheetId="11">#REF!</definedName>
    <definedName name="____pr35" localSheetId="35">#REF!</definedName>
    <definedName name="____pr35" localSheetId="19">#REF!</definedName>
    <definedName name="____pr35" localSheetId="38">#REF!</definedName>
    <definedName name="____pr35" localSheetId="13">#REF!</definedName>
    <definedName name="____pr35" localSheetId="39">#REF!</definedName>
    <definedName name="____pr35" localSheetId="37">#REF!</definedName>
    <definedName name="____pr35" localSheetId="21">#REF!</definedName>
    <definedName name="____pr35" localSheetId="29">#REF!</definedName>
    <definedName name="____pr35" localSheetId="17">#REF!</definedName>
    <definedName name="____pr35" localSheetId="40">#REF!</definedName>
    <definedName name="____pr35" localSheetId="41">#REF!</definedName>
    <definedName name="____pr35" localSheetId="8">#REF!</definedName>
    <definedName name="____pr35">#REF!</definedName>
    <definedName name="____pr36" localSheetId="1">#REF!</definedName>
    <definedName name="____pr36" localSheetId="16">#REF!</definedName>
    <definedName name="____pr36" localSheetId="27">#REF!</definedName>
    <definedName name="____pr36" localSheetId="26">#REF!</definedName>
    <definedName name="____pr36" localSheetId="28">#REF!</definedName>
    <definedName name="____pr36" localSheetId="34">#REF!</definedName>
    <definedName name="____pr36" localSheetId="33">#REF!</definedName>
    <definedName name="____pr36" localSheetId="20">#REF!</definedName>
    <definedName name="____pr36" localSheetId="23">#REF!</definedName>
    <definedName name="____pr36" localSheetId="7">#REF!</definedName>
    <definedName name="____pr36" localSheetId="11">#REF!</definedName>
    <definedName name="____pr36" localSheetId="35">#REF!</definedName>
    <definedName name="____pr36" localSheetId="19">#REF!</definedName>
    <definedName name="____pr36" localSheetId="38">#REF!</definedName>
    <definedName name="____pr36" localSheetId="13">#REF!</definedName>
    <definedName name="____pr36" localSheetId="39">#REF!</definedName>
    <definedName name="____pr36" localSheetId="37">#REF!</definedName>
    <definedName name="____pr36" localSheetId="21">#REF!</definedName>
    <definedName name="____pr36" localSheetId="29">#REF!</definedName>
    <definedName name="____pr36" localSheetId="17">#REF!</definedName>
    <definedName name="____pr36" localSheetId="40">#REF!</definedName>
    <definedName name="____pr36" localSheetId="41">#REF!</definedName>
    <definedName name="____pr36" localSheetId="8">#REF!</definedName>
    <definedName name="____pr36">#REF!</definedName>
    <definedName name="____pr37" localSheetId="1">#REF!</definedName>
    <definedName name="____pr37" localSheetId="16">#REF!</definedName>
    <definedName name="____pr37" localSheetId="27">#REF!</definedName>
    <definedName name="____pr37" localSheetId="26">#REF!</definedName>
    <definedName name="____pr37" localSheetId="28">#REF!</definedName>
    <definedName name="____pr37" localSheetId="34">#REF!</definedName>
    <definedName name="____pr37" localSheetId="33">#REF!</definedName>
    <definedName name="____pr37" localSheetId="20">#REF!</definedName>
    <definedName name="____pr37" localSheetId="23">#REF!</definedName>
    <definedName name="____pr37" localSheetId="7">#REF!</definedName>
    <definedName name="____pr37" localSheetId="11">#REF!</definedName>
    <definedName name="____pr37" localSheetId="35">#REF!</definedName>
    <definedName name="____pr37" localSheetId="19">#REF!</definedName>
    <definedName name="____pr37" localSheetId="38">#REF!</definedName>
    <definedName name="____pr37" localSheetId="13">#REF!</definedName>
    <definedName name="____pr37" localSheetId="39">#REF!</definedName>
    <definedName name="____pr37" localSheetId="37">#REF!</definedName>
    <definedName name="____pr37" localSheetId="21">#REF!</definedName>
    <definedName name="____pr37" localSheetId="29">#REF!</definedName>
    <definedName name="____pr37" localSheetId="17">#REF!</definedName>
    <definedName name="____pr37" localSheetId="40">#REF!</definedName>
    <definedName name="____pr37" localSheetId="41">#REF!</definedName>
    <definedName name="____pr37" localSheetId="8">#REF!</definedName>
    <definedName name="____pr37">#REF!</definedName>
    <definedName name="____pr38" localSheetId="1">#REF!</definedName>
    <definedName name="____pr38" localSheetId="16">#REF!</definedName>
    <definedName name="____pr38" localSheetId="27">#REF!</definedName>
    <definedName name="____pr38" localSheetId="26">#REF!</definedName>
    <definedName name="____pr38" localSheetId="28">#REF!</definedName>
    <definedName name="____pr38" localSheetId="34">#REF!</definedName>
    <definedName name="____pr38" localSheetId="33">#REF!</definedName>
    <definedName name="____pr38" localSheetId="20">#REF!</definedName>
    <definedName name="____pr38" localSheetId="23">#REF!</definedName>
    <definedName name="____pr38" localSheetId="7">#REF!</definedName>
    <definedName name="____pr38" localSheetId="11">#REF!</definedName>
    <definedName name="____pr38" localSheetId="35">#REF!</definedName>
    <definedName name="____pr38" localSheetId="19">#REF!</definedName>
    <definedName name="____pr38" localSheetId="38">#REF!</definedName>
    <definedName name="____pr38" localSheetId="13">#REF!</definedName>
    <definedName name="____pr38" localSheetId="39">#REF!</definedName>
    <definedName name="____pr38" localSheetId="37">#REF!</definedName>
    <definedName name="____pr38" localSheetId="21">#REF!</definedName>
    <definedName name="____pr38" localSheetId="29">#REF!</definedName>
    <definedName name="____pr38" localSheetId="17">#REF!</definedName>
    <definedName name="____pr38" localSheetId="40">#REF!</definedName>
    <definedName name="____pr38" localSheetId="41">#REF!</definedName>
    <definedName name="____pr38" localSheetId="8">#REF!</definedName>
    <definedName name="____pr38">#REF!</definedName>
    <definedName name="____pr39" localSheetId="1">#REF!</definedName>
    <definedName name="____pr39" localSheetId="16">#REF!</definedName>
    <definedName name="____pr39" localSheetId="27">#REF!</definedName>
    <definedName name="____pr39" localSheetId="26">#REF!</definedName>
    <definedName name="____pr39" localSheetId="28">#REF!</definedName>
    <definedName name="____pr39" localSheetId="34">#REF!</definedName>
    <definedName name="____pr39" localSheetId="33">#REF!</definedName>
    <definedName name="____pr39" localSheetId="20">#REF!</definedName>
    <definedName name="____pr39" localSheetId="23">#REF!</definedName>
    <definedName name="____pr39" localSheetId="7">#REF!</definedName>
    <definedName name="____pr39" localSheetId="11">#REF!</definedName>
    <definedName name="____pr39" localSheetId="35">#REF!</definedName>
    <definedName name="____pr39" localSheetId="19">#REF!</definedName>
    <definedName name="____pr39" localSheetId="38">#REF!</definedName>
    <definedName name="____pr39" localSheetId="13">#REF!</definedName>
    <definedName name="____pr39" localSheetId="39">#REF!</definedName>
    <definedName name="____pr39" localSheetId="37">#REF!</definedName>
    <definedName name="____pr39" localSheetId="21">#REF!</definedName>
    <definedName name="____pr39" localSheetId="29">#REF!</definedName>
    <definedName name="____pr39" localSheetId="17">#REF!</definedName>
    <definedName name="____pr39" localSheetId="40">#REF!</definedName>
    <definedName name="____pr39" localSheetId="41">#REF!</definedName>
    <definedName name="____pr39" localSheetId="8">#REF!</definedName>
    <definedName name="____pr39">#REF!</definedName>
    <definedName name="____pr40" localSheetId="1">#REF!</definedName>
    <definedName name="____pr40" localSheetId="16">#REF!</definedName>
    <definedName name="____pr40" localSheetId="27">#REF!</definedName>
    <definedName name="____pr40" localSheetId="26">#REF!</definedName>
    <definedName name="____pr40" localSheetId="28">#REF!</definedName>
    <definedName name="____pr40" localSheetId="34">#REF!</definedName>
    <definedName name="____pr40" localSheetId="33">#REF!</definedName>
    <definedName name="____pr40" localSheetId="20">#REF!</definedName>
    <definedName name="____pr40" localSheetId="23">#REF!</definedName>
    <definedName name="____pr40" localSheetId="7">#REF!</definedName>
    <definedName name="____pr40" localSheetId="11">#REF!</definedName>
    <definedName name="____pr40" localSheetId="35">#REF!</definedName>
    <definedName name="____pr40" localSheetId="19">#REF!</definedName>
    <definedName name="____pr40" localSheetId="38">#REF!</definedName>
    <definedName name="____pr40" localSheetId="13">#REF!</definedName>
    <definedName name="____pr40" localSheetId="39">#REF!</definedName>
    <definedName name="____pr40" localSheetId="37">#REF!</definedName>
    <definedName name="____pr40" localSheetId="21">#REF!</definedName>
    <definedName name="____pr40" localSheetId="29">#REF!</definedName>
    <definedName name="____pr40" localSheetId="17">#REF!</definedName>
    <definedName name="____pr40" localSheetId="40">#REF!</definedName>
    <definedName name="____pr40" localSheetId="41">#REF!</definedName>
    <definedName name="____pr40" localSheetId="8">#REF!</definedName>
    <definedName name="____pr40">#REF!</definedName>
    <definedName name="____pr41" localSheetId="1">#REF!</definedName>
    <definedName name="____pr41" localSheetId="16">#REF!</definedName>
    <definedName name="____pr41" localSheetId="27">#REF!</definedName>
    <definedName name="____pr41" localSheetId="26">#REF!</definedName>
    <definedName name="____pr41" localSheetId="28">#REF!</definedName>
    <definedName name="____pr41" localSheetId="34">#REF!</definedName>
    <definedName name="____pr41" localSheetId="33">#REF!</definedName>
    <definedName name="____pr41" localSheetId="20">#REF!</definedName>
    <definedName name="____pr41" localSheetId="23">#REF!</definedName>
    <definedName name="____pr41" localSheetId="7">#REF!</definedName>
    <definedName name="____pr41" localSheetId="11">#REF!</definedName>
    <definedName name="____pr41" localSheetId="35">#REF!</definedName>
    <definedName name="____pr41" localSheetId="19">#REF!</definedName>
    <definedName name="____pr41" localSheetId="38">#REF!</definedName>
    <definedName name="____pr41" localSheetId="13">#REF!</definedName>
    <definedName name="____pr41" localSheetId="39">#REF!</definedName>
    <definedName name="____pr41" localSheetId="37">#REF!</definedName>
    <definedName name="____pr41" localSheetId="21">#REF!</definedName>
    <definedName name="____pr41" localSheetId="29">#REF!</definedName>
    <definedName name="____pr41" localSheetId="17">#REF!</definedName>
    <definedName name="____pr41" localSheetId="40">#REF!</definedName>
    <definedName name="____pr41" localSheetId="41">#REF!</definedName>
    <definedName name="____pr41" localSheetId="8">#REF!</definedName>
    <definedName name="____pr41">#REF!</definedName>
    <definedName name="____pr42" localSheetId="1">#REF!</definedName>
    <definedName name="____pr42" localSheetId="16">#REF!</definedName>
    <definedName name="____pr42" localSheetId="27">#REF!</definedName>
    <definedName name="____pr42" localSheetId="26">#REF!</definedName>
    <definedName name="____pr42" localSheetId="28">#REF!</definedName>
    <definedName name="____pr42" localSheetId="34">#REF!</definedName>
    <definedName name="____pr42" localSheetId="33">#REF!</definedName>
    <definedName name="____pr42" localSheetId="20">#REF!</definedName>
    <definedName name="____pr42" localSheetId="23">#REF!</definedName>
    <definedName name="____pr42" localSheetId="7">#REF!</definedName>
    <definedName name="____pr42" localSheetId="11">#REF!</definedName>
    <definedName name="____pr42" localSheetId="35">#REF!</definedName>
    <definedName name="____pr42" localSheetId="19">#REF!</definedName>
    <definedName name="____pr42" localSheetId="38">#REF!</definedName>
    <definedName name="____pr42" localSheetId="13">#REF!</definedName>
    <definedName name="____pr42" localSheetId="39">#REF!</definedName>
    <definedName name="____pr42" localSheetId="37">#REF!</definedName>
    <definedName name="____pr42" localSheetId="21">#REF!</definedName>
    <definedName name="____pr42" localSheetId="29">#REF!</definedName>
    <definedName name="____pr42" localSheetId="17">#REF!</definedName>
    <definedName name="____pr42" localSheetId="40">#REF!</definedName>
    <definedName name="____pr42" localSheetId="41">#REF!</definedName>
    <definedName name="____pr42" localSheetId="8">#REF!</definedName>
    <definedName name="____pr42">#REF!</definedName>
    <definedName name="____pr43" localSheetId="1">#REF!</definedName>
    <definedName name="____pr43" localSheetId="16">#REF!</definedName>
    <definedName name="____pr43" localSheetId="27">#REF!</definedName>
    <definedName name="____pr43" localSheetId="26">#REF!</definedName>
    <definedName name="____pr43" localSheetId="28">#REF!</definedName>
    <definedName name="____pr43" localSheetId="34">#REF!</definedName>
    <definedName name="____pr43" localSheetId="33">#REF!</definedName>
    <definedName name="____pr43" localSheetId="20">#REF!</definedName>
    <definedName name="____pr43" localSheetId="23">#REF!</definedName>
    <definedName name="____pr43" localSheetId="7">#REF!</definedName>
    <definedName name="____pr43" localSheetId="11">#REF!</definedName>
    <definedName name="____pr43" localSheetId="35">#REF!</definedName>
    <definedName name="____pr43" localSheetId="19">#REF!</definedName>
    <definedName name="____pr43" localSheetId="38">#REF!</definedName>
    <definedName name="____pr43" localSheetId="13">#REF!</definedName>
    <definedName name="____pr43" localSheetId="39">#REF!</definedName>
    <definedName name="____pr43" localSheetId="37">#REF!</definedName>
    <definedName name="____pr43" localSheetId="21">#REF!</definedName>
    <definedName name="____pr43" localSheetId="29">#REF!</definedName>
    <definedName name="____pr43" localSheetId="17">#REF!</definedName>
    <definedName name="____pr43" localSheetId="40">#REF!</definedName>
    <definedName name="____pr43" localSheetId="41">#REF!</definedName>
    <definedName name="____pr43" localSheetId="8">#REF!</definedName>
    <definedName name="____pr43">#REF!</definedName>
    <definedName name="____pr44" localSheetId="1">#REF!</definedName>
    <definedName name="____pr44" localSheetId="16">#REF!</definedName>
    <definedName name="____pr44" localSheetId="27">#REF!</definedName>
    <definedName name="____pr44" localSheetId="26">#REF!</definedName>
    <definedName name="____pr44" localSheetId="28">#REF!</definedName>
    <definedName name="____pr44" localSheetId="34">#REF!</definedName>
    <definedName name="____pr44" localSheetId="33">#REF!</definedName>
    <definedName name="____pr44" localSheetId="20">#REF!</definedName>
    <definedName name="____pr44" localSheetId="23">#REF!</definedName>
    <definedName name="____pr44" localSheetId="7">#REF!</definedName>
    <definedName name="____pr44" localSheetId="11">#REF!</definedName>
    <definedName name="____pr44" localSheetId="35">#REF!</definedName>
    <definedName name="____pr44" localSheetId="19">#REF!</definedName>
    <definedName name="____pr44" localSheetId="38">#REF!</definedName>
    <definedName name="____pr44" localSheetId="13">#REF!</definedName>
    <definedName name="____pr44" localSheetId="39">#REF!</definedName>
    <definedName name="____pr44" localSheetId="37">#REF!</definedName>
    <definedName name="____pr44" localSheetId="21">#REF!</definedName>
    <definedName name="____pr44" localSheetId="29">#REF!</definedName>
    <definedName name="____pr44" localSheetId="17">#REF!</definedName>
    <definedName name="____pr44" localSheetId="40">#REF!</definedName>
    <definedName name="____pr44" localSheetId="41">#REF!</definedName>
    <definedName name="____pr44" localSheetId="8">#REF!</definedName>
    <definedName name="____pr44">#REF!</definedName>
    <definedName name="____pr45" localSheetId="1">#REF!</definedName>
    <definedName name="____pr45" localSheetId="16">#REF!</definedName>
    <definedName name="____pr45" localSheetId="27">#REF!</definedName>
    <definedName name="____pr45" localSheetId="26">#REF!</definedName>
    <definedName name="____pr45" localSheetId="28">#REF!</definedName>
    <definedName name="____pr45" localSheetId="34">#REF!</definedName>
    <definedName name="____pr45" localSheetId="33">#REF!</definedName>
    <definedName name="____pr45" localSheetId="20">#REF!</definedName>
    <definedName name="____pr45" localSheetId="23">#REF!</definedName>
    <definedName name="____pr45" localSheetId="7">#REF!</definedName>
    <definedName name="____pr45" localSheetId="11">#REF!</definedName>
    <definedName name="____pr45" localSheetId="35">#REF!</definedName>
    <definedName name="____pr45" localSheetId="19">#REF!</definedName>
    <definedName name="____pr45" localSheetId="38">#REF!</definedName>
    <definedName name="____pr45" localSheetId="13">#REF!</definedName>
    <definedName name="____pr45" localSheetId="39">#REF!</definedName>
    <definedName name="____pr45" localSheetId="37">#REF!</definedName>
    <definedName name="____pr45" localSheetId="21">#REF!</definedName>
    <definedName name="____pr45" localSheetId="29">#REF!</definedName>
    <definedName name="____pr45" localSheetId="17">#REF!</definedName>
    <definedName name="____pr45" localSheetId="40">#REF!</definedName>
    <definedName name="____pr45" localSheetId="41">#REF!</definedName>
    <definedName name="____pr45" localSheetId="8">#REF!</definedName>
    <definedName name="____pr45">#REF!</definedName>
    <definedName name="____pr46" localSheetId="1">#REF!</definedName>
    <definedName name="____pr46" localSheetId="16">#REF!</definedName>
    <definedName name="____pr46" localSheetId="27">#REF!</definedName>
    <definedName name="____pr46" localSheetId="26">#REF!</definedName>
    <definedName name="____pr46" localSheetId="28">#REF!</definedName>
    <definedName name="____pr46" localSheetId="34">#REF!</definedName>
    <definedName name="____pr46" localSheetId="33">#REF!</definedName>
    <definedName name="____pr46" localSheetId="20">#REF!</definedName>
    <definedName name="____pr46" localSheetId="23">#REF!</definedName>
    <definedName name="____pr46" localSheetId="7">#REF!</definedName>
    <definedName name="____pr46" localSheetId="11">#REF!</definedName>
    <definedName name="____pr46" localSheetId="35">#REF!</definedName>
    <definedName name="____pr46" localSheetId="19">#REF!</definedName>
    <definedName name="____pr46" localSheetId="38">#REF!</definedName>
    <definedName name="____pr46" localSheetId="13">#REF!</definedName>
    <definedName name="____pr46" localSheetId="39">#REF!</definedName>
    <definedName name="____pr46" localSheetId="37">#REF!</definedName>
    <definedName name="____pr46" localSheetId="21">#REF!</definedName>
    <definedName name="____pr46" localSheetId="29">#REF!</definedName>
    <definedName name="____pr46" localSheetId="17">#REF!</definedName>
    <definedName name="____pr46" localSheetId="40">#REF!</definedName>
    <definedName name="____pr46" localSheetId="41">#REF!</definedName>
    <definedName name="____pr46" localSheetId="8">#REF!</definedName>
    <definedName name="____pr46">#REF!</definedName>
    <definedName name="____pr47" localSheetId="1">#REF!</definedName>
    <definedName name="____pr47" localSheetId="16">#REF!</definedName>
    <definedName name="____pr47" localSheetId="27">#REF!</definedName>
    <definedName name="____pr47" localSheetId="26">#REF!</definedName>
    <definedName name="____pr47" localSheetId="28">#REF!</definedName>
    <definedName name="____pr47" localSheetId="34">#REF!</definedName>
    <definedName name="____pr47" localSheetId="33">#REF!</definedName>
    <definedName name="____pr47" localSheetId="20">#REF!</definedName>
    <definedName name="____pr47" localSheetId="23">#REF!</definedName>
    <definedName name="____pr47" localSheetId="7">#REF!</definedName>
    <definedName name="____pr47" localSheetId="11">#REF!</definedName>
    <definedName name="____pr47" localSheetId="35">#REF!</definedName>
    <definedName name="____pr47" localSheetId="19">#REF!</definedName>
    <definedName name="____pr47" localSheetId="38">#REF!</definedName>
    <definedName name="____pr47" localSheetId="13">#REF!</definedName>
    <definedName name="____pr47" localSheetId="39">#REF!</definedName>
    <definedName name="____pr47" localSheetId="37">#REF!</definedName>
    <definedName name="____pr47" localSheetId="21">#REF!</definedName>
    <definedName name="____pr47" localSheetId="29">#REF!</definedName>
    <definedName name="____pr47" localSheetId="17">#REF!</definedName>
    <definedName name="____pr47" localSheetId="40">#REF!</definedName>
    <definedName name="____pr47" localSheetId="41">#REF!</definedName>
    <definedName name="____pr47" localSheetId="8">#REF!</definedName>
    <definedName name="____pr47">#REF!</definedName>
    <definedName name="____pr48" localSheetId="1">#REF!</definedName>
    <definedName name="____pr48" localSheetId="16">#REF!</definedName>
    <definedName name="____pr48" localSheetId="27">#REF!</definedName>
    <definedName name="____pr48" localSheetId="26">#REF!</definedName>
    <definedName name="____pr48" localSheetId="28">#REF!</definedName>
    <definedName name="____pr48" localSheetId="34">#REF!</definedName>
    <definedName name="____pr48" localSheetId="33">#REF!</definedName>
    <definedName name="____pr48" localSheetId="20">#REF!</definedName>
    <definedName name="____pr48" localSheetId="23">#REF!</definedName>
    <definedName name="____pr48" localSheetId="7">#REF!</definedName>
    <definedName name="____pr48" localSheetId="11">#REF!</definedName>
    <definedName name="____pr48" localSheetId="35">#REF!</definedName>
    <definedName name="____pr48" localSheetId="19">#REF!</definedName>
    <definedName name="____pr48" localSheetId="38">#REF!</definedName>
    <definedName name="____pr48" localSheetId="13">#REF!</definedName>
    <definedName name="____pr48" localSheetId="39">#REF!</definedName>
    <definedName name="____pr48" localSheetId="37">#REF!</definedName>
    <definedName name="____pr48" localSheetId="21">#REF!</definedName>
    <definedName name="____pr48" localSheetId="29">#REF!</definedName>
    <definedName name="____pr48" localSheetId="17">#REF!</definedName>
    <definedName name="____pr48" localSheetId="40">#REF!</definedName>
    <definedName name="____pr48" localSheetId="41">#REF!</definedName>
    <definedName name="____pr48" localSheetId="8">#REF!</definedName>
    <definedName name="____pr48">#REF!</definedName>
    <definedName name="____pr49" localSheetId="1">#REF!</definedName>
    <definedName name="____pr49" localSheetId="16">#REF!</definedName>
    <definedName name="____pr49" localSheetId="27">#REF!</definedName>
    <definedName name="____pr49" localSheetId="26">#REF!</definedName>
    <definedName name="____pr49" localSheetId="28">#REF!</definedName>
    <definedName name="____pr49" localSheetId="34">#REF!</definedName>
    <definedName name="____pr49" localSheetId="33">#REF!</definedName>
    <definedName name="____pr49" localSheetId="20">#REF!</definedName>
    <definedName name="____pr49" localSheetId="23">#REF!</definedName>
    <definedName name="____pr49" localSheetId="7">#REF!</definedName>
    <definedName name="____pr49" localSheetId="11">#REF!</definedName>
    <definedName name="____pr49" localSheetId="35">#REF!</definedName>
    <definedName name="____pr49" localSheetId="19">#REF!</definedName>
    <definedName name="____pr49" localSheetId="38">#REF!</definedName>
    <definedName name="____pr49" localSheetId="13">#REF!</definedName>
    <definedName name="____pr49" localSheetId="39">#REF!</definedName>
    <definedName name="____pr49" localSheetId="37">#REF!</definedName>
    <definedName name="____pr49" localSheetId="21">#REF!</definedName>
    <definedName name="____pr49" localSheetId="29">#REF!</definedName>
    <definedName name="____pr49" localSheetId="17">#REF!</definedName>
    <definedName name="____pr49" localSheetId="40">#REF!</definedName>
    <definedName name="____pr49" localSheetId="41">#REF!</definedName>
    <definedName name="____pr49" localSheetId="8">#REF!</definedName>
    <definedName name="____pr49">#REF!</definedName>
    <definedName name="____pr50" localSheetId="1">#REF!</definedName>
    <definedName name="____pr50" localSheetId="16">#REF!</definedName>
    <definedName name="____pr50" localSheetId="27">#REF!</definedName>
    <definedName name="____pr50" localSheetId="26">#REF!</definedName>
    <definedName name="____pr50" localSheetId="28">#REF!</definedName>
    <definedName name="____pr50" localSheetId="34">#REF!</definedName>
    <definedName name="____pr50" localSheetId="33">#REF!</definedName>
    <definedName name="____pr50" localSheetId="20">#REF!</definedName>
    <definedName name="____pr50" localSheetId="23">#REF!</definedName>
    <definedName name="____pr50" localSheetId="7">#REF!</definedName>
    <definedName name="____pr50" localSheetId="11">#REF!</definedName>
    <definedName name="____pr50" localSheetId="35">#REF!</definedName>
    <definedName name="____pr50" localSheetId="19">#REF!</definedName>
    <definedName name="____pr50" localSheetId="38">#REF!</definedName>
    <definedName name="____pr50" localSheetId="13">#REF!</definedName>
    <definedName name="____pr50" localSheetId="39">#REF!</definedName>
    <definedName name="____pr50" localSheetId="37">#REF!</definedName>
    <definedName name="____pr50" localSheetId="21">#REF!</definedName>
    <definedName name="____pr50" localSheetId="29">#REF!</definedName>
    <definedName name="____pr50" localSheetId="17">#REF!</definedName>
    <definedName name="____pr50" localSheetId="40">#REF!</definedName>
    <definedName name="____pr50" localSheetId="41">#REF!</definedName>
    <definedName name="____pr50" localSheetId="8">#REF!</definedName>
    <definedName name="____pr50">#REF!</definedName>
    <definedName name="____pr51" localSheetId="1">#REF!</definedName>
    <definedName name="____pr51" localSheetId="16">#REF!</definedName>
    <definedName name="____pr51" localSheetId="27">#REF!</definedName>
    <definedName name="____pr51" localSheetId="26">#REF!</definedName>
    <definedName name="____pr51" localSheetId="28">#REF!</definedName>
    <definedName name="____pr51" localSheetId="34">#REF!</definedName>
    <definedName name="____pr51" localSheetId="33">#REF!</definedName>
    <definedName name="____pr51" localSheetId="20">#REF!</definedName>
    <definedName name="____pr51" localSheetId="23">#REF!</definedName>
    <definedName name="____pr51" localSheetId="7">#REF!</definedName>
    <definedName name="____pr51" localSheetId="11">#REF!</definedName>
    <definedName name="____pr51" localSheetId="35">#REF!</definedName>
    <definedName name="____pr51" localSheetId="19">#REF!</definedName>
    <definedName name="____pr51" localSheetId="38">#REF!</definedName>
    <definedName name="____pr51" localSheetId="13">#REF!</definedName>
    <definedName name="____pr51" localSheetId="39">#REF!</definedName>
    <definedName name="____pr51" localSheetId="37">#REF!</definedName>
    <definedName name="____pr51" localSheetId="21">#REF!</definedName>
    <definedName name="____pr51" localSheetId="29">#REF!</definedName>
    <definedName name="____pr51" localSheetId="17">#REF!</definedName>
    <definedName name="____pr51" localSheetId="40">#REF!</definedName>
    <definedName name="____pr51" localSheetId="41">#REF!</definedName>
    <definedName name="____pr51" localSheetId="8">#REF!</definedName>
    <definedName name="____pr51">#REF!</definedName>
    <definedName name="____pr52" localSheetId="1">#REF!</definedName>
    <definedName name="____pr52" localSheetId="16">#REF!</definedName>
    <definedName name="____pr52" localSheetId="27">#REF!</definedName>
    <definedName name="____pr52" localSheetId="26">#REF!</definedName>
    <definedName name="____pr52" localSheetId="28">#REF!</definedName>
    <definedName name="____pr52" localSheetId="34">#REF!</definedName>
    <definedName name="____pr52" localSheetId="33">#REF!</definedName>
    <definedName name="____pr52" localSheetId="20">#REF!</definedName>
    <definedName name="____pr52" localSheetId="23">#REF!</definedName>
    <definedName name="____pr52" localSheetId="7">#REF!</definedName>
    <definedName name="____pr52" localSheetId="11">#REF!</definedName>
    <definedName name="____pr52" localSheetId="35">#REF!</definedName>
    <definedName name="____pr52" localSheetId="19">#REF!</definedName>
    <definedName name="____pr52" localSheetId="38">#REF!</definedName>
    <definedName name="____pr52" localSheetId="13">#REF!</definedName>
    <definedName name="____pr52" localSheetId="39">#REF!</definedName>
    <definedName name="____pr52" localSheetId="37">#REF!</definedName>
    <definedName name="____pr52" localSheetId="21">#REF!</definedName>
    <definedName name="____pr52" localSheetId="29">#REF!</definedName>
    <definedName name="____pr52" localSheetId="17">#REF!</definedName>
    <definedName name="____pr52" localSheetId="40">#REF!</definedName>
    <definedName name="____pr52" localSheetId="41">#REF!</definedName>
    <definedName name="____pr52" localSheetId="8">#REF!</definedName>
    <definedName name="____pr52">#REF!</definedName>
    <definedName name="____pr53" localSheetId="1">#REF!</definedName>
    <definedName name="____pr53" localSheetId="16">#REF!</definedName>
    <definedName name="____pr53" localSheetId="27">#REF!</definedName>
    <definedName name="____pr53" localSheetId="26">#REF!</definedName>
    <definedName name="____pr53" localSheetId="28">#REF!</definedName>
    <definedName name="____pr53" localSheetId="34">#REF!</definedName>
    <definedName name="____pr53" localSheetId="33">#REF!</definedName>
    <definedName name="____pr53" localSheetId="20">#REF!</definedName>
    <definedName name="____pr53" localSheetId="23">#REF!</definedName>
    <definedName name="____pr53" localSheetId="7">#REF!</definedName>
    <definedName name="____pr53" localSheetId="11">#REF!</definedName>
    <definedName name="____pr53" localSheetId="35">#REF!</definedName>
    <definedName name="____pr53" localSheetId="19">#REF!</definedName>
    <definedName name="____pr53" localSheetId="38">#REF!</definedName>
    <definedName name="____pr53" localSheetId="13">#REF!</definedName>
    <definedName name="____pr53" localSheetId="39">#REF!</definedName>
    <definedName name="____pr53" localSheetId="37">#REF!</definedName>
    <definedName name="____pr53" localSheetId="21">#REF!</definedName>
    <definedName name="____pr53" localSheetId="29">#REF!</definedName>
    <definedName name="____pr53" localSheetId="17">#REF!</definedName>
    <definedName name="____pr53" localSheetId="40">#REF!</definedName>
    <definedName name="____pr53" localSheetId="41">#REF!</definedName>
    <definedName name="____pr53" localSheetId="8">#REF!</definedName>
    <definedName name="____pr53">#REF!</definedName>
    <definedName name="____pr54" localSheetId="1">#REF!</definedName>
    <definedName name="____pr54" localSheetId="16">#REF!</definedName>
    <definedName name="____pr54" localSheetId="27">#REF!</definedName>
    <definedName name="____pr54" localSheetId="26">#REF!</definedName>
    <definedName name="____pr54" localSheetId="28">#REF!</definedName>
    <definedName name="____pr54" localSheetId="34">#REF!</definedName>
    <definedName name="____pr54" localSheetId="33">#REF!</definedName>
    <definedName name="____pr54" localSheetId="20">#REF!</definedName>
    <definedName name="____pr54" localSheetId="23">#REF!</definedName>
    <definedName name="____pr54" localSheetId="7">#REF!</definedName>
    <definedName name="____pr54" localSheetId="11">#REF!</definedName>
    <definedName name="____pr54" localSheetId="35">#REF!</definedName>
    <definedName name="____pr54" localSheetId="19">#REF!</definedName>
    <definedName name="____pr54" localSheetId="38">#REF!</definedName>
    <definedName name="____pr54" localSheetId="13">#REF!</definedName>
    <definedName name="____pr54" localSheetId="39">#REF!</definedName>
    <definedName name="____pr54" localSheetId="37">#REF!</definedName>
    <definedName name="____pr54" localSheetId="21">#REF!</definedName>
    <definedName name="____pr54" localSheetId="29">#REF!</definedName>
    <definedName name="____pr54" localSheetId="17">#REF!</definedName>
    <definedName name="____pr54" localSheetId="40">#REF!</definedName>
    <definedName name="____pr54" localSheetId="41">#REF!</definedName>
    <definedName name="____pr54" localSheetId="8">#REF!</definedName>
    <definedName name="____pr54">#REF!</definedName>
    <definedName name="____pr55" localSheetId="1">#REF!</definedName>
    <definedName name="____pr55" localSheetId="16">#REF!</definedName>
    <definedName name="____pr55" localSheetId="27">#REF!</definedName>
    <definedName name="____pr55" localSheetId="26">#REF!</definedName>
    <definedName name="____pr55" localSheetId="28">#REF!</definedName>
    <definedName name="____pr55" localSheetId="34">#REF!</definedName>
    <definedName name="____pr55" localSheetId="33">#REF!</definedName>
    <definedName name="____pr55" localSheetId="20">#REF!</definedName>
    <definedName name="____pr55" localSheetId="23">#REF!</definedName>
    <definedName name="____pr55" localSheetId="7">#REF!</definedName>
    <definedName name="____pr55" localSheetId="11">#REF!</definedName>
    <definedName name="____pr55" localSheetId="35">#REF!</definedName>
    <definedName name="____pr55" localSheetId="19">#REF!</definedName>
    <definedName name="____pr55" localSheetId="38">#REF!</definedName>
    <definedName name="____pr55" localSheetId="13">#REF!</definedName>
    <definedName name="____pr55" localSheetId="39">#REF!</definedName>
    <definedName name="____pr55" localSheetId="37">#REF!</definedName>
    <definedName name="____pr55" localSheetId="21">#REF!</definedName>
    <definedName name="____pr55" localSheetId="29">#REF!</definedName>
    <definedName name="____pr55" localSheetId="17">#REF!</definedName>
    <definedName name="____pr55" localSheetId="40">#REF!</definedName>
    <definedName name="____pr55" localSheetId="41">#REF!</definedName>
    <definedName name="____pr55" localSheetId="8">#REF!</definedName>
    <definedName name="____pr55">#REF!</definedName>
    <definedName name="____pr56" localSheetId="1">#REF!</definedName>
    <definedName name="____pr56" localSheetId="16">#REF!</definedName>
    <definedName name="____pr56" localSheetId="27">#REF!</definedName>
    <definedName name="____pr56" localSheetId="26">#REF!</definedName>
    <definedName name="____pr56" localSheetId="28">#REF!</definedName>
    <definedName name="____pr56" localSheetId="34">#REF!</definedName>
    <definedName name="____pr56" localSheetId="33">#REF!</definedName>
    <definedName name="____pr56" localSheetId="20">#REF!</definedName>
    <definedName name="____pr56" localSheetId="23">#REF!</definedName>
    <definedName name="____pr56" localSheetId="7">#REF!</definedName>
    <definedName name="____pr56" localSheetId="11">#REF!</definedName>
    <definedName name="____pr56" localSheetId="35">#REF!</definedName>
    <definedName name="____pr56" localSheetId="19">#REF!</definedName>
    <definedName name="____pr56" localSheetId="38">#REF!</definedName>
    <definedName name="____pr56" localSheetId="13">#REF!</definedName>
    <definedName name="____pr56" localSheetId="39">#REF!</definedName>
    <definedName name="____pr56" localSheetId="37">#REF!</definedName>
    <definedName name="____pr56" localSheetId="21">#REF!</definedName>
    <definedName name="____pr56" localSheetId="29">#REF!</definedName>
    <definedName name="____pr56" localSheetId="17">#REF!</definedName>
    <definedName name="____pr56" localSheetId="40">#REF!</definedName>
    <definedName name="____pr56" localSheetId="41">#REF!</definedName>
    <definedName name="____pr56" localSheetId="8">#REF!</definedName>
    <definedName name="____pr56">#REF!</definedName>
    <definedName name="____pr57" localSheetId="1">#REF!</definedName>
    <definedName name="____pr57" localSheetId="16">#REF!</definedName>
    <definedName name="____pr57" localSheetId="27">#REF!</definedName>
    <definedName name="____pr57" localSheetId="26">#REF!</definedName>
    <definedName name="____pr57" localSheetId="28">#REF!</definedName>
    <definedName name="____pr57" localSheetId="34">#REF!</definedName>
    <definedName name="____pr57" localSheetId="33">#REF!</definedName>
    <definedName name="____pr57" localSheetId="20">#REF!</definedName>
    <definedName name="____pr57" localSheetId="23">#REF!</definedName>
    <definedName name="____pr57" localSheetId="7">#REF!</definedName>
    <definedName name="____pr57" localSheetId="11">#REF!</definedName>
    <definedName name="____pr57" localSheetId="35">#REF!</definedName>
    <definedName name="____pr57" localSheetId="19">#REF!</definedName>
    <definedName name="____pr57" localSheetId="38">#REF!</definedName>
    <definedName name="____pr57" localSheetId="13">#REF!</definedName>
    <definedName name="____pr57" localSheetId="39">#REF!</definedName>
    <definedName name="____pr57" localSheetId="37">#REF!</definedName>
    <definedName name="____pr57" localSheetId="21">#REF!</definedName>
    <definedName name="____pr57" localSheetId="29">#REF!</definedName>
    <definedName name="____pr57" localSheetId="17">#REF!</definedName>
    <definedName name="____pr57" localSheetId="40">#REF!</definedName>
    <definedName name="____pr57" localSheetId="41">#REF!</definedName>
    <definedName name="____pr57" localSheetId="8">#REF!</definedName>
    <definedName name="____pr57">#REF!</definedName>
    <definedName name="____pr58" localSheetId="1">#REF!</definedName>
    <definedName name="____pr58" localSheetId="16">#REF!</definedName>
    <definedName name="____pr58" localSheetId="27">#REF!</definedName>
    <definedName name="____pr58" localSheetId="26">#REF!</definedName>
    <definedName name="____pr58" localSheetId="28">#REF!</definedName>
    <definedName name="____pr58" localSheetId="34">#REF!</definedName>
    <definedName name="____pr58" localSheetId="33">#REF!</definedName>
    <definedName name="____pr58" localSheetId="20">#REF!</definedName>
    <definedName name="____pr58" localSheetId="23">#REF!</definedName>
    <definedName name="____pr58" localSheetId="7">#REF!</definedName>
    <definedName name="____pr58" localSheetId="11">#REF!</definedName>
    <definedName name="____pr58" localSheetId="35">#REF!</definedName>
    <definedName name="____pr58" localSheetId="19">#REF!</definedName>
    <definedName name="____pr58" localSheetId="38">#REF!</definedName>
    <definedName name="____pr58" localSheetId="13">#REF!</definedName>
    <definedName name="____pr58" localSheetId="39">#REF!</definedName>
    <definedName name="____pr58" localSheetId="37">#REF!</definedName>
    <definedName name="____pr58" localSheetId="21">#REF!</definedName>
    <definedName name="____pr58" localSheetId="29">#REF!</definedName>
    <definedName name="____pr58" localSheetId="17">#REF!</definedName>
    <definedName name="____pr58" localSheetId="40">#REF!</definedName>
    <definedName name="____pr58" localSheetId="41">#REF!</definedName>
    <definedName name="____pr58" localSheetId="8">#REF!</definedName>
    <definedName name="____pr58">#REF!</definedName>
    <definedName name="____pr59" localSheetId="1">#REF!</definedName>
    <definedName name="____pr59" localSheetId="16">#REF!</definedName>
    <definedName name="____pr59" localSheetId="27">#REF!</definedName>
    <definedName name="____pr59" localSheetId="26">#REF!</definedName>
    <definedName name="____pr59" localSheetId="28">#REF!</definedName>
    <definedName name="____pr59" localSheetId="34">#REF!</definedName>
    <definedName name="____pr59" localSheetId="33">#REF!</definedName>
    <definedName name="____pr59" localSheetId="20">#REF!</definedName>
    <definedName name="____pr59" localSheetId="23">#REF!</definedName>
    <definedName name="____pr59" localSheetId="7">#REF!</definedName>
    <definedName name="____pr59" localSheetId="11">#REF!</definedName>
    <definedName name="____pr59" localSheetId="35">#REF!</definedName>
    <definedName name="____pr59" localSheetId="19">#REF!</definedName>
    <definedName name="____pr59" localSheetId="38">#REF!</definedName>
    <definedName name="____pr59" localSheetId="13">#REF!</definedName>
    <definedName name="____pr59" localSheetId="39">#REF!</definedName>
    <definedName name="____pr59" localSheetId="37">#REF!</definedName>
    <definedName name="____pr59" localSheetId="21">#REF!</definedName>
    <definedName name="____pr59" localSheetId="29">#REF!</definedName>
    <definedName name="____pr59" localSheetId="17">#REF!</definedName>
    <definedName name="____pr59" localSheetId="40">#REF!</definedName>
    <definedName name="____pr59" localSheetId="41">#REF!</definedName>
    <definedName name="____pr59" localSheetId="8">#REF!</definedName>
    <definedName name="____pr59">#REF!</definedName>
    <definedName name="____pr60" localSheetId="1">#REF!</definedName>
    <definedName name="____pr60" localSheetId="16">#REF!</definedName>
    <definedName name="____pr60" localSheetId="27">#REF!</definedName>
    <definedName name="____pr60" localSheetId="26">#REF!</definedName>
    <definedName name="____pr60" localSheetId="28">#REF!</definedName>
    <definedName name="____pr60" localSheetId="34">#REF!</definedName>
    <definedName name="____pr60" localSheetId="33">#REF!</definedName>
    <definedName name="____pr60" localSheetId="20">#REF!</definedName>
    <definedName name="____pr60" localSheetId="23">#REF!</definedName>
    <definedName name="____pr60" localSheetId="7">#REF!</definedName>
    <definedName name="____pr60" localSheetId="11">#REF!</definedName>
    <definedName name="____pr60" localSheetId="35">#REF!</definedName>
    <definedName name="____pr60" localSheetId="19">#REF!</definedName>
    <definedName name="____pr60" localSheetId="38">#REF!</definedName>
    <definedName name="____pr60" localSheetId="13">#REF!</definedName>
    <definedName name="____pr60" localSheetId="39">#REF!</definedName>
    <definedName name="____pr60" localSheetId="37">#REF!</definedName>
    <definedName name="____pr60" localSheetId="21">#REF!</definedName>
    <definedName name="____pr60" localSheetId="29">#REF!</definedName>
    <definedName name="____pr60" localSheetId="17">#REF!</definedName>
    <definedName name="____pr60" localSheetId="40">#REF!</definedName>
    <definedName name="____pr60" localSheetId="41">#REF!</definedName>
    <definedName name="____pr60" localSheetId="8">#REF!</definedName>
    <definedName name="____pr60">#REF!</definedName>
    <definedName name="____pr61" localSheetId="1">#REF!</definedName>
    <definedName name="____pr61" localSheetId="16">#REF!</definedName>
    <definedName name="____pr61" localSheetId="27">#REF!</definedName>
    <definedName name="____pr61" localSheetId="26">#REF!</definedName>
    <definedName name="____pr61" localSheetId="28">#REF!</definedName>
    <definedName name="____pr61" localSheetId="34">#REF!</definedName>
    <definedName name="____pr61" localSheetId="33">#REF!</definedName>
    <definedName name="____pr61" localSheetId="20">#REF!</definedName>
    <definedName name="____pr61" localSheetId="23">#REF!</definedName>
    <definedName name="____pr61" localSheetId="7">#REF!</definedName>
    <definedName name="____pr61" localSheetId="11">#REF!</definedName>
    <definedName name="____pr61" localSheetId="35">#REF!</definedName>
    <definedName name="____pr61" localSheetId="19">#REF!</definedName>
    <definedName name="____pr61" localSheetId="38">#REF!</definedName>
    <definedName name="____pr61" localSheetId="13">#REF!</definedName>
    <definedName name="____pr61" localSheetId="39">#REF!</definedName>
    <definedName name="____pr61" localSheetId="37">#REF!</definedName>
    <definedName name="____pr61" localSheetId="21">#REF!</definedName>
    <definedName name="____pr61" localSheetId="29">#REF!</definedName>
    <definedName name="____pr61" localSheetId="17">#REF!</definedName>
    <definedName name="____pr61" localSheetId="40">#REF!</definedName>
    <definedName name="____pr61" localSheetId="41">#REF!</definedName>
    <definedName name="____pr61" localSheetId="8">#REF!</definedName>
    <definedName name="____pr61">#REF!</definedName>
    <definedName name="____pr62" localSheetId="1">#REF!</definedName>
    <definedName name="____pr62" localSheetId="16">#REF!</definedName>
    <definedName name="____pr62" localSheetId="27">#REF!</definedName>
    <definedName name="____pr62" localSheetId="26">#REF!</definedName>
    <definedName name="____pr62" localSheetId="28">#REF!</definedName>
    <definedName name="____pr62" localSheetId="34">#REF!</definedName>
    <definedName name="____pr62" localSheetId="33">#REF!</definedName>
    <definedName name="____pr62" localSheetId="20">#REF!</definedName>
    <definedName name="____pr62" localSheetId="23">#REF!</definedName>
    <definedName name="____pr62" localSheetId="7">#REF!</definedName>
    <definedName name="____pr62" localSheetId="11">#REF!</definedName>
    <definedName name="____pr62" localSheetId="35">#REF!</definedName>
    <definedName name="____pr62" localSheetId="19">#REF!</definedName>
    <definedName name="____pr62" localSheetId="38">#REF!</definedName>
    <definedName name="____pr62" localSheetId="13">#REF!</definedName>
    <definedName name="____pr62" localSheetId="39">#REF!</definedName>
    <definedName name="____pr62" localSheetId="37">#REF!</definedName>
    <definedName name="____pr62" localSheetId="21">#REF!</definedName>
    <definedName name="____pr62" localSheetId="29">#REF!</definedName>
    <definedName name="____pr62" localSheetId="17">#REF!</definedName>
    <definedName name="____pr62" localSheetId="40">#REF!</definedName>
    <definedName name="____pr62" localSheetId="41">#REF!</definedName>
    <definedName name="____pr62" localSheetId="8">#REF!</definedName>
    <definedName name="____pr62">#REF!</definedName>
    <definedName name="____pr63" localSheetId="1">#REF!</definedName>
    <definedName name="____pr63" localSheetId="16">#REF!</definedName>
    <definedName name="____pr63" localSheetId="27">#REF!</definedName>
    <definedName name="____pr63" localSheetId="26">#REF!</definedName>
    <definedName name="____pr63" localSheetId="28">#REF!</definedName>
    <definedName name="____pr63" localSheetId="34">#REF!</definedName>
    <definedName name="____pr63" localSheetId="33">#REF!</definedName>
    <definedName name="____pr63" localSheetId="20">#REF!</definedName>
    <definedName name="____pr63" localSheetId="23">#REF!</definedName>
    <definedName name="____pr63" localSheetId="7">#REF!</definedName>
    <definedName name="____pr63" localSheetId="11">#REF!</definedName>
    <definedName name="____pr63" localSheetId="35">#REF!</definedName>
    <definedName name="____pr63" localSheetId="19">#REF!</definedName>
    <definedName name="____pr63" localSheetId="38">#REF!</definedName>
    <definedName name="____pr63" localSheetId="13">#REF!</definedName>
    <definedName name="____pr63" localSheetId="39">#REF!</definedName>
    <definedName name="____pr63" localSheetId="37">#REF!</definedName>
    <definedName name="____pr63" localSheetId="21">#REF!</definedName>
    <definedName name="____pr63" localSheetId="29">#REF!</definedName>
    <definedName name="____pr63" localSheetId="17">#REF!</definedName>
    <definedName name="____pr63" localSheetId="40">#REF!</definedName>
    <definedName name="____pr63" localSheetId="41">#REF!</definedName>
    <definedName name="____pr63" localSheetId="8">#REF!</definedName>
    <definedName name="____pr63">#REF!</definedName>
    <definedName name="____pr64" localSheetId="1">#REF!</definedName>
    <definedName name="____pr64" localSheetId="16">#REF!</definedName>
    <definedName name="____pr64" localSheetId="27">#REF!</definedName>
    <definedName name="____pr64" localSheetId="26">#REF!</definedName>
    <definedName name="____pr64" localSheetId="28">#REF!</definedName>
    <definedName name="____pr64" localSheetId="34">#REF!</definedName>
    <definedName name="____pr64" localSheetId="33">#REF!</definedName>
    <definedName name="____pr64" localSheetId="20">#REF!</definedName>
    <definedName name="____pr64" localSheetId="23">#REF!</definedName>
    <definedName name="____pr64" localSheetId="7">#REF!</definedName>
    <definedName name="____pr64" localSheetId="11">#REF!</definedName>
    <definedName name="____pr64" localSheetId="35">#REF!</definedName>
    <definedName name="____pr64" localSheetId="19">#REF!</definedName>
    <definedName name="____pr64" localSheetId="38">#REF!</definedName>
    <definedName name="____pr64" localSheetId="13">#REF!</definedName>
    <definedName name="____pr64" localSheetId="39">#REF!</definedName>
    <definedName name="____pr64" localSheetId="37">#REF!</definedName>
    <definedName name="____pr64" localSheetId="21">#REF!</definedName>
    <definedName name="____pr64" localSheetId="29">#REF!</definedName>
    <definedName name="____pr64" localSheetId="17">#REF!</definedName>
    <definedName name="____pr64" localSheetId="40">#REF!</definedName>
    <definedName name="____pr64" localSheetId="41">#REF!</definedName>
    <definedName name="____pr64" localSheetId="8">#REF!</definedName>
    <definedName name="____pr64">#REF!</definedName>
    <definedName name="____pr65" localSheetId="1">#REF!</definedName>
    <definedName name="____pr65" localSheetId="16">#REF!</definedName>
    <definedName name="____pr65" localSheetId="27">#REF!</definedName>
    <definedName name="____pr65" localSheetId="26">#REF!</definedName>
    <definedName name="____pr65" localSheetId="28">#REF!</definedName>
    <definedName name="____pr65" localSheetId="34">#REF!</definedName>
    <definedName name="____pr65" localSheetId="33">#REF!</definedName>
    <definedName name="____pr65" localSheetId="20">#REF!</definedName>
    <definedName name="____pr65" localSheetId="23">#REF!</definedName>
    <definedName name="____pr65" localSheetId="7">#REF!</definedName>
    <definedName name="____pr65" localSheetId="11">#REF!</definedName>
    <definedName name="____pr65" localSheetId="35">#REF!</definedName>
    <definedName name="____pr65" localSheetId="19">#REF!</definedName>
    <definedName name="____pr65" localSheetId="38">#REF!</definedName>
    <definedName name="____pr65" localSheetId="13">#REF!</definedName>
    <definedName name="____pr65" localSheetId="39">#REF!</definedName>
    <definedName name="____pr65" localSheetId="37">#REF!</definedName>
    <definedName name="____pr65" localSheetId="21">#REF!</definedName>
    <definedName name="____pr65" localSheetId="29">#REF!</definedName>
    <definedName name="____pr65" localSheetId="17">#REF!</definedName>
    <definedName name="____pr65" localSheetId="40">#REF!</definedName>
    <definedName name="____pr65" localSheetId="41">#REF!</definedName>
    <definedName name="____pr65" localSheetId="8">#REF!</definedName>
    <definedName name="____pr65">#REF!</definedName>
    <definedName name="____pr66" localSheetId="1">#REF!</definedName>
    <definedName name="____pr66" localSheetId="16">#REF!</definedName>
    <definedName name="____pr66" localSheetId="27">#REF!</definedName>
    <definedName name="____pr66" localSheetId="26">#REF!</definedName>
    <definedName name="____pr66" localSheetId="28">#REF!</definedName>
    <definedName name="____pr66" localSheetId="34">#REF!</definedName>
    <definedName name="____pr66" localSheetId="33">#REF!</definedName>
    <definedName name="____pr66" localSheetId="20">#REF!</definedName>
    <definedName name="____pr66" localSheetId="23">#REF!</definedName>
    <definedName name="____pr66" localSheetId="7">#REF!</definedName>
    <definedName name="____pr66" localSheetId="11">#REF!</definedName>
    <definedName name="____pr66" localSheetId="35">#REF!</definedName>
    <definedName name="____pr66" localSheetId="19">#REF!</definedName>
    <definedName name="____pr66" localSheetId="38">#REF!</definedName>
    <definedName name="____pr66" localSheetId="13">#REF!</definedName>
    <definedName name="____pr66" localSheetId="39">#REF!</definedName>
    <definedName name="____pr66" localSheetId="37">#REF!</definedName>
    <definedName name="____pr66" localSheetId="21">#REF!</definedName>
    <definedName name="____pr66" localSheetId="29">#REF!</definedName>
    <definedName name="____pr66" localSheetId="17">#REF!</definedName>
    <definedName name="____pr66" localSheetId="40">#REF!</definedName>
    <definedName name="____pr66" localSheetId="41">#REF!</definedName>
    <definedName name="____pr66" localSheetId="8">#REF!</definedName>
    <definedName name="____pr66">#REF!</definedName>
    <definedName name="____pr67" localSheetId="1">#REF!</definedName>
    <definedName name="____pr67" localSheetId="16">#REF!</definedName>
    <definedName name="____pr67" localSheetId="27">#REF!</definedName>
    <definedName name="____pr67" localSheetId="26">#REF!</definedName>
    <definedName name="____pr67" localSheetId="28">#REF!</definedName>
    <definedName name="____pr67" localSheetId="34">#REF!</definedName>
    <definedName name="____pr67" localSheetId="33">#REF!</definedName>
    <definedName name="____pr67" localSheetId="20">#REF!</definedName>
    <definedName name="____pr67" localSheetId="23">#REF!</definedName>
    <definedName name="____pr67" localSheetId="7">#REF!</definedName>
    <definedName name="____pr67" localSheetId="11">#REF!</definedName>
    <definedName name="____pr67" localSheetId="35">#REF!</definedName>
    <definedName name="____pr67" localSheetId="19">#REF!</definedName>
    <definedName name="____pr67" localSheetId="38">#REF!</definedName>
    <definedName name="____pr67" localSheetId="13">#REF!</definedName>
    <definedName name="____pr67" localSheetId="39">#REF!</definedName>
    <definedName name="____pr67" localSheetId="37">#REF!</definedName>
    <definedName name="____pr67" localSheetId="21">#REF!</definedName>
    <definedName name="____pr67" localSheetId="29">#REF!</definedName>
    <definedName name="____pr67" localSheetId="17">#REF!</definedName>
    <definedName name="____pr67" localSheetId="40">#REF!</definedName>
    <definedName name="____pr67" localSheetId="41">#REF!</definedName>
    <definedName name="____pr67" localSheetId="8">#REF!</definedName>
    <definedName name="____pr67">#REF!</definedName>
    <definedName name="____pr68" localSheetId="1">#REF!</definedName>
    <definedName name="____pr68" localSheetId="16">#REF!</definedName>
    <definedName name="____pr68" localSheetId="27">#REF!</definedName>
    <definedName name="____pr68" localSheetId="26">#REF!</definedName>
    <definedName name="____pr68" localSheetId="28">#REF!</definedName>
    <definedName name="____pr68" localSheetId="34">#REF!</definedName>
    <definedName name="____pr68" localSheetId="33">#REF!</definedName>
    <definedName name="____pr68" localSheetId="20">#REF!</definedName>
    <definedName name="____pr68" localSheetId="23">#REF!</definedName>
    <definedName name="____pr68" localSheetId="7">#REF!</definedName>
    <definedName name="____pr68" localSheetId="11">#REF!</definedName>
    <definedName name="____pr68" localSheetId="35">#REF!</definedName>
    <definedName name="____pr68" localSheetId="19">#REF!</definedName>
    <definedName name="____pr68" localSheetId="38">#REF!</definedName>
    <definedName name="____pr68" localSheetId="13">#REF!</definedName>
    <definedName name="____pr68" localSheetId="39">#REF!</definedName>
    <definedName name="____pr68" localSheetId="37">#REF!</definedName>
    <definedName name="____pr68" localSheetId="21">#REF!</definedName>
    <definedName name="____pr68" localSheetId="29">#REF!</definedName>
    <definedName name="____pr68" localSheetId="17">#REF!</definedName>
    <definedName name="____pr68" localSheetId="40">#REF!</definedName>
    <definedName name="____pr68" localSheetId="41">#REF!</definedName>
    <definedName name="____pr68" localSheetId="8">#REF!</definedName>
    <definedName name="____pr68">#REF!</definedName>
    <definedName name="____pr69" localSheetId="1">#REF!</definedName>
    <definedName name="____pr69" localSheetId="16">#REF!</definedName>
    <definedName name="____pr69" localSheetId="27">#REF!</definedName>
    <definedName name="____pr69" localSheetId="26">#REF!</definedName>
    <definedName name="____pr69" localSheetId="28">#REF!</definedName>
    <definedName name="____pr69" localSheetId="34">#REF!</definedName>
    <definedName name="____pr69" localSheetId="33">#REF!</definedName>
    <definedName name="____pr69" localSheetId="20">#REF!</definedName>
    <definedName name="____pr69" localSheetId="23">#REF!</definedName>
    <definedName name="____pr69" localSheetId="7">#REF!</definedName>
    <definedName name="____pr69" localSheetId="11">#REF!</definedName>
    <definedName name="____pr69" localSheetId="35">#REF!</definedName>
    <definedName name="____pr69" localSheetId="19">#REF!</definedName>
    <definedName name="____pr69" localSheetId="38">#REF!</definedName>
    <definedName name="____pr69" localSheetId="13">#REF!</definedName>
    <definedName name="____pr69" localSheetId="39">#REF!</definedName>
    <definedName name="____pr69" localSheetId="37">#REF!</definedName>
    <definedName name="____pr69" localSheetId="21">#REF!</definedName>
    <definedName name="____pr69" localSheetId="29">#REF!</definedName>
    <definedName name="____pr69" localSheetId="17">#REF!</definedName>
    <definedName name="____pr69" localSheetId="40">#REF!</definedName>
    <definedName name="____pr69" localSheetId="41">#REF!</definedName>
    <definedName name="____pr69" localSheetId="8">#REF!</definedName>
    <definedName name="____pr69">#REF!</definedName>
    <definedName name="____pr70" localSheetId="1">#REF!</definedName>
    <definedName name="____pr70" localSheetId="16">#REF!</definedName>
    <definedName name="____pr70" localSheetId="27">#REF!</definedName>
    <definedName name="____pr70" localSheetId="26">#REF!</definedName>
    <definedName name="____pr70" localSheetId="28">#REF!</definedName>
    <definedName name="____pr70" localSheetId="34">#REF!</definedName>
    <definedName name="____pr70" localSheetId="33">#REF!</definedName>
    <definedName name="____pr70" localSheetId="20">#REF!</definedName>
    <definedName name="____pr70" localSheetId="23">#REF!</definedName>
    <definedName name="____pr70" localSheetId="7">#REF!</definedName>
    <definedName name="____pr70" localSheetId="11">#REF!</definedName>
    <definedName name="____pr70" localSheetId="35">#REF!</definedName>
    <definedName name="____pr70" localSheetId="19">#REF!</definedName>
    <definedName name="____pr70" localSheetId="38">#REF!</definedName>
    <definedName name="____pr70" localSheetId="13">#REF!</definedName>
    <definedName name="____pr70" localSheetId="39">#REF!</definedName>
    <definedName name="____pr70" localSheetId="37">#REF!</definedName>
    <definedName name="____pr70" localSheetId="21">#REF!</definedName>
    <definedName name="____pr70" localSheetId="29">#REF!</definedName>
    <definedName name="____pr70" localSheetId="17">#REF!</definedName>
    <definedName name="____pr70" localSheetId="40">#REF!</definedName>
    <definedName name="____pr70" localSheetId="41">#REF!</definedName>
    <definedName name="____pr70" localSheetId="8">#REF!</definedName>
    <definedName name="____pr70">#REF!</definedName>
    <definedName name="____pr71" localSheetId="1">#REF!</definedName>
    <definedName name="____pr71" localSheetId="16">#REF!</definedName>
    <definedName name="____pr71" localSheetId="27">#REF!</definedName>
    <definedName name="____pr71" localSheetId="26">#REF!</definedName>
    <definedName name="____pr71" localSheetId="28">#REF!</definedName>
    <definedName name="____pr71" localSheetId="34">#REF!</definedName>
    <definedName name="____pr71" localSheetId="33">#REF!</definedName>
    <definedName name="____pr71" localSheetId="20">#REF!</definedName>
    <definedName name="____pr71" localSheetId="23">#REF!</definedName>
    <definedName name="____pr71" localSheetId="7">#REF!</definedName>
    <definedName name="____pr71" localSheetId="11">#REF!</definedName>
    <definedName name="____pr71" localSheetId="35">#REF!</definedName>
    <definedName name="____pr71" localSheetId="19">#REF!</definedName>
    <definedName name="____pr71" localSheetId="38">#REF!</definedName>
    <definedName name="____pr71" localSheetId="13">#REF!</definedName>
    <definedName name="____pr71" localSheetId="39">#REF!</definedName>
    <definedName name="____pr71" localSheetId="37">#REF!</definedName>
    <definedName name="____pr71" localSheetId="21">#REF!</definedName>
    <definedName name="____pr71" localSheetId="29">#REF!</definedName>
    <definedName name="____pr71" localSheetId="17">#REF!</definedName>
    <definedName name="____pr71" localSheetId="40">#REF!</definedName>
    <definedName name="____pr71" localSheetId="41">#REF!</definedName>
    <definedName name="____pr71" localSheetId="8">#REF!</definedName>
    <definedName name="____pr71">#REF!</definedName>
    <definedName name="____pr72" localSheetId="1">#REF!</definedName>
    <definedName name="____pr72" localSheetId="16">#REF!</definedName>
    <definedName name="____pr72" localSheetId="27">#REF!</definedName>
    <definedName name="____pr72" localSheetId="26">#REF!</definedName>
    <definedName name="____pr72" localSheetId="28">#REF!</definedName>
    <definedName name="____pr72" localSheetId="34">#REF!</definedName>
    <definedName name="____pr72" localSheetId="33">#REF!</definedName>
    <definedName name="____pr72" localSheetId="20">#REF!</definedName>
    <definedName name="____pr72" localSheetId="23">#REF!</definedName>
    <definedName name="____pr72" localSheetId="7">#REF!</definedName>
    <definedName name="____pr72" localSheetId="11">#REF!</definedName>
    <definedName name="____pr72" localSheetId="35">#REF!</definedName>
    <definedName name="____pr72" localSheetId="19">#REF!</definedName>
    <definedName name="____pr72" localSheetId="38">#REF!</definedName>
    <definedName name="____pr72" localSheetId="13">#REF!</definedName>
    <definedName name="____pr72" localSheetId="39">#REF!</definedName>
    <definedName name="____pr72" localSheetId="37">#REF!</definedName>
    <definedName name="____pr72" localSheetId="21">#REF!</definedName>
    <definedName name="____pr72" localSheetId="29">#REF!</definedName>
    <definedName name="____pr72" localSheetId="17">#REF!</definedName>
    <definedName name="____pr72" localSheetId="40">#REF!</definedName>
    <definedName name="____pr72" localSheetId="41">#REF!</definedName>
    <definedName name="____pr72" localSheetId="8">#REF!</definedName>
    <definedName name="____pr72">#REF!</definedName>
    <definedName name="____SBC1">[1]INV!$A$12:$D$15</definedName>
    <definedName name="____SBC3">[1]INV!$F$12:$I$15</definedName>
    <definedName name="____SBC5">[1]INV!$K$12:$N$15</definedName>
    <definedName name="____TOP1" localSheetId="1">#REF!</definedName>
    <definedName name="____TOP1" localSheetId="16">#REF!</definedName>
    <definedName name="____TOP1" localSheetId="27">#REF!</definedName>
    <definedName name="____TOP1" localSheetId="26">#REF!</definedName>
    <definedName name="____TOP1" localSheetId="28">#REF!</definedName>
    <definedName name="____TOP1" localSheetId="34">#REF!</definedName>
    <definedName name="____TOP1" localSheetId="33">#REF!</definedName>
    <definedName name="____TOP1" localSheetId="20">#REF!</definedName>
    <definedName name="____TOP1" localSheetId="23">#REF!</definedName>
    <definedName name="____TOP1" localSheetId="7">#REF!</definedName>
    <definedName name="____TOP1" localSheetId="11">#REF!</definedName>
    <definedName name="____TOP1" localSheetId="35">#REF!</definedName>
    <definedName name="____TOP1" localSheetId="19">#REF!</definedName>
    <definedName name="____TOP1" localSheetId="38">#REF!</definedName>
    <definedName name="____TOP1" localSheetId="13">#REF!</definedName>
    <definedName name="____TOP1" localSheetId="39">#REF!</definedName>
    <definedName name="____TOP1" localSheetId="37">#REF!</definedName>
    <definedName name="____TOP1" localSheetId="21">#REF!</definedName>
    <definedName name="____TOP1" localSheetId="29">#REF!</definedName>
    <definedName name="____TOP1" localSheetId="17">#REF!</definedName>
    <definedName name="____TOP1" localSheetId="40">#REF!</definedName>
    <definedName name="____TOP1" localSheetId="41">#REF!</definedName>
    <definedName name="____TOP1" localSheetId="8">#REF!</definedName>
    <definedName name="____TOP1">#REF!</definedName>
    <definedName name="____TOP10" localSheetId="1">#REF!</definedName>
    <definedName name="____TOP10" localSheetId="16">#REF!</definedName>
    <definedName name="____TOP10" localSheetId="27">#REF!</definedName>
    <definedName name="____TOP10" localSheetId="26">#REF!</definedName>
    <definedName name="____TOP10" localSheetId="28">#REF!</definedName>
    <definedName name="____TOP10" localSheetId="34">#REF!</definedName>
    <definedName name="____TOP10" localSheetId="33">#REF!</definedName>
    <definedName name="____TOP10" localSheetId="20">#REF!</definedName>
    <definedName name="____TOP10" localSheetId="23">#REF!</definedName>
    <definedName name="____TOP10" localSheetId="7">#REF!</definedName>
    <definedName name="____TOP10" localSheetId="11">#REF!</definedName>
    <definedName name="____TOP10" localSheetId="35">#REF!</definedName>
    <definedName name="____TOP10" localSheetId="19">#REF!</definedName>
    <definedName name="____TOP10" localSheetId="38">#REF!</definedName>
    <definedName name="____TOP10" localSheetId="13">#REF!</definedName>
    <definedName name="____TOP10" localSheetId="39">#REF!</definedName>
    <definedName name="____TOP10" localSheetId="37">#REF!</definedName>
    <definedName name="____TOP10" localSheetId="21">#REF!</definedName>
    <definedName name="____TOP10" localSheetId="29">#REF!</definedName>
    <definedName name="____TOP10" localSheetId="17">#REF!</definedName>
    <definedName name="____TOP10" localSheetId="40">#REF!</definedName>
    <definedName name="____TOP10" localSheetId="41">#REF!</definedName>
    <definedName name="____TOP10" localSheetId="8">#REF!</definedName>
    <definedName name="____TOP10">#REF!</definedName>
    <definedName name="____TOP2" localSheetId="1">#REF!</definedName>
    <definedName name="____TOP2" localSheetId="16">#REF!</definedName>
    <definedName name="____TOP2" localSheetId="27">#REF!</definedName>
    <definedName name="____TOP2" localSheetId="26">#REF!</definedName>
    <definedName name="____TOP2" localSheetId="28">#REF!</definedName>
    <definedName name="____TOP2" localSheetId="34">#REF!</definedName>
    <definedName name="____TOP2" localSheetId="33">#REF!</definedName>
    <definedName name="____TOP2" localSheetId="20">#REF!</definedName>
    <definedName name="____TOP2" localSheetId="23">#REF!</definedName>
    <definedName name="____TOP2" localSheetId="7">#REF!</definedName>
    <definedName name="____TOP2" localSheetId="11">#REF!</definedName>
    <definedName name="____TOP2" localSheetId="35">#REF!</definedName>
    <definedName name="____TOP2" localSheetId="19">#REF!</definedName>
    <definedName name="____TOP2" localSheetId="38">#REF!</definedName>
    <definedName name="____TOP2" localSheetId="13">#REF!</definedName>
    <definedName name="____TOP2" localSheetId="39">#REF!</definedName>
    <definedName name="____TOP2" localSheetId="37">#REF!</definedName>
    <definedName name="____TOP2" localSheetId="21">#REF!</definedName>
    <definedName name="____TOP2" localSheetId="29">#REF!</definedName>
    <definedName name="____TOP2" localSheetId="17">#REF!</definedName>
    <definedName name="____TOP2" localSheetId="40">#REF!</definedName>
    <definedName name="____TOP2" localSheetId="41">#REF!</definedName>
    <definedName name="____TOP2" localSheetId="8">#REF!</definedName>
    <definedName name="____TOP2">#REF!</definedName>
    <definedName name="____TOP3" localSheetId="1">#REF!</definedName>
    <definedName name="____TOP3" localSheetId="16">#REF!</definedName>
    <definedName name="____TOP3" localSheetId="27">#REF!</definedName>
    <definedName name="____TOP3" localSheetId="26">#REF!</definedName>
    <definedName name="____TOP3" localSheetId="28">#REF!</definedName>
    <definedName name="____TOP3" localSheetId="34">#REF!</definedName>
    <definedName name="____TOP3" localSheetId="33">#REF!</definedName>
    <definedName name="____TOP3" localSheetId="20">#REF!</definedName>
    <definedName name="____TOP3" localSheetId="23">#REF!</definedName>
    <definedName name="____TOP3" localSheetId="7">#REF!</definedName>
    <definedName name="____TOP3" localSheetId="11">#REF!</definedName>
    <definedName name="____TOP3" localSheetId="35">#REF!</definedName>
    <definedName name="____TOP3" localSheetId="19">#REF!</definedName>
    <definedName name="____TOP3" localSheetId="38">#REF!</definedName>
    <definedName name="____TOP3" localSheetId="13">#REF!</definedName>
    <definedName name="____TOP3" localSheetId="39">#REF!</definedName>
    <definedName name="____TOP3" localSheetId="37">#REF!</definedName>
    <definedName name="____TOP3" localSheetId="21">#REF!</definedName>
    <definedName name="____TOP3" localSheetId="29">#REF!</definedName>
    <definedName name="____TOP3" localSheetId="17">#REF!</definedName>
    <definedName name="____TOP3" localSheetId="40">#REF!</definedName>
    <definedName name="____TOP3" localSheetId="41">#REF!</definedName>
    <definedName name="____TOP3" localSheetId="8">#REF!</definedName>
    <definedName name="____TOP3">#REF!</definedName>
    <definedName name="____TOP4" localSheetId="1">#REF!</definedName>
    <definedName name="____TOP4" localSheetId="16">#REF!</definedName>
    <definedName name="____TOP4" localSheetId="27">#REF!</definedName>
    <definedName name="____TOP4" localSheetId="26">#REF!</definedName>
    <definedName name="____TOP4" localSheetId="28">#REF!</definedName>
    <definedName name="____TOP4" localSheetId="34">#REF!</definedName>
    <definedName name="____TOP4" localSheetId="33">#REF!</definedName>
    <definedName name="____TOP4" localSheetId="20">#REF!</definedName>
    <definedName name="____TOP4" localSheetId="23">#REF!</definedName>
    <definedName name="____TOP4" localSheetId="7">#REF!</definedName>
    <definedName name="____TOP4" localSheetId="11">#REF!</definedName>
    <definedName name="____TOP4" localSheetId="35">#REF!</definedName>
    <definedName name="____TOP4" localSheetId="19">#REF!</definedName>
    <definedName name="____TOP4" localSheetId="38">#REF!</definedName>
    <definedName name="____TOP4" localSheetId="13">#REF!</definedName>
    <definedName name="____TOP4" localSheetId="39">#REF!</definedName>
    <definedName name="____TOP4" localSheetId="37">#REF!</definedName>
    <definedName name="____TOP4" localSheetId="21">#REF!</definedName>
    <definedName name="____TOP4" localSheetId="29">#REF!</definedName>
    <definedName name="____TOP4" localSheetId="17">#REF!</definedName>
    <definedName name="____TOP4" localSheetId="40">#REF!</definedName>
    <definedName name="____TOP4" localSheetId="41">#REF!</definedName>
    <definedName name="____TOP4" localSheetId="8">#REF!</definedName>
    <definedName name="____TOP4">#REF!</definedName>
    <definedName name="____TOP5" localSheetId="1">#REF!</definedName>
    <definedName name="____TOP5" localSheetId="16">#REF!</definedName>
    <definedName name="____TOP5" localSheetId="27">#REF!</definedName>
    <definedName name="____TOP5" localSheetId="26">#REF!</definedName>
    <definedName name="____TOP5" localSheetId="28">#REF!</definedName>
    <definedName name="____TOP5" localSheetId="34">#REF!</definedName>
    <definedName name="____TOP5" localSheetId="33">#REF!</definedName>
    <definedName name="____TOP5" localSheetId="20">#REF!</definedName>
    <definedName name="____TOP5" localSheetId="23">#REF!</definedName>
    <definedName name="____TOP5" localSheetId="7">#REF!</definedName>
    <definedName name="____TOP5" localSheetId="11">#REF!</definedName>
    <definedName name="____TOP5" localSheetId="35">#REF!</definedName>
    <definedName name="____TOP5" localSheetId="19">#REF!</definedName>
    <definedName name="____TOP5" localSheetId="38">#REF!</definedName>
    <definedName name="____TOP5" localSheetId="13">#REF!</definedName>
    <definedName name="____TOP5" localSheetId="39">#REF!</definedName>
    <definedName name="____TOP5" localSheetId="37">#REF!</definedName>
    <definedName name="____TOP5" localSheetId="21">#REF!</definedName>
    <definedName name="____TOP5" localSheetId="29">#REF!</definedName>
    <definedName name="____TOP5" localSheetId="17">#REF!</definedName>
    <definedName name="____TOP5" localSheetId="40">#REF!</definedName>
    <definedName name="____TOP5" localSheetId="41">#REF!</definedName>
    <definedName name="____TOP5" localSheetId="8">#REF!</definedName>
    <definedName name="____TOP5">#REF!</definedName>
    <definedName name="____TOP6" localSheetId="1">#REF!</definedName>
    <definedName name="____TOP6" localSheetId="16">#REF!</definedName>
    <definedName name="____TOP6" localSheetId="27">#REF!</definedName>
    <definedName name="____TOP6" localSheetId="26">#REF!</definedName>
    <definedName name="____TOP6" localSheetId="28">#REF!</definedName>
    <definedName name="____TOP6" localSheetId="34">#REF!</definedName>
    <definedName name="____TOP6" localSheetId="33">#REF!</definedName>
    <definedName name="____TOP6" localSheetId="20">#REF!</definedName>
    <definedName name="____TOP6" localSheetId="23">#REF!</definedName>
    <definedName name="____TOP6" localSheetId="7">#REF!</definedName>
    <definedName name="____TOP6" localSheetId="11">#REF!</definedName>
    <definedName name="____TOP6" localSheetId="35">#REF!</definedName>
    <definedName name="____TOP6" localSheetId="19">#REF!</definedName>
    <definedName name="____TOP6" localSheetId="38">#REF!</definedName>
    <definedName name="____TOP6" localSheetId="13">#REF!</definedName>
    <definedName name="____TOP6" localSheetId="39">#REF!</definedName>
    <definedName name="____TOP6" localSheetId="37">#REF!</definedName>
    <definedName name="____TOP6" localSheetId="21">#REF!</definedName>
    <definedName name="____TOP6" localSheetId="29">#REF!</definedName>
    <definedName name="____TOP6" localSheetId="17">#REF!</definedName>
    <definedName name="____TOP6" localSheetId="40">#REF!</definedName>
    <definedName name="____TOP6" localSheetId="41">#REF!</definedName>
    <definedName name="____TOP6" localSheetId="8">#REF!</definedName>
    <definedName name="____TOP6">#REF!</definedName>
    <definedName name="____TOP7" localSheetId="1">#REF!</definedName>
    <definedName name="____TOP7" localSheetId="16">#REF!</definedName>
    <definedName name="____TOP7" localSheetId="27">#REF!</definedName>
    <definedName name="____TOP7" localSheetId="26">#REF!</definedName>
    <definedName name="____TOP7" localSheetId="28">#REF!</definedName>
    <definedName name="____TOP7" localSheetId="34">#REF!</definedName>
    <definedName name="____TOP7" localSheetId="33">#REF!</definedName>
    <definedName name="____TOP7" localSheetId="20">#REF!</definedName>
    <definedName name="____TOP7" localSheetId="23">#REF!</definedName>
    <definedName name="____TOP7" localSheetId="7">#REF!</definedName>
    <definedName name="____TOP7" localSheetId="11">#REF!</definedName>
    <definedName name="____TOP7" localSheetId="35">#REF!</definedName>
    <definedName name="____TOP7" localSheetId="19">#REF!</definedName>
    <definedName name="____TOP7" localSheetId="38">#REF!</definedName>
    <definedName name="____TOP7" localSheetId="13">#REF!</definedName>
    <definedName name="____TOP7" localSheetId="39">#REF!</definedName>
    <definedName name="____TOP7" localSheetId="37">#REF!</definedName>
    <definedName name="____TOP7" localSheetId="21">#REF!</definedName>
    <definedName name="____TOP7" localSheetId="29">#REF!</definedName>
    <definedName name="____TOP7" localSheetId="17">#REF!</definedName>
    <definedName name="____TOP7" localSheetId="40">#REF!</definedName>
    <definedName name="____TOP7" localSheetId="41">#REF!</definedName>
    <definedName name="____TOP7" localSheetId="8">#REF!</definedName>
    <definedName name="____TOP7">#REF!</definedName>
    <definedName name="____TOP8" localSheetId="1">#REF!</definedName>
    <definedName name="____TOP8" localSheetId="16">#REF!</definedName>
    <definedName name="____TOP8" localSheetId="27">#REF!</definedName>
    <definedName name="____TOP8" localSheetId="26">#REF!</definedName>
    <definedName name="____TOP8" localSheetId="28">#REF!</definedName>
    <definedName name="____TOP8" localSheetId="34">#REF!</definedName>
    <definedName name="____TOP8" localSheetId="33">#REF!</definedName>
    <definedName name="____TOP8" localSheetId="20">#REF!</definedName>
    <definedName name="____TOP8" localSheetId="23">#REF!</definedName>
    <definedName name="____TOP8" localSheetId="7">#REF!</definedName>
    <definedName name="____TOP8" localSheetId="11">#REF!</definedName>
    <definedName name="____TOP8" localSheetId="35">#REF!</definedName>
    <definedName name="____TOP8" localSheetId="19">#REF!</definedName>
    <definedName name="____TOP8" localSheetId="38">#REF!</definedName>
    <definedName name="____TOP8" localSheetId="13">#REF!</definedName>
    <definedName name="____TOP8" localSheetId="39">#REF!</definedName>
    <definedName name="____TOP8" localSheetId="37">#REF!</definedName>
    <definedName name="____TOP8" localSheetId="21">#REF!</definedName>
    <definedName name="____TOP8" localSheetId="29">#REF!</definedName>
    <definedName name="____TOP8" localSheetId="17">#REF!</definedName>
    <definedName name="____TOP8" localSheetId="40">#REF!</definedName>
    <definedName name="____TOP8" localSheetId="41">#REF!</definedName>
    <definedName name="____TOP8" localSheetId="8">#REF!</definedName>
    <definedName name="____TOP8">#REF!</definedName>
    <definedName name="____TOP9" localSheetId="1">#REF!</definedName>
    <definedName name="____TOP9" localSheetId="16">#REF!</definedName>
    <definedName name="____TOP9" localSheetId="27">#REF!</definedName>
    <definedName name="____TOP9" localSheetId="26">#REF!</definedName>
    <definedName name="____TOP9" localSheetId="28">#REF!</definedName>
    <definedName name="____TOP9" localSheetId="34">#REF!</definedName>
    <definedName name="____TOP9" localSheetId="33">#REF!</definedName>
    <definedName name="____TOP9" localSheetId="20">#REF!</definedName>
    <definedName name="____TOP9" localSheetId="23">#REF!</definedName>
    <definedName name="____TOP9" localSheetId="7">#REF!</definedName>
    <definedName name="____TOP9" localSheetId="11">#REF!</definedName>
    <definedName name="____TOP9" localSheetId="35">#REF!</definedName>
    <definedName name="____TOP9" localSheetId="19">#REF!</definedName>
    <definedName name="____TOP9" localSheetId="38">#REF!</definedName>
    <definedName name="____TOP9" localSheetId="13">#REF!</definedName>
    <definedName name="____TOP9" localSheetId="39">#REF!</definedName>
    <definedName name="____TOP9" localSheetId="37">#REF!</definedName>
    <definedName name="____TOP9" localSheetId="21">#REF!</definedName>
    <definedName name="____TOP9" localSheetId="29">#REF!</definedName>
    <definedName name="____TOP9" localSheetId="17">#REF!</definedName>
    <definedName name="____TOP9" localSheetId="40">#REF!</definedName>
    <definedName name="____TOP9" localSheetId="41">#REF!</definedName>
    <definedName name="____TOP9" localSheetId="8">#REF!</definedName>
    <definedName name="____TOP9">#REF!</definedName>
    <definedName name="____VEX1" localSheetId="1">[6]Tablas!#REF!</definedName>
    <definedName name="____VEX1" localSheetId="16">[6]Tablas!#REF!</definedName>
    <definedName name="____VEX1" localSheetId="27">[6]Tablas!#REF!</definedName>
    <definedName name="____VEX1" localSheetId="26">[6]Tablas!#REF!</definedName>
    <definedName name="____VEX1" localSheetId="28">[6]Tablas!#REF!</definedName>
    <definedName name="____VEX1" localSheetId="34">[6]Tablas!#REF!</definedName>
    <definedName name="____VEX1" localSheetId="33">[6]Tablas!#REF!</definedName>
    <definedName name="____VEX1" localSheetId="20">[6]Tablas!#REF!</definedName>
    <definedName name="____VEX1" localSheetId="23">[6]Tablas!#REF!</definedName>
    <definedName name="____VEX1" localSheetId="7">[6]Tablas!#REF!</definedName>
    <definedName name="____VEX1" localSheetId="11">[6]Tablas!#REF!</definedName>
    <definedName name="____VEX1" localSheetId="35">[6]Tablas!#REF!</definedName>
    <definedName name="____VEX1" localSheetId="19">[6]Tablas!#REF!</definedName>
    <definedName name="____VEX1" localSheetId="38">[6]Tablas!#REF!</definedName>
    <definedName name="____VEX1" localSheetId="13">[6]Tablas!#REF!</definedName>
    <definedName name="____VEX1" localSheetId="39">[6]Tablas!#REF!</definedName>
    <definedName name="____VEX1" localSheetId="37">[6]Tablas!#REF!</definedName>
    <definedName name="____VEX1" localSheetId="21">[6]Tablas!#REF!</definedName>
    <definedName name="____VEX1" localSheetId="29">[6]Tablas!#REF!</definedName>
    <definedName name="____VEX1" localSheetId="17">[6]Tablas!#REF!</definedName>
    <definedName name="____VEX1" localSheetId="40">[6]Tablas!#REF!</definedName>
    <definedName name="____VEX1" localSheetId="41">[6]Tablas!#REF!</definedName>
    <definedName name="____VEX1" localSheetId="8">[6]Tablas!#REF!</definedName>
    <definedName name="____VEX1">[6]Tablas!#REF!</definedName>
    <definedName name="____VFA1" localSheetId="1">[6]Tablas!#REF!</definedName>
    <definedName name="____VFA1" localSheetId="16">[6]Tablas!#REF!</definedName>
    <definedName name="____VFA1" localSheetId="27">[6]Tablas!#REF!</definedName>
    <definedName name="____VFA1" localSheetId="26">[6]Tablas!#REF!</definedName>
    <definedName name="____VFA1" localSheetId="28">[6]Tablas!#REF!</definedName>
    <definedName name="____VFA1" localSheetId="34">[6]Tablas!#REF!</definedName>
    <definedName name="____VFA1" localSheetId="33">[6]Tablas!#REF!</definedName>
    <definedName name="____VFA1" localSheetId="20">[6]Tablas!#REF!</definedName>
    <definedName name="____VFA1" localSheetId="23">[6]Tablas!#REF!</definedName>
    <definedName name="____VFA1" localSheetId="7">[6]Tablas!#REF!</definedName>
    <definedName name="____VFA1" localSheetId="11">[6]Tablas!#REF!</definedName>
    <definedName name="____VFA1" localSheetId="35">[6]Tablas!#REF!</definedName>
    <definedName name="____VFA1" localSheetId="19">[6]Tablas!#REF!</definedName>
    <definedName name="____VFA1" localSheetId="38">[6]Tablas!#REF!</definedName>
    <definedName name="____VFA1" localSheetId="13">[6]Tablas!#REF!</definedName>
    <definedName name="____VFA1" localSheetId="39">[6]Tablas!#REF!</definedName>
    <definedName name="____VFA1" localSheetId="37">[6]Tablas!#REF!</definedName>
    <definedName name="____VFA1" localSheetId="21">[6]Tablas!#REF!</definedName>
    <definedName name="____VFA1" localSheetId="29">[6]Tablas!#REF!</definedName>
    <definedName name="____VFA1" localSheetId="17">[6]Tablas!#REF!</definedName>
    <definedName name="____VFA1" localSheetId="40">[6]Tablas!#REF!</definedName>
    <definedName name="____VFA1" localSheetId="41">[6]Tablas!#REF!</definedName>
    <definedName name="____VFA1" localSheetId="8">[6]Tablas!#REF!</definedName>
    <definedName name="____VFA1">[6]Tablas!#REF!</definedName>
    <definedName name="____VIT1" localSheetId="1">[6]Tablas!#REF!</definedName>
    <definedName name="____VIT1" localSheetId="16">[6]Tablas!#REF!</definedName>
    <definedName name="____VIT1" localSheetId="27">[6]Tablas!#REF!</definedName>
    <definedName name="____VIT1" localSheetId="26">[6]Tablas!#REF!</definedName>
    <definedName name="____VIT1" localSheetId="28">[6]Tablas!#REF!</definedName>
    <definedName name="____VIT1" localSheetId="34">[6]Tablas!#REF!</definedName>
    <definedName name="____VIT1" localSheetId="33">[6]Tablas!#REF!</definedName>
    <definedName name="____VIT1" localSheetId="20">[6]Tablas!#REF!</definedName>
    <definedName name="____VIT1" localSheetId="23">[6]Tablas!#REF!</definedName>
    <definedName name="____VIT1" localSheetId="7">[6]Tablas!#REF!</definedName>
    <definedName name="____VIT1" localSheetId="11">[6]Tablas!#REF!</definedName>
    <definedName name="____VIT1" localSheetId="35">[6]Tablas!#REF!</definedName>
    <definedName name="____VIT1" localSheetId="19">[6]Tablas!#REF!</definedName>
    <definedName name="____VIT1" localSheetId="38">[6]Tablas!#REF!</definedName>
    <definedName name="____VIT1" localSheetId="13">[6]Tablas!#REF!</definedName>
    <definedName name="____VIT1" localSheetId="39">[6]Tablas!#REF!</definedName>
    <definedName name="____VIT1" localSheetId="37">[6]Tablas!#REF!</definedName>
    <definedName name="____VIT1" localSheetId="21">[6]Tablas!#REF!</definedName>
    <definedName name="____VIT1" localSheetId="29">[6]Tablas!#REF!</definedName>
    <definedName name="____VIT1" localSheetId="17">[6]Tablas!#REF!</definedName>
    <definedName name="____VIT1" localSheetId="40">[6]Tablas!#REF!</definedName>
    <definedName name="____VIT1" localSheetId="41">[6]Tablas!#REF!</definedName>
    <definedName name="____VIT1" localSheetId="8">[6]Tablas!#REF!</definedName>
    <definedName name="____VIT1">[6]Tablas!#REF!</definedName>
    <definedName name="____VPR1" localSheetId="1">[6]Tablas!#REF!</definedName>
    <definedName name="____VPR1" localSheetId="16">[6]Tablas!#REF!</definedName>
    <definedName name="____VPR1" localSheetId="27">[6]Tablas!#REF!</definedName>
    <definedName name="____VPR1" localSheetId="26">[6]Tablas!#REF!</definedName>
    <definedName name="____VPR1" localSheetId="28">[6]Tablas!#REF!</definedName>
    <definedName name="____VPR1" localSheetId="34">[6]Tablas!#REF!</definedName>
    <definedName name="____VPR1" localSheetId="33">[6]Tablas!#REF!</definedName>
    <definedName name="____VPR1" localSheetId="20">[6]Tablas!#REF!</definedName>
    <definedName name="____VPR1" localSheetId="23">[6]Tablas!#REF!</definedName>
    <definedName name="____VPR1" localSheetId="7">[6]Tablas!#REF!</definedName>
    <definedName name="____VPR1" localSheetId="11">[6]Tablas!#REF!</definedName>
    <definedName name="____VPR1" localSheetId="35">[6]Tablas!#REF!</definedName>
    <definedName name="____VPR1" localSheetId="19">[6]Tablas!#REF!</definedName>
    <definedName name="____VPR1" localSheetId="38">[6]Tablas!#REF!</definedName>
    <definedName name="____VPR1" localSheetId="13">[6]Tablas!#REF!</definedName>
    <definedName name="____VPR1" localSheetId="39">[6]Tablas!#REF!</definedName>
    <definedName name="____VPR1" localSheetId="37">[6]Tablas!#REF!</definedName>
    <definedName name="____VPR1" localSheetId="21">[6]Tablas!#REF!</definedName>
    <definedName name="____VPR1" localSheetId="29">[6]Tablas!#REF!</definedName>
    <definedName name="____VPR1" localSheetId="17">[6]Tablas!#REF!</definedName>
    <definedName name="____VPR1" localSheetId="40">[6]Tablas!#REF!</definedName>
    <definedName name="____VPR1" localSheetId="41">[6]Tablas!#REF!</definedName>
    <definedName name="____VPR1" localSheetId="8">[6]Tablas!#REF!</definedName>
    <definedName name="____VPR1">[6]Tablas!#REF!</definedName>
    <definedName name="____VPR2" localSheetId="1">#REF!</definedName>
    <definedName name="____VPR2" localSheetId="16">#REF!</definedName>
    <definedName name="____VPR2" localSheetId="27">#REF!</definedName>
    <definedName name="____VPR2" localSheetId="26">#REF!</definedName>
    <definedName name="____VPR2" localSheetId="28">#REF!</definedName>
    <definedName name="____VPR2" localSheetId="34">#REF!</definedName>
    <definedName name="____VPR2" localSheetId="33">#REF!</definedName>
    <definedName name="____VPR2" localSheetId="20">#REF!</definedName>
    <definedName name="____VPR2" localSheetId="23">#REF!</definedName>
    <definedName name="____VPR2" localSheetId="7">#REF!</definedName>
    <definedName name="____VPR2" localSheetId="11">#REF!</definedName>
    <definedName name="____VPR2" localSheetId="35">#REF!</definedName>
    <definedName name="____VPR2" localSheetId="19">#REF!</definedName>
    <definedName name="____VPR2" localSheetId="38">#REF!</definedName>
    <definedName name="____VPR2" localSheetId="13">#REF!</definedName>
    <definedName name="____VPR2" localSheetId="39">#REF!</definedName>
    <definedName name="____VPR2" localSheetId="37">#REF!</definedName>
    <definedName name="____VPR2" localSheetId="21">#REF!</definedName>
    <definedName name="____VPR2" localSheetId="29">#REF!</definedName>
    <definedName name="____VPR2" localSheetId="17">#REF!</definedName>
    <definedName name="____VPR2" localSheetId="40">#REF!</definedName>
    <definedName name="____VPR2" localSheetId="41">#REF!</definedName>
    <definedName name="____VPR2" localSheetId="8">#REF!</definedName>
    <definedName name="____VPR2">#REF!</definedName>
    <definedName name="____VRP1" localSheetId="1">[6]Tablas!#REF!</definedName>
    <definedName name="____VRP1" localSheetId="16">[6]Tablas!#REF!</definedName>
    <definedName name="____VRP1" localSheetId="27">[6]Tablas!#REF!</definedName>
    <definedName name="____VRP1" localSheetId="26">[6]Tablas!#REF!</definedName>
    <definedName name="____VRP1" localSheetId="28">[6]Tablas!#REF!</definedName>
    <definedName name="____VRP1" localSheetId="34">[6]Tablas!#REF!</definedName>
    <definedName name="____VRP1" localSheetId="33">[6]Tablas!#REF!</definedName>
    <definedName name="____VRP1" localSheetId="20">[6]Tablas!#REF!</definedName>
    <definedName name="____VRP1" localSheetId="23">[6]Tablas!#REF!</definedName>
    <definedName name="____VRP1" localSheetId="7">[6]Tablas!#REF!</definedName>
    <definedName name="____VRP1" localSheetId="11">[6]Tablas!#REF!</definedName>
    <definedName name="____VRP1" localSheetId="35">[6]Tablas!#REF!</definedName>
    <definedName name="____VRP1" localSheetId="19">[6]Tablas!#REF!</definedName>
    <definedName name="____VRP1" localSheetId="38">[6]Tablas!#REF!</definedName>
    <definedName name="____VRP1" localSheetId="13">[6]Tablas!#REF!</definedName>
    <definedName name="____VRP1" localSheetId="39">[6]Tablas!#REF!</definedName>
    <definedName name="____VRP1" localSheetId="37">[6]Tablas!#REF!</definedName>
    <definedName name="____VRP1" localSheetId="21">[6]Tablas!#REF!</definedName>
    <definedName name="____VRP1" localSheetId="29">[6]Tablas!#REF!</definedName>
    <definedName name="____VRP1" localSheetId="17">[6]Tablas!#REF!</definedName>
    <definedName name="____VRP1" localSheetId="40">[6]Tablas!#REF!</definedName>
    <definedName name="____VRP1" localSheetId="41">[6]Tablas!#REF!</definedName>
    <definedName name="____VRP1" localSheetId="8">[6]Tablas!#REF!</definedName>
    <definedName name="____VRP1">[6]Tablas!#REF!</definedName>
    <definedName name="____VSM1" localSheetId="1">[6]Tablas!#REF!</definedName>
    <definedName name="____VSM1" localSheetId="16">[6]Tablas!#REF!</definedName>
    <definedName name="____VSM1" localSheetId="27">[6]Tablas!#REF!</definedName>
    <definedName name="____VSM1" localSheetId="26">[6]Tablas!#REF!</definedName>
    <definedName name="____VSM1" localSheetId="28">[6]Tablas!#REF!</definedName>
    <definedName name="____VSM1" localSheetId="34">[6]Tablas!#REF!</definedName>
    <definedName name="____VSM1" localSheetId="33">[6]Tablas!#REF!</definedName>
    <definedName name="____VSM1" localSheetId="20">[6]Tablas!#REF!</definedName>
    <definedName name="____VSM1" localSheetId="23">[6]Tablas!#REF!</definedName>
    <definedName name="____VSM1" localSheetId="7">[6]Tablas!#REF!</definedName>
    <definedName name="____VSM1" localSheetId="11">[6]Tablas!#REF!</definedName>
    <definedName name="____VSM1" localSheetId="35">[6]Tablas!#REF!</definedName>
    <definedName name="____VSM1" localSheetId="19">[6]Tablas!#REF!</definedName>
    <definedName name="____VSM1" localSheetId="38">[6]Tablas!#REF!</definedName>
    <definedName name="____VSM1" localSheetId="13">[6]Tablas!#REF!</definedName>
    <definedName name="____VSM1" localSheetId="39">[6]Tablas!#REF!</definedName>
    <definedName name="____VSM1" localSheetId="37">[6]Tablas!#REF!</definedName>
    <definedName name="____VSM1" localSheetId="21">[6]Tablas!#REF!</definedName>
    <definedName name="____VSM1" localSheetId="29">[6]Tablas!#REF!</definedName>
    <definedName name="____VSM1" localSheetId="17">[6]Tablas!#REF!</definedName>
    <definedName name="____VSM1" localSheetId="40">[6]Tablas!#REF!</definedName>
    <definedName name="____VSM1" localSheetId="41">[6]Tablas!#REF!</definedName>
    <definedName name="____VSM1" localSheetId="8">[6]Tablas!#REF!</definedName>
    <definedName name="____VSM1">[6]Tablas!#REF!</definedName>
    <definedName name="___AFC1">[1]INV!$A$25:$D$28</definedName>
    <definedName name="___AFC3">[1]INV!$F$25:$I$28</definedName>
    <definedName name="___AFC5">[1]INV!$K$25:$N$28</definedName>
    <definedName name="___ane7" localSheetId="16">[10]!_xlbgnm.ane7</definedName>
    <definedName name="___ane7" localSheetId="27">[10]!_xlbgnm.ane7</definedName>
    <definedName name="___ane7" localSheetId="26">[10]!_xlbgnm.ane7</definedName>
    <definedName name="___ane7" localSheetId="28">[10]!_xlbgnm.ane7</definedName>
    <definedName name="___ane7" localSheetId="34">[10]!_xlbgnm.ane7</definedName>
    <definedName name="___ane7" localSheetId="33">[10]!_xlbgnm.ane7</definedName>
    <definedName name="___ane7" localSheetId="20">[10]!_xlbgnm.ane7</definedName>
    <definedName name="___ane7" localSheetId="23">[10]!_xlbgnm.ane7</definedName>
    <definedName name="___ane7" localSheetId="7">[10]!_xlbgnm.ane7</definedName>
    <definedName name="___ane7" localSheetId="11">[10]!_xlbgnm.ane7</definedName>
    <definedName name="___ane7" localSheetId="35">[10]!_xlbgnm.ane7</definedName>
    <definedName name="___ane7" localSheetId="19">[10]!_xlbgnm.ane7</definedName>
    <definedName name="___ane7" localSheetId="38">[10]!_xlbgnm.ane7</definedName>
    <definedName name="___ane7" localSheetId="13">[10]!_xlbgnm.ane7</definedName>
    <definedName name="___ane7" localSheetId="39">[10]!_xlbgnm.ane7</definedName>
    <definedName name="___ane7" localSheetId="37">[10]!_xlbgnm.ane7</definedName>
    <definedName name="___ane7" localSheetId="21">[10]!_xlbgnm.ane7</definedName>
    <definedName name="___ane7" localSheetId="29">[10]!_xlbgnm.ane7</definedName>
    <definedName name="___ane7" localSheetId="17">[10]!_xlbgnm.ane7</definedName>
    <definedName name="___ane7" localSheetId="40">[10]!_xlbgnm.ane7</definedName>
    <definedName name="___ane7" localSheetId="41">[10]!_xlbgnm.ane7</definedName>
    <definedName name="___ane7" localSheetId="8">[10]!_xlbgnm.ane7</definedName>
    <definedName name="___ane7">[10]!_xlbgnm.ane7</definedName>
    <definedName name="___ane8" localSheetId="16">[10]!_xlbgnm.ane8</definedName>
    <definedName name="___ane8" localSheetId="27">[10]!_xlbgnm.ane8</definedName>
    <definedName name="___ane8" localSheetId="26">[10]!_xlbgnm.ane8</definedName>
    <definedName name="___ane8" localSheetId="28">[10]!_xlbgnm.ane8</definedName>
    <definedName name="___ane8" localSheetId="34">[10]!_xlbgnm.ane8</definedName>
    <definedName name="___ane8" localSheetId="33">[10]!_xlbgnm.ane8</definedName>
    <definedName name="___ane8" localSheetId="20">[10]!_xlbgnm.ane8</definedName>
    <definedName name="___ane8" localSheetId="23">[10]!_xlbgnm.ane8</definedName>
    <definedName name="___ane8" localSheetId="7">[10]!_xlbgnm.ane8</definedName>
    <definedName name="___ane8" localSheetId="11">[10]!_xlbgnm.ane8</definedName>
    <definedName name="___ane8" localSheetId="35">[10]!_xlbgnm.ane8</definedName>
    <definedName name="___ane8" localSheetId="19">[10]!_xlbgnm.ane8</definedName>
    <definedName name="___ane8" localSheetId="38">[10]!_xlbgnm.ane8</definedName>
    <definedName name="___ane8" localSheetId="13">[10]!_xlbgnm.ane8</definedName>
    <definedName name="___ane8" localSheetId="39">[10]!_xlbgnm.ane8</definedName>
    <definedName name="___ane8" localSheetId="37">[10]!_xlbgnm.ane8</definedName>
    <definedName name="___ane8" localSheetId="21">[10]!_xlbgnm.ane8</definedName>
    <definedName name="___ane8" localSheetId="29">[10]!_xlbgnm.ane8</definedName>
    <definedName name="___ane8" localSheetId="17">[10]!_xlbgnm.ane8</definedName>
    <definedName name="___ane8" localSheetId="40">[10]!_xlbgnm.ane8</definedName>
    <definedName name="___ane8" localSheetId="41">[10]!_xlbgnm.ane8</definedName>
    <definedName name="___ane8" localSheetId="8">[10]!_xlbgnm.ane8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 localSheetId="1">#REF!</definedName>
    <definedName name="___COM1" localSheetId="16">#REF!</definedName>
    <definedName name="___COM1" localSheetId="27">#REF!</definedName>
    <definedName name="___COM1" localSheetId="26">#REF!</definedName>
    <definedName name="___COM1" localSheetId="28">#REF!</definedName>
    <definedName name="___COM1" localSheetId="34">#REF!</definedName>
    <definedName name="___COM1" localSheetId="33">#REF!</definedName>
    <definedName name="___COM1" localSheetId="20">#REF!</definedName>
    <definedName name="___COM1" localSheetId="23">#REF!</definedName>
    <definedName name="___COM1" localSheetId="7">#REF!</definedName>
    <definedName name="___COM1" localSheetId="11">#REF!</definedName>
    <definedName name="___COM1" localSheetId="35">#REF!</definedName>
    <definedName name="___COM1" localSheetId="19">#REF!</definedName>
    <definedName name="___COM1" localSheetId="38">#REF!</definedName>
    <definedName name="___COM1" localSheetId="13">#REF!</definedName>
    <definedName name="___COM1" localSheetId="39">#REF!</definedName>
    <definedName name="___COM1" localSheetId="37">#REF!</definedName>
    <definedName name="___COM1" localSheetId="21">#REF!</definedName>
    <definedName name="___COM1" localSheetId="29">#REF!</definedName>
    <definedName name="___COM1" localSheetId="17">#REF!</definedName>
    <definedName name="___COM1" localSheetId="40">#REF!</definedName>
    <definedName name="___COM1" localSheetId="41">#REF!</definedName>
    <definedName name="___COM1" localSheetId="8">#REF!</definedName>
    <definedName name="___COM1">#REF!</definedName>
    <definedName name="___COM10" localSheetId="1">#REF!</definedName>
    <definedName name="___COM10" localSheetId="16">#REF!</definedName>
    <definedName name="___COM10" localSheetId="27">#REF!</definedName>
    <definedName name="___COM10" localSheetId="26">#REF!</definedName>
    <definedName name="___COM10" localSheetId="28">#REF!</definedName>
    <definedName name="___COM10" localSheetId="34">#REF!</definedName>
    <definedName name="___COM10" localSheetId="33">#REF!</definedName>
    <definedName name="___COM10" localSheetId="20">#REF!</definedName>
    <definedName name="___COM10" localSheetId="23">#REF!</definedName>
    <definedName name="___COM10" localSheetId="7">#REF!</definedName>
    <definedName name="___COM10" localSheetId="11">#REF!</definedName>
    <definedName name="___COM10" localSheetId="35">#REF!</definedName>
    <definedName name="___COM10" localSheetId="19">#REF!</definedName>
    <definedName name="___COM10" localSheetId="38">#REF!</definedName>
    <definedName name="___COM10" localSheetId="13">#REF!</definedName>
    <definedName name="___COM10" localSheetId="39">#REF!</definedName>
    <definedName name="___COM10" localSheetId="37">#REF!</definedName>
    <definedName name="___COM10" localSheetId="21">#REF!</definedName>
    <definedName name="___COM10" localSheetId="29">#REF!</definedName>
    <definedName name="___COM10" localSheetId="17">#REF!</definedName>
    <definedName name="___COM10" localSheetId="40">#REF!</definedName>
    <definedName name="___COM10" localSheetId="41">#REF!</definedName>
    <definedName name="___COM10" localSheetId="8">#REF!</definedName>
    <definedName name="___COM10">#REF!</definedName>
    <definedName name="___COM11" localSheetId="1">#REF!</definedName>
    <definedName name="___COM11" localSheetId="16">#REF!</definedName>
    <definedName name="___COM11" localSheetId="27">#REF!</definedName>
    <definedName name="___COM11" localSheetId="26">#REF!</definedName>
    <definedName name="___COM11" localSheetId="28">#REF!</definedName>
    <definedName name="___COM11" localSheetId="34">#REF!</definedName>
    <definedName name="___COM11" localSheetId="33">#REF!</definedName>
    <definedName name="___COM11" localSheetId="20">#REF!</definedName>
    <definedName name="___COM11" localSheetId="23">#REF!</definedName>
    <definedName name="___COM11" localSheetId="7">#REF!</definedName>
    <definedName name="___COM11" localSheetId="11">#REF!</definedName>
    <definedName name="___COM11" localSheetId="35">#REF!</definedName>
    <definedName name="___COM11" localSheetId="19">#REF!</definedName>
    <definedName name="___COM11" localSheetId="38">#REF!</definedName>
    <definedName name="___COM11" localSheetId="13">#REF!</definedName>
    <definedName name="___COM11" localSheetId="39">#REF!</definedName>
    <definedName name="___COM11" localSheetId="37">#REF!</definedName>
    <definedName name="___COM11" localSheetId="21">#REF!</definedName>
    <definedName name="___COM11" localSheetId="29">#REF!</definedName>
    <definedName name="___COM11" localSheetId="17">#REF!</definedName>
    <definedName name="___COM11" localSheetId="40">#REF!</definedName>
    <definedName name="___COM11" localSheetId="41">#REF!</definedName>
    <definedName name="___COM11" localSheetId="8">#REF!</definedName>
    <definedName name="___COM11">#REF!</definedName>
    <definedName name="___COM12" localSheetId="1">#REF!</definedName>
    <definedName name="___COM12" localSheetId="16">#REF!</definedName>
    <definedName name="___COM12" localSheetId="27">#REF!</definedName>
    <definedName name="___COM12" localSheetId="26">#REF!</definedName>
    <definedName name="___COM12" localSheetId="28">#REF!</definedName>
    <definedName name="___COM12" localSheetId="34">#REF!</definedName>
    <definedName name="___COM12" localSheetId="33">#REF!</definedName>
    <definedName name="___COM12" localSheetId="20">#REF!</definedName>
    <definedName name="___COM12" localSheetId="23">#REF!</definedName>
    <definedName name="___COM12" localSheetId="7">#REF!</definedName>
    <definedName name="___COM12" localSheetId="11">#REF!</definedName>
    <definedName name="___COM12" localSheetId="35">#REF!</definedName>
    <definedName name="___COM12" localSheetId="19">#REF!</definedName>
    <definedName name="___COM12" localSheetId="38">#REF!</definedName>
    <definedName name="___COM12" localSheetId="13">#REF!</definedName>
    <definedName name="___COM12" localSheetId="39">#REF!</definedName>
    <definedName name="___COM12" localSheetId="37">#REF!</definedName>
    <definedName name="___COM12" localSheetId="21">#REF!</definedName>
    <definedName name="___COM12" localSheetId="29">#REF!</definedName>
    <definedName name="___COM12" localSheetId="17">#REF!</definedName>
    <definedName name="___COM12" localSheetId="40">#REF!</definedName>
    <definedName name="___COM12" localSheetId="41">#REF!</definedName>
    <definedName name="___COM12" localSheetId="8">#REF!</definedName>
    <definedName name="___COM12">#REF!</definedName>
    <definedName name="___COM13" localSheetId="1">#REF!</definedName>
    <definedName name="___COM13" localSheetId="16">#REF!</definedName>
    <definedName name="___COM13" localSheetId="27">#REF!</definedName>
    <definedName name="___COM13" localSheetId="26">#REF!</definedName>
    <definedName name="___COM13" localSheetId="28">#REF!</definedName>
    <definedName name="___COM13" localSheetId="34">#REF!</definedName>
    <definedName name="___COM13" localSheetId="33">#REF!</definedName>
    <definedName name="___COM13" localSheetId="20">#REF!</definedName>
    <definedName name="___COM13" localSheetId="23">#REF!</definedName>
    <definedName name="___COM13" localSheetId="7">#REF!</definedName>
    <definedName name="___COM13" localSheetId="11">#REF!</definedName>
    <definedName name="___COM13" localSheetId="35">#REF!</definedName>
    <definedName name="___COM13" localSheetId="19">#REF!</definedName>
    <definedName name="___COM13" localSheetId="38">#REF!</definedName>
    <definedName name="___COM13" localSheetId="13">#REF!</definedName>
    <definedName name="___COM13" localSheetId="39">#REF!</definedName>
    <definedName name="___COM13" localSheetId="37">#REF!</definedName>
    <definedName name="___COM13" localSheetId="21">#REF!</definedName>
    <definedName name="___COM13" localSheetId="29">#REF!</definedName>
    <definedName name="___COM13" localSheetId="17">#REF!</definedName>
    <definedName name="___COM13" localSheetId="40">#REF!</definedName>
    <definedName name="___COM13" localSheetId="41">#REF!</definedName>
    <definedName name="___COM13" localSheetId="8">#REF!</definedName>
    <definedName name="___COM13">#REF!</definedName>
    <definedName name="___COM14" localSheetId="1">#REF!</definedName>
    <definedName name="___COM14" localSheetId="16">#REF!</definedName>
    <definedName name="___COM14" localSheetId="27">#REF!</definedName>
    <definedName name="___COM14" localSheetId="26">#REF!</definedName>
    <definedName name="___COM14" localSheetId="28">#REF!</definedName>
    <definedName name="___COM14" localSheetId="34">#REF!</definedName>
    <definedName name="___COM14" localSheetId="33">#REF!</definedName>
    <definedName name="___COM14" localSheetId="20">#REF!</definedName>
    <definedName name="___COM14" localSheetId="23">#REF!</definedName>
    <definedName name="___COM14" localSheetId="7">#REF!</definedName>
    <definedName name="___COM14" localSheetId="11">#REF!</definedName>
    <definedName name="___COM14" localSheetId="35">#REF!</definedName>
    <definedName name="___COM14" localSheetId="19">#REF!</definedName>
    <definedName name="___COM14" localSheetId="38">#REF!</definedName>
    <definedName name="___COM14" localSheetId="13">#REF!</definedName>
    <definedName name="___COM14" localSheetId="39">#REF!</definedName>
    <definedName name="___COM14" localSheetId="37">#REF!</definedName>
    <definedName name="___COM14" localSheetId="21">#REF!</definedName>
    <definedName name="___COM14" localSheetId="29">#REF!</definedName>
    <definedName name="___COM14" localSheetId="17">#REF!</definedName>
    <definedName name="___COM14" localSheetId="40">#REF!</definedName>
    <definedName name="___COM14" localSheetId="41">#REF!</definedName>
    <definedName name="___COM14" localSheetId="8">#REF!</definedName>
    <definedName name="___COM14">#REF!</definedName>
    <definedName name="___COM15" localSheetId="1">#REF!</definedName>
    <definedName name="___COM15" localSheetId="16">#REF!</definedName>
    <definedName name="___COM15" localSheetId="27">#REF!</definedName>
    <definedName name="___COM15" localSheetId="26">#REF!</definedName>
    <definedName name="___COM15" localSheetId="28">#REF!</definedName>
    <definedName name="___COM15" localSheetId="34">#REF!</definedName>
    <definedName name="___COM15" localSheetId="33">#REF!</definedName>
    <definedName name="___COM15" localSheetId="20">#REF!</definedName>
    <definedName name="___COM15" localSheetId="23">#REF!</definedName>
    <definedName name="___COM15" localSheetId="7">#REF!</definedName>
    <definedName name="___COM15" localSheetId="11">#REF!</definedName>
    <definedName name="___COM15" localSheetId="35">#REF!</definedName>
    <definedName name="___COM15" localSheetId="19">#REF!</definedName>
    <definedName name="___COM15" localSheetId="38">#REF!</definedName>
    <definedName name="___COM15" localSheetId="13">#REF!</definedName>
    <definedName name="___COM15" localSheetId="39">#REF!</definedName>
    <definedName name="___COM15" localSheetId="37">#REF!</definedName>
    <definedName name="___COM15" localSheetId="21">#REF!</definedName>
    <definedName name="___COM15" localSheetId="29">#REF!</definedName>
    <definedName name="___COM15" localSheetId="17">#REF!</definedName>
    <definedName name="___COM15" localSheetId="40">#REF!</definedName>
    <definedName name="___COM15" localSheetId="41">#REF!</definedName>
    <definedName name="___COM15" localSheetId="8">#REF!</definedName>
    <definedName name="___COM15">#REF!</definedName>
    <definedName name="___COM16" localSheetId="1">#REF!</definedName>
    <definedName name="___COM16" localSheetId="16">#REF!</definedName>
    <definedName name="___COM16" localSheetId="27">#REF!</definedName>
    <definedName name="___COM16" localSheetId="26">#REF!</definedName>
    <definedName name="___COM16" localSheetId="28">#REF!</definedName>
    <definedName name="___COM16" localSheetId="34">#REF!</definedName>
    <definedName name="___COM16" localSheetId="33">#REF!</definedName>
    <definedName name="___COM16" localSheetId="20">#REF!</definedName>
    <definedName name="___COM16" localSheetId="23">#REF!</definedName>
    <definedName name="___COM16" localSheetId="7">#REF!</definedName>
    <definedName name="___COM16" localSheetId="11">#REF!</definedName>
    <definedName name="___COM16" localSheetId="35">#REF!</definedName>
    <definedName name="___COM16" localSheetId="19">#REF!</definedName>
    <definedName name="___COM16" localSheetId="38">#REF!</definedName>
    <definedName name="___COM16" localSheetId="13">#REF!</definedName>
    <definedName name="___COM16" localSheetId="39">#REF!</definedName>
    <definedName name="___COM16" localSheetId="37">#REF!</definedName>
    <definedName name="___COM16" localSheetId="21">#REF!</definedName>
    <definedName name="___COM16" localSheetId="29">#REF!</definedName>
    <definedName name="___COM16" localSheetId="17">#REF!</definedName>
    <definedName name="___COM16" localSheetId="40">#REF!</definedName>
    <definedName name="___COM16" localSheetId="41">#REF!</definedName>
    <definedName name="___COM16" localSheetId="8">#REF!</definedName>
    <definedName name="___COM16">#REF!</definedName>
    <definedName name="___COM17" localSheetId="1">#REF!</definedName>
    <definedName name="___COM17" localSheetId="16">#REF!</definedName>
    <definedName name="___COM17" localSheetId="27">#REF!</definedName>
    <definedName name="___COM17" localSheetId="26">#REF!</definedName>
    <definedName name="___COM17" localSheetId="28">#REF!</definedName>
    <definedName name="___COM17" localSheetId="34">#REF!</definedName>
    <definedName name="___COM17" localSheetId="33">#REF!</definedName>
    <definedName name="___COM17" localSheetId="20">#REF!</definedName>
    <definedName name="___COM17" localSheetId="23">#REF!</definedName>
    <definedName name="___COM17" localSheetId="7">#REF!</definedName>
    <definedName name="___COM17" localSheetId="11">#REF!</definedName>
    <definedName name="___COM17" localSheetId="35">#REF!</definedName>
    <definedName name="___COM17" localSheetId="19">#REF!</definedName>
    <definedName name="___COM17" localSheetId="38">#REF!</definedName>
    <definedName name="___COM17" localSheetId="13">#REF!</definedName>
    <definedName name="___COM17" localSheetId="39">#REF!</definedName>
    <definedName name="___COM17" localSheetId="37">#REF!</definedName>
    <definedName name="___COM17" localSheetId="21">#REF!</definedName>
    <definedName name="___COM17" localSheetId="29">#REF!</definedName>
    <definedName name="___COM17" localSheetId="17">#REF!</definedName>
    <definedName name="___COM17" localSheetId="40">#REF!</definedName>
    <definedName name="___COM17" localSheetId="41">#REF!</definedName>
    <definedName name="___COM17" localSheetId="8">#REF!</definedName>
    <definedName name="___COM17">#REF!</definedName>
    <definedName name="___COM18" localSheetId="1">#REF!</definedName>
    <definedName name="___COM18" localSheetId="16">#REF!</definedName>
    <definedName name="___COM18" localSheetId="27">#REF!</definedName>
    <definedName name="___COM18" localSheetId="26">#REF!</definedName>
    <definedName name="___COM18" localSheetId="28">#REF!</definedName>
    <definedName name="___COM18" localSheetId="34">#REF!</definedName>
    <definedName name="___COM18" localSheetId="33">#REF!</definedName>
    <definedName name="___COM18" localSheetId="20">#REF!</definedName>
    <definedName name="___COM18" localSheetId="23">#REF!</definedName>
    <definedName name="___COM18" localSheetId="7">#REF!</definedName>
    <definedName name="___COM18" localSheetId="11">#REF!</definedName>
    <definedName name="___COM18" localSheetId="35">#REF!</definedName>
    <definedName name="___COM18" localSheetId="19">#REF!</definedName>
    <definedName name="___COM18" localSheetId="38">#REF!</definedName>
    <definedName name="___COM18" localSheetId="13">#REF!</definedName>
    <definedName name="___COM18" localSheetId="39">#REF!</definedName>
    <definedName name="___COM18" localSheetId="37">#REF!</definedName>
    <definedName name="___COM18" localSheetId="21">#REF!</definedName>
    <definedName name="___COM18" localSheetId="29">#REF!</definedName>
    <definedName name="___COM18" localSheetId="17">#REF!</definedName>
    <definedName name="___COM18" localSheetId="40">#REF!</definedName>
    <definedName name="___COM18" localSheetId="41">#REF!</definedName>
    <definedName name="___COM18" localSheetId="8">#REF!</definedName>
    <definedName name="___COM18">#REF!</definedName>
    <definedName name="___COM19" localSheetId="1">#REF!</definedName>
    <definedName name="___COM19" localSheetId="16">#REF!</definedName>
    <definedName name="___COM19" localSheetId="27">#REF!</definedName>
    <definedName name="___COM19" localSheetId="26">#REF!</definedName>
    <definedName name="___COM19" localSheetId="28">#REF!</definedName>
    <definedName name="___COM19" localSheetId="34">#REF!</definedName>
    <definedName name="___COM19" localSheetId="33">#REF!</definedName>
    <definedName name="___COM19" localSheetId="20">#REF!</definedName>
    <definedName name="___COM19" localSheetId="23">#REF!</definedName>
    <definedName name="___COM19" localSheetId="7">#REF!</definedName>
    <definedName name="___COM19" localSheetId="11">#REF!</definedName>
    <definedName name="___COM19" localSheetId="35">#REF!</definedName>
    <definedName name="___COM19" localSheetId="19">#REF!</definedName>
    <definedName name="___COM19" localSheetId="38">#REF!</definedName>
    <definedName name="___COM19" localSheetId="13">#REF!</definedName>
    <definedName name="___COM19" localSheetId="39">#REF!</definedName>
    <definedName name="___COM19" localSheetId="37">#REF!</definedName>
    <definedName name="___COM19" localSheetId="21">#REF!</definedName>
    <definedName name="___COM19" localSheetId="29">#REF!</definedName>
    <definedName name="___COM19" localSheetId="17">#REF!</definedName>
    <definedName name="___COM19" localSheetId="40">#REF!</definedName>
    <definedName name="___COM19" localSheetId="41">#REF!</definedName>
    <definedName name="___COM19" localSheetId="8">#REF!</definedName>
    <definedName name="___COM19">#REF!</definedName>
    <definedName name="___COM2" localSheetId="1">#REF!</definedName>
    <definedName name="___COM2" localSheetId="16">#REF!</definedName>
    <definedName name="___COM2" localSheetId="27">#REF!</definedName>
    <definedName name="___COM2" localSheetId="26">#REF!</definedName>
    <definedName name="___COM2" localSheetId="28">#REF!</definedName>
    <definedName name="___COM2" localSheetId="34">#REF!</definedName>
    <definedName name="___COM2" localSheetId="33">#REF!</definedName>
    <definedName name="___COM2" localSheetId="20">#REF!</definedName>
    <definedName name="___COM2" localSheetId="23">#REF!</definedName>
    <definedName name="___COM2" localSheetId="7">#REF!</definedName>
    <definedName name="___COM2" localSheetId="11">#REF!</definedName>
    <definedName name="___COM2" localSheetId="35">#REF!</definedName>
    <definedName name="___COM2" localSheetId="19">#REF!</definedName>
    <definedName name="___COM2" localSheetId="38">#REF!</definedName>
    <definedName name="___COM2" localSheetId="13">#REF!</definedName>
    <definedName name="___COM2" localSheetId="39">#REF!</definedName>
    <definedName name="___COM2" localSheetId="37">#REF!</definedName>
    <definedName name="___COM2" localSheetId="21">#REF!</definedName>
    <definedName name="___COM2" localSheetId="29">#REF!</definedName>
    <definedName name="___COM2" localSheetId="17">#REF!</definedName>
    <definedName name="___COM2" localSheetId="40">#REF!</definedName>
    <definedName name="___COM2" localSheetId="41">#REF!</definedName>
    <definedName name="___COM2" localSheetId="8">#REF!</definedName>
    <definedName name="___COM2">#REF!</definedName>
    <definedName name="___COM20" localSheetId="1">#REF!</definedName>
    <definedName name="___COM20" localSheetId="16">#REF!</definedName>
    <definedName name="___COM20" localSheetId="27">#REF!</definedName>
    <definedName name="___COM20" localSheetId="26">#REF!</definedName>
    <definedName name="___COM20" localSheetId="28">#REF!</definedName>
    <definedName name="___COM20" localSheetId="34">#REF!</definedName>
    <definedName name="___COM20" localSheetId="33">#REF!</definedName>
    <definedName name="___COM20" localSheetId="20">#REF!</definedName>
    <definedName name="___COM20" localSheetId="23">#REF!</definedName>
    <definedName name="___COM20" localSheetId="7">#REF!</definedName>
    <definedName name="___COM20" localSheetId="11">#REF!</definedName>
    <definedName name="___COM20" localSheetId="35">#REF!</definedName>
    <definedName name="___COM20" localSheetId="19">#REF!</definedName>
    <definedName name="___COM20" localSheetId="38">#REF!</definedName>
    <definedName name="___COM20" localSheetId="13">#REF!</definedName>
    <definedName name="___COM20" localSheetId="39">#REF!</definedName>
    <definedName name="___COM20" localSheetId="37">#REF!</definedName>
    <definedName name="___COM20" localSheetId="21">#REF!</definedName>
    <definedName name="___COM20" localSheetId="29">#REF!</definedName>
    <definedName name="___COM20" localSheetId="17">#REF!</definedName>
    <definedName name="___COM20" localSheetId="40">#REF!</definedName>
    <definedName name="___COM20" localSheetId="41">#REF!</definedName>
    <definedName name="___COM20" localSheetId="8">#REF!</definedName>
    <definedName name="___COM20">#REF!</definedName>
    <definedName name="___COM21" localSheetId="1">#REF!</definedName>
    <definedName name="___COM21" localSheetId="16">#REF!</definedName>
    <definedName name="___COM21" localSheetId="27">#REF!</definedName>
    <definedName name="___COM21" localSheetId="26">#REF!</definedName>
    <definedName name="___COM21" localSheetId="28">#REF!</definedName>
    <definedName name="___COM21" localSheetId="34">#REF!</definedName>
    <definedName name="___COM21" localSheetId="33">#REF!</definedName>
    <definedName name="___COM21" localSheetId="20">#REF!</definedName>
    <definedName name="___COM21" localSheetId="23">#REF!</definedName>
    <definedName name="___COM21" localSheetId="7">#REF!</definedName>
    <definedName name="___COM21" localSheetId="11">#REF!</definedName>
    <definedName name="___COM21" localSheetId="35">#REF!</definedName>
    <definedName name="___COM21" localSheetId="19">#REF!</definedName>
    <definedName name="___COM21" localSheetId="38">#REF!</definedName>
    <definedName name="___COM21" localSheetId="13">#REF!</definedName>
    <definedName name="___COM21" localSheetId="39">#REF!</definedName>
    <definedName name="___COM21" localSheetId="37">#REF!</definedName>
    <definedName name="___COM21" localSheetId="21">#REF!</definedName>
    <definedName name="___COM21" localSheetId="29">#REF!</definedName>
    <definedName name="___COM21" localSheetId="17">#REF!</definedName>
    <definedName name="___COM21" localSheetId="40">#REF!</definedName>
    <definedName name="___COM21" localSheetId="41">#REF!</definedName>
    <definedName name="___COM21" localSheetId="8">#REF!</definedName>
    <definedName name="___COM21">#REF!</definedName>
    <definedName name="___COM3" localSheetId="1">#REF!</definedName>
    <definedName name="___COM3" localSheetId="16">#REF!</definedName>
    <definedName name="___COM3" localSheetId="27">#REF!</definedName>
    <definedName name="___COM3" localSheetId="26">#REF!</definedName>
    <definedName name="___COM3" localSheetId="28">#REF!</definedName>
    <definedName name="___COM3" localSheetId="34">#REF!</definedName>
    <definedName name="___COM3" localSheetId="33">#REF!</definedName>
    <definedName name="___COM3" localSheetId="20">#REF!</definedName>
    <definedName name="___COM3" localSheetId="23">#REF!</definedName>
    <definedName name="___COM3" localSheetId="7">#REF!</definedName>
    <definedName name="___COM3" localSheetId="11">#REF!</definedName>
    <definedName name="___COM3" localSheetId="35">#REF!</definedName>
    <definedName name="___COM3" localSheetId="19">#REF!</definedName>
    <definedName name="___COM3" localSheetId="38">#REF!</definedName>
    <definedName name="___COM3" localSheetId="13">#REF!</definedName>
    <definedName name="___COM3" localSheetId="39">#REF!</definedName>
    <definedName name="___COM3" localSheetId="37">#REF!</definedName>
    <definedName name="___COM3" localSheetId="21">#REF!</definedName>
    <definedName name="___COM3" localSheetId="29">#REF!</definedName>
    <definedName name="___COM3" localSheetId="17">#REF!</definedName>
    <definedName name="___COM3" localSheetId="40">#REF!</definedName>
    <definedName name="___COM3" localSheetId="41">#REF!</definedName>
    <definedName name="___COM3" localSheetId="8">#REF!</definedName>
    <definedName name="___COM3">#REF!</definedName>
    <definedName name="___COM4" localSheetId="1">#REF!</definedName>
    <definedName name="___COM4" localSheetId="16">#REF!</definedName>
    <definedName name="___COM4" localSheetId="27">#REF!</definedName>
    <definedName name="___COM4" localSheetId="26">#REF!</definedName>
    <definedName name="___COM4" localSheetId="28">#REF!</definedName>
    <definedName name="___COM4" localSheetId="34">#REF!</definedName>
    <definedName name="___COM4" localSheetId="33">#REF!</definedName>
    <definedName name="___COM4" localSheetId="20">#REF!</definedName>
    <definedName name="___COM4" localSheetId="23">#REF!</definedName>
    <definedName name="___COM4" localSheetId="7">#REF!</definedName>
    <definedName name="___COM4" localSheetId="11">#REF!</definedName>
    <definedName name="___COM4" localSheetId="35">#REF!</definedName>
    <definedName name="___COM4" localSheetId="19">#REF!</definedName>
    <definedName name="___COM4" localSheetId="38">#REF!</definedName>
    <definedName name="___COM4" localSheetId="13">#REF!</definedName>
    <definedName name="___COM4" localSheetId="39">#REF!</definedName>
    <definedName name="___COM4" localSheetId="37">#REF!</definedName>
    <definedName name="___COM4" localSheetId="21">#REF!</definedName>
    <definedName name="___COM4" localSheetId="29">#REF!</definedName>
    <definedName name="___COM4" localSheetId="17">#REF!</definedName>
    <definedName name="___COM4" localSheetId="40">#REF!</definedName>
    <definedName name="___COM4" localSheetId="41">#REF!</definedName>
    <definedName name="___COM4" localSheetId="8">#REF!</definedName>
    <definedName name="___COM4">#REF!</definedName>
    <definedName name="___COM5" localSheetId="1">#REF!</definedName>
    <definedName name="___COM5" localSheetId="16">#REF!</definedName>
    <definedName name="___COM5" localSheetId="27">#REF!</definedName>
    <definedName name="___COM5" localSheetId="26">#REF!</definedName>
    <definedName name="___COM5" localSheetId="28">#REF!</definedName>
    <definedName name="___COM5" localSheetId="34">#REF!</definedName>
    <definedName name="___COM5" localSheetId="33">#REF!</definedName>
    <definedName name="___COM5" localSheetId="20">#REF!</definedName>
    <definedName name="___COM5" localSheetId="23">#REF!</definedName>
    <definedName name="___COM5" localSheetId="7">#REF!</definedName>
    <definedName name="___COM5" localSheetId="11">#REF!</definedName>
    <definedName name="___COM5" localSheetId="35">#REF!</definedName>
    <definedName name="___COM5" localSheetId="19">#REF!</definedName>
    <definedName name="___COM5" localSheetId="38">#REF!</definedName>
    <definedName name="___COM5" localSheetId="13">#REF!</definedName>
    <definedName name="___COM5" localSheetId="39">#REF!</definedName>
    <definedName name="___COM5" localSheetId="37">#REF!</definedName>
    <definedName name="___COM5" localSheetId="21">#REF!</definedName>
    <definedName name="___COM5" localSheetId="29">#REF!</definedName>
    <definedName name="___COM5" localSheetId="17">#REF!</definedName>
    <definedName name="___COM5" localSheetId="40">#REF!</definedName>
    <definedName name="___COM5" localSheetId="41">#REF!</definedName>
    <definedName name="___COM5" localSheetId="8">#REF!</definedName>
    <definedName name="___COM5">#REF!</definedName>
    <definedName name="___COM6" localSheetId="1">#REF!</definedName>
    <definedName name="___COM6" localSheetId="16">#REF!</definedName>
    <definedName name="___COM6" localSheetId="27">#REF!</definedName>
    <definedName name="___COM6" localSheetId="26">#REF!</definedName>
    <definedName name="___COM6" localSheetId="28">#REF!</definedName>
    <definedName name="___COM6" localSheetId="34">#REF!</definedName>
    <definedName name="___COM6" localSheetId="33">#REF!</definedName>
    <definedName name="___COM6" localSheetId="20">#REF!</definedName>
    <definedName name="___COM6" localSheetId="23">#REF!</definedName>
    <definedName name="___COM6" localSheetId="7">#REF!</definedName>
    <definedName name="___COM6" localSheetId="11">#REF!</definedName>
    <definedName name="___COM6" localSheetId="35">#REF!</definedName>
    <definedName name="___COM6" localSheetId="19">#REF!</definedName>
    <definedName name="___COM6" localSheetId="38">#REF!</definedName>
    <definedName name="___COM6" localSheetId="13">#REF!</definedName>
    <definedName name="___COM6" localSheetId="39">#REF!</definedName>
    <definedName name="___COM6" localSheetId="37">#REF!</definedName>
    <definedName name="___COM6" localSheetId="21">#REF!</definedName>
    <definedName name="___COM6" localSheetId="29">#REF!</definedName>
    <definedName name="___COM6" localSheetId="17">#REF!</definedName>
    <definedName name="___COM6" localSheetId="40">#REF!</definedName>
    <definedName name="___COM6" localSheetId="41">#REF!</definedName>
    <definedName name="___COM6" localSheetId="8">#REF!</definedName>
    <definedName name="___COM6">#REF!</definedName>
    <definedName name="___COM7" localSheetId="1">#REF!</definedName>
    <definedName name="___COM7" localSheetId="16">#REF!</definedName>
    <definedName name="___COM7" localSheetId="27">#REF!</definedName>
    <definedName name="___COM7" localSheetId="26">#REF!</definedName>
    <definedName name="___COM7" localSheetId="28">#REF!</definedName>
    <definedName name="___COM7" localSheetId="34">#REF!</definedName>
    <definedName name="___COM7" localSheetId="33">#REF!</definedName>
    <definedName name="___COM7" localSheetId="20">#REF!</definedName>
    <definedName name="___COM7" localSheetId="23">#REF!</definedName>
    <definedName name="___COM7" localSheetId="7">#REF!</definedName>
    <definedName name="___COM7" localSheetId="11">#REF!</definedName>
    <definedName name="___COM7" localSheetId="35">#REF!</definedName>
    <definedName name="___COM7" localSheetId="19">#REF!</definedName>
    <definedName name="___COM7" localSheetId="38">#REF!</definedName>
    <definedName name="___COM7" localSheetId="13">#REF!</definedName>
    <definedName name="___COM7" localSheetId="39">#REF!</definedName>
    <definedName name="___COM7" localSheetId="37">#REF!</definedName>
    <definedName name="___COM7" localSheetId="21">#REF!</definedName>
    <definedName name="___COM7" localSheetId="29">#REF!</definedName>
    <definedName name="___COM7" localSheetId="17">#REF!</definedName>
    <definedName name="___COM7" localSheetId="40">#REF!</definedName>
    <definedName name="___COM7" localSheetId="41">#REF!</definedName>
    <definedName name="___COM7" localSheetId="8">#REF!</definedName>
    <definedName name="___COM7">#REF!</definedName>
    <definedName name="___COM8" localSheetId="1">#REF!</definedName>
    <definedName name="___COM8" localSheetId="16">#REF!</definedName>
    <definedName name="___COM8" localSheetId="27">#REF!</definedName>
    <definedName name="___COM8" localSheetId="26">#REF!</definedName>
    <definedName name="___COM8" localSheetId="28">#REF!</definedName>
    <definedName name="___COM8" localSheetId="34">#REF!</definedName>
    <definedName name="___COM8" localSheetId="33">#REF!</definedName>
    <definedName name="___COM8" localSheetId="20">#REF!</definedName>
    <definedName name="___COM8" localSheetId="23">#REF!</definedName>
    <definedName name="___COM8" localSheetId="7">#REF!</definedName>
    <definedName name="___COM8" localSheetId="11">#REF!</definedName>
    <definedName name="___COM8" localSheetId="35">#REF!</definedName>
    <definedName name="___COM8" localSheetId="19">#REF!</definedName>
    <definedName name="___COM8" localSheetId="38">#REF!</definedName>
    <definedName name="___COM8" localSheetId="13">#REF!</definedName>
    <definedName name="___COM8" localSheetId="39">#REF!</definedName>
    <definedName name="___COM8" localSheetId="37">#REF!</definedName>
    <definedName name="___COM8" localSheetId="21">#REF!</definedName>
    <definedName name="___COM8" localSheetId="29">#REF!</definedName>
    <definedName name="___COM8" localSheetId="17">#REF!</definedName>
    <definedName name="___COM8" localSheetId="40">#REF!</definedName>
    <definedName name="___COM8" localSheetId="41">#REF!</definedName>
    <definedName name="___COM8" localSheetId="8">#REF!</definedName>
    <definedName name="___COM8">#REF!</definedName>
    <definedName name="___COM9" localSheetId="1">#REF!</definedName>
    <definedName name="___COM9" localSheetId="16">#REF!</definedName>
    <definedName name="___COM9" localSheetId="27">#REF!</definedName>
    <definedName name="___COM9" localSheetId="26">#REF!</definedName>
    <definedName name="___COM9" localSheetId="28">#REF!</definedName>
    <definedName name="___COM9" localSheetId="34">#REF!</definedName>
    <definedName name="___COM9" localSheetId="33">#REF!</definedName>
    <definedName name="___COM9" localSheetId="20">#REF!</definedName>
    <definedName name="___COM9" localSheetId="23">#REF!</definedName>
    <definedName name="___COM9" localSheetId="7">#REF!</definedName>
    <definedName name="___COM9" localSheetId="11">#REF!</definedName>
    <definedName name="___COM9" localSheetId="35">#REF!</definedName>
    <definedName name="___COM9" localSheetId="19">#REF!</definedName>
    <definedName name="___COM9" localSheetId="38">#REF!</definedName>
    <definedName name="___COM9" localSheetId="13">#REF!</definedName>
    <definedName name="___COM9" localSheetId="39">#REF!</definedName>
    <definedName name="___COM9" localSheetId="37">#REF!</definedName>
    <definedName name="___COM9" localSheetId="21">#REF!</definedName>
    <definedName name="___COM9" localSheetId="29">#REF!</definedName>
    <definedName name="___COM9" localSheetId="17">#REF!</definedName>
    <definedName name="___COM9" localSheetId="40">#REF!</definedName>
    <definedName name="___COM9" localSheetId="41">#REF!</definedName>
    <definedName name="___COM9" localSheetId="8">#REF!</definedName>
    <definedName name="___COM9">#REF!</definedName>
    <definedName name="___DCI1" localSheetId="1">[6]Tablas!#REF!</definedName>
    <definedName name="___DCI1" localSheetId="16">[6]Tablas!#REF!</definedName>
    <definedName name="___DCI1" localSheetId="27">[6]Tablas!#REF!</definedName>
    <definedName name="___DCI1" localSheetId="26">[6]Tablas!#REF!</definedName>
    <definedName name="___DCI1" localSheetId="28">[6]Tablas!#REF!</definedName>
    <definedName name="___DCI1" localSheetId="34">[6]Tablas!#REF!</definedName>
    <definedName name="___DCI1" localSheetId="33">[6]Tablas!#REF!</definedName>
    <definedName name="___DCI1" localSheetId="20">[6]Tablas!#REF!</definedName>
    <definedName name="___DCI1" localSheetId="23">[6]Tablas!#REF!</definedName>
    <definedName name="___DCI1" localSheetId="7">[6]Tablas!#REF!</definedName>
    <definedName name="___DCI1" localSheetId="11">[6]Tablas!#REF!</definedName>
    <definedName name="___DCI1" localSheetId="35">[6]Tablas!#REF!</definedName>
    <definedName name="___DCI1" localSheetId="19">[6]Tablas!#REF!</definedName>
    <definedName name="___DCI1" localSheetId="38">[6]Tablas!#REF!</definedName>
    <definedName name="___DCI1" localSheetId="13">[6]Tablas!#REF!</definedName>
    <definedName name="___DCI1" localSheetId="39">[6]Tablas!#REF!</definedName>
    <definedName name="___DCI1" localSheetId="37">[6]Tablas!#REF!</definedName>
    <definedName name="___DCI1" localSheetId="21">[6]Tablas!#REF!</definedName>
    <definedName name="___DCI1" localSheetId="29">[6]Tablas!#REF!</definedName>
    <definedName name="___DCI1" localSheetId="17">[6]Tablas!#REF!</definedName>
    <definedName name="___DCI1" localSheetId="40">[6]Tablas!#REF!</definedName>
    <definedName name="___DCI1" localSheetId="41">[6]Tablas!#REF!</definedName>
    <definedName name="___DCI1" localSheetId="8">[6]Tablas!#REF!</definedName>
    <definedName name="___DCI1">[6]Tablas!#REF!</definedName>
    <definedName name="___DDS1" localSheetId="1">[6]Tablas!#REF!</definedName>
    <definedName name="___DDS1" localSheetId="16">[6]Tablas!#REF!</definedName>
    <definedName name="___DDS1" localSheetId="27">[6]Tablas!#REF!</definedName>
    <definedName name="___DDS1" localSheetId="26">[6]Tablas!#REF!</definedName>
    <definedName name="___DDS1" localSheetId="28">[6]Tablas!#REF!</definedName>
    <definedName name="___DDS1" localSheetId="34">[6]Tablas!#REF!</definedName>
    <definedName name="___DDS1" localSheetId="33">[6]Tablas!#REF!</definedName>
    <definedName name="___DDS1" localSheetId="20">[6]Tablas!#REF!</definedName>
    <definedName name="___DDS1" localSheetId="23">[6]Tablas!#REF!</definedName>
    <definedName name="___DDS1" localSheetId="7">[6]Tablas!#REF!</definedName>
    <definedName name="___DDS1" localSheetId="11">[6]Tablas!#REF!</definedName>
    <definedName name="___DDS1" localSheetId="35">[6]Tablas!#REF!</definedName>
    <definedName name="___DDS1" localSheetId="19">[6]Tablas!#REF!</definedName>
    <definedName name="___DDS1" localSheetId="38">[6]Tablas!#REF!</definedName>
    <definedName name="___DDS1" localSheetId="13">[6]Tablas!#REF!</definedName>
    <definedName name="___DDS1" localSheetId="39">[6]Tablas!#REF!</definedName>
    <definedName name="___DDS1" localSheetId="37">[6]Tablas!#REF!</definedName>
    <definedName name="___DDS1" localSheetId="21">[6]Tablas!#REF!</definedName>
    <definedName name="___DDS1" localSheetId="29">[6]Tablas!#REF!</definedName>
    <definedName name="___DDS1" localSheetId="17">[6]Tablas!#REF!</definedName>
    <definedName name="___DDS1" localSheetId="40">[6]Tablas!#REF!</definedName>
    <definedName name="___DDS1" localSheetId="41">[6]Tablas!#REF!</definedName>
    <definedName name="___DDS1" localSheetId="8">[6]Tablas!#REF!</definedName>
    <definedName name="___DDS1">[6]Tablas!#REF!</definedName>
    <definedName name="___DGO1" localSheetId="1">[6]Tablas!#REF!</definedName>
    <definedName name="___DGO1" localSheetId="16">[6]Tablas!#REF!</definedName>
    <definedName name="___DGO1" localSheetId="27">[6]Tablas!#REF!</definedName>
    <definedName name="___DGO1" localSheetId="26">[6]Tablas!#REF!</definedName>
    <definedName name="___DGO1" localSheetId="28">[6]Tablas!#REF!</definedName>
    <definedName name="___DGO1" localSheetId="34">[6]Tablas!#REF!</definedName>
    <definedName name="___DGO1" localSheetId="33">[6]Tablas!#REF!</definedName>
    <definedName name="___DGO1" localSheetId="20">[6]Tablas!#REF!</definedName>
    <definedName name="___DGO1" localSheetId="23">[6]Tablas!#REF!</definedName>
    <definedName name="___DGO1" localSheetId="7">[6]Tablas!#REF!</definedName>
    <definedName name="___DGO1" localSheetId="11">[6]Tablas!#REF!</definedName>
    <definedName name="___DGO1" localSheetId="35">[6]Tablas!#REF!</definedName>
    <definedName name="___DGO1" localSheetId="19">[6]Tablas!#REF!</definedName>
    <definedName name="___DGO1" localSheetId="38">[6]Tablas!#REF!</definedName>
    <definedName name="___DGO1" localSheetId="13">[6]Tablas!#REF!</definedName>
    <definedName name="___DGO1" localSheetId="39">[6]Tablas!#REF!</definedName>
    <definedName name="___DGO1" localSheetId="37">[6]Tablas!#REF!</definedName>
    <definedName name="___DGO1" localSheetId="21">[6]Tablas!#REF!</definedName>
    <definedName name="___DGO1" localSheetId="29">[6]Tablas!#REF!</definedName>
    <definedName name="___DGO1" localSheetId="17">[6]Tablas!#REF!</definedName>
    <definedName name="___DGO1" localSheetId="40">[6]Tablas!#REF!</definedName>
    <definedName name="___DGO1" localSheetId="41">[6]Tablas!#REF!</definedName>
    <definedName name="___DGO1" localSheetId="8">[6]Tablas!#REF!</definedName>
    <definedName name="___DGO1">[6]Tablas!#REF!</definedName>
    <definedName name="___DGP1" localSheetId="1">[6]Tablas!#REF!</definedName>
    <definedName name="___DGP1" localSheetId="16">[6]Tablas!#REF!</definedName>
    <definedName name="___DGP1" localSheetId="27">[6]Tablas!#REF!</definedName>
    <definedName name="___DGP1" localSheetId="26">[6]Tablas!#REF!</definedName>
    <definedName name="___DGP1" localSheetId="28">[6]Tablas!#REF!</definedName>
    <definedName name="___DGP1" localSheetId="34">[6]Tablas!#REF!</definedName>
    <definedName name="___DGP1" localSheetId="33">[6]Tablas!#REF!</definedName>
    <definedName name="___DGP1" localSheetId="20">[6]Tablas!#REF!</definedName>
    <definedName name="___DGP1" localSheetId="23">[6]Tablas!#REF!</definedName>
    <definedName name="___DGP1" localSheetId="7">[6]Tablas!#REF!</definedName>
    <definedName name="___DGP1" localSheetId="11">[6]Tablas!#REF!</definedName>
    <definedName name="___DGP1" localSheetId="35">[6]Tablas!#REF!</definedName>
    <definedName name="___DGP1" localSheetId="19">[6]Tablas!#REF!</definedName>
    <definedName name="___DGP1" localSheetId="38">[6]Tablas!#REF!</definedName>
    <definedName name="___DGP1" localSheetId="13">[6]Tablas!#REF!</definedName>
    <definedName name="___DGP1" localSheetId="39">[6]Tablas!#REF!</definedName>
    <definedName name="___DGP1" localSheetId="37">[6]Tablas!#REF!</definedName>
    <definedName name="___DGP1" localSheetId="21">[6]Tablas!#REF!</definedName>
    <definedName name="___DGP1" localSheetId="29">[6]Tablas!#REF!</definedName>
    <definedName name="___DGP1" localSheetId="17">[6]Tablas!#REF!</definedName>
    <definedName name="___DGP1" localSheetId="40">[6]Tablas!#REF!</definedName>
    <definedName name="___DGP1" localSheetId="41">[6]Tablas!#REF!</definedName>
    <definedName name="___DGP1" localSheetId="8">[6]Tablas!#REF!</definedName>
    <definedName name="___DGP1">[6]Tablas!#REF!</definedName>
    <definedName name="___DIJ1" localSheetId="1">[6]Tablas!#REF!</definedName>
    <definedName name="___DIJ1" localSheetId="16">[6]Tablas!#REF!</definedName>
    <definedName name="___DIJ1" localSheetId="27">[6]Tablas!#REF!</definedName>
    <definedName name="___DIJ1" localSheetId="26">[6]Tablas!#REF!</definedName>
    <definedName name="___DIJ1" localSheetId="28">[6]Tablas!#REF!</definedName>
    <definedName name="___DIJ1" localSheetId="34">[6]Tablas!#REF!</definedName>
    <definedName name="___DIJ1" localSheetId="33">[6]Tablas!#REF!</definedName>
    <definedName name="___DIJ1" localSheetId="20">[6]Tablas!#REF!</definedName>
    <definedName name="___DIJ1" localSheetId="23">[6]Tablas!#REF!</definedName>
    <definedName name="___DIJ1" localSheetId="7">[6]Tablas!#REF!</definedName>
    <definedName name="___DIJ1" localSheetId="11">[6]Tablas!#REF!</definedName>
    <definedName name="___DIJ1" localSheetId="35">[6]Tablas!#REF!</definedName>
    <definedName name="___DIJ1" localSheetId="19">[6]Tablas!#REF!</definedName>
    <definedName name="___DIJ1" localSheetId="38">[6]Tablas!#REF!</definedName>
    <definedName name="___DIJ1" localSheetId="13">[6]Tablas!#REF!</definedName>
    <definedName name="___DIJ1" localSheetId="39">[6]Tablas!#REF!</definedName>
    <definedName name="___DIJ1" localSheetId="37">[6]Tablas!#REF!</definedName>
    <definedName name="___DIJ1" localSheetId="21">[6]Tablas!#REF!</definedName>
    <definedName name="___DIJ1" localSheetId="29">[6]Tablas!#REF!</definedName>
    <definedName name="___DIJ1" localSheetId="17">[6]Tablas!#REF!</definedName>
    <definedName name="___DIJ1" localSheetId="40">[6]Tablas!#REF!</definedName>
    <definedName name="___DIJ1" localSheetId="41">[6]Tablas!#REF!</definedName>
    <definedName name="___DIJ1" localSheetId="8">[6]Tablas!#REF!</definedName>
    <definedName name="___DIJ1">[6]Tablas!#REF!</definedName>
    <definedName name="___DPI1" localSheetId="1">[6]Tablas!#REF!</definedName>
    <definedName name="___DPI1" localSheetId="16">[6]Tablas!#REF!</definedName>
    <definedName name="___DPI1" localSheetId="27">[6]Tablas!#REF!</definedName>
    <definedName name="___DPI1" localSheetId="26">[6]Tablas!#REF!</definedName>
    <definedName name="___DPI1" localSheetId="28">[6]Tablas!#REF!</definedName>
    <definedName name="___DPI1" localSheetId="34">[6]Tablas!#REF!</definedName>
    <definedName name="___DPI1" localSheetId="33">[6]Tablas!#REF!</definedName>
    <definedName name="___DPI1" localSheetId="20">[6]Tablas!#REF!</definedName>
    <definedName name="___DPI1" localSheetId="23">[6]Tablas!#REF!</definedName>
    <definedName name="___DPI1" localSheetId="7">[6]Tablas!#REF!</definedName>
    <definedName name="___DPI1" localSheetId="11">[6]Tablas!#REF!</definedName>
    <definedName name="___DPI1" localSheetId="35">[6]Tablas!#REF!</definedName>
    <definedName name="___DPI1" localSheetId="19">[6]Tablas!#REF!</definedName>
    <definedName name="___DPI1" localSheetId="38">[6]Tablas!#REF!</definedName>
    <definedName name="___DPI1" localSheetId="13">[6]Tablas!#REF!</definedName>
    <definedName name="___DPI1" localSheetId="39">[6]Tablas!#REF!</definedName>
    <definedName name="___DPI1" localSheetId="37">[6]Tablas!#REF!</definedName>
    <definedName name="___DPI1" localSheetId="21">[6]Tablas!#REF!</definedName>
    <definedName name="___DPI1" localSheetId="29">[6]Tablas!#REF!</definedName>
    <definedName name="___DPI1" localSheetId="17">[6]Tablas!#REF!</definedName>
    <definedName name="___DPI1" localSheetId="40">[6]Tablas!#REF!</definedName>
    <definedName name="___DPI1" localSheetId="41">[6]Tablas!#REF!</definedName>
    <definedName name="___DPI1" localSheetId="8">[6]Tablas!#REF!</definedName>
    <definedName name="___DPI1">[6]Tablas!#REF!</definedName>
    <definedName name="___DPY1" localSheetId="1">[6]Tablas!#REF!</definedName>
    <definedName name="___DPY1" localSheetId="16">[6]Tablas!#REF!</definedName>
    <definedName name="___DPY1" localSheetId="27">[6]Tablas!#REF!</definedName>
    <definedName name="___DPY1" localSheetId="26">[6]Tablas!#REF!</definedName>
    <definedName name="___DPY1" localSheetId="28">[6]Tablas!#REF!</definedName>
    <definedName name="___DPY1" localSheetId="34">[6]Tablas!#REF!</definedName>
    <definedName name="___DPY1" localSheetId="33">[6]Tablas!#REF!</definedName>
    <definedName name="___DPY1" localSheetId="20">[6]Tablas!#REF!</definedName>
    <definedName name="___DPY1" localSheetId="23">[6]Tablas!#REF!</definedName>
    <definedName name="___DPY1" localSheetId="7">[6]Tablas!#REF!</definedName>
    <definedName name="___DPY1" localSheetId="11">[6]Tablas!#REF!</definedName>
    <definedName name="___DPY1" localSheetId="35">[6]Tablas!#REF!</definedName>
    <definedName name="___DPY1" localSheetId="19">[6]Tablas!#REF!</definedName>
    <definedName name="___DPY1" localSheetId="38">[6]Tablas!#REF!</definedName>
    <definedName name="___DPY1" localSheetId="13">[6]Tablas!#REF!</definedName>
    <definedName name="___DPY1" localSheetId="39">[6]Tablas!#REF!</definedName>
    <definedName name="___DPY1" localSheetId="37">[6]Tablas!#REF!</definedName>
    <definedName name="___DPY1" localSheetId="21">[6]Tablas!#REF!</definedName>
    <definedName name="___DPY1" localSheetId="29">[6]Tablas!#REF!</definedName>
    <definedName name="___DPY1" localSheetId="17">[6]Tablas!#REF!</definedName>
    <definedName name="___DPY1" localSheetId="40">[6]Tablas!#REF!</definedName>
    <definedName name="___DPY1" localSheetId="41">[6]Tablas!#REF!</definedName>
    <definedName name="___DPY1" localSheetId="8">[6]Tablas!#REF!</definedName>
    <definedName name="___DPY1">[6]Tablas!#REF!</definedName>
    <definedName name="___DRI1" localSheetId="1">[6]Tablas!#REF!</definedName>
    <definedName name="___DRI1" localSheetId="16">[6]Tablas!#REF!</definedName>
    <definedName name="___DRI1" localSheetId="27">[6]Tablas!#REF!</definedName>
    <definedName name="___DRI1" localSheetId="26">[6]Tablas!#REF!</definedName>
    <definedName name="___DRI1" localSheetId="28">[6]Tablas!#REF!</definedName>
    <definedName name="___DRI1" localSheetId="34">[6]Tablas!#REF!</definedName>
    <definedName name="___DRI1" localSheetId="33">[6]Tablas!#REF!</definedName>
    <definedName name="___DRI1" localSheetId="20">[6]Tablas!#REF!</definedName>
    <definedName name="___DRI1" localSheetId="23">[6]Tablas!#REF!</definedName>
    <definedName name="___DRI1" localSheetId="7">[6]Tablas!#REF!</definedName>
    <definedName name="___DRI1" localSheetId="11">[6]Tablas!#REF!</definedName>
    <definedName name="___DRI1" localSheetId="35">[6]Tablas!#REF!</definedName>
    <definedName name="___DRI1" localSheetId="19">[6]Tablas!#REF!</definedName>
    <definedName name="___DRI1" localSheetId="38">[6]Tablas!#REF!</definedName>
    <definedName name="___DRI1" localSheetId="13">[6]Tablas!#REF!</definedName>
    <definedName name="___DRI1" localSheetId="39">[6]Tablas!#REF!</definedName>
    <definedName name="___DRI1" localSheetId="37">[6]Tablas!#REF!</definedName>
    <definedName name="___DRI1" localSheetId="21">[6]Tablas!#REF!</definedName>
    <definedName name="___DRI1" localSheetId="29">[6]Tablas!#REF!</definedName>
    <definedName name="___DRI1" localSheetId="17">[6]Tablas!#REF!</definedName>
    <definedName name="___DRI1" localSheetId="40">[6]Tablas!#REF!</definedName>
    <definedName name="___DRI1" localSheetId="41">[6]Tablas!#REF!</definedName>
    <definedName name="___DRI1" localSheetId="8">[6]Tablas!#REF!</definedName>
    <definedName name="___DRI1">[6]Tablas!#REF!</definedName>
    <definedName name="___DRL1" localSheetId="1">[6]Tablas!#REF!</definedName>
    <definedName name="___DRL1" localSheetId="16">[6]Tablas!#REF!</definedName>
    <definedName name="___DRL1" localSheetId="27">[6]Tablas!#REF!</definedName>
    <definedName name="___DRL1" localSheetId="26">[6]Tablas!#REF!</definedName>
    <definedName name="___DRL1" localSheetId="28">[6]Tablas!#REF!</definedName>
    <definedName name="___DRL1" localSheetId="34">[6]Tablas!#REF!</definedName>
    <definedName name="___DRL1" localSheetId="33">[6]Tablas!#REF!</definedName>
    <definedName name="___DRL1" localSheetId="20">[6]Tablas!#REF!</definedName>
    <definedName name="___DRL1" localSheetId="23">[6]Tablas!#REF!</definedName>
    <definedName name="___DRL1" localSheetId="7">[6]Tablas!#REF!</definedName>
    <definedName name="___DRL1" localSheetId="11">[6]Tablas!#REF!</definedName>
    <definedName name="___DRL1" localSheetId="35">[6]Tablas!#REF!</definedName>
    <definedName name="___DRL1" localSheetId="19">[6]Tablas!#REF!</definedName>
    <definedName name="___DRL1" localSheetId="38">[6]Tablas!#REF!</definedName>
    <definedName name="___DRL1" localSheetId="13">[6]Tablas!#REF!</definedName>
    <definedName name="___DRL1" localSheetId="39">[6]Tablas!#REF!</definedName>
    <definedName name="___DRL1" localSheetId="37">[6]Tablas!#REF!</definedName>
    <definedName name="___DRL1" localSheetId="21">[6]Tablas!#REF!</definedName>
    <definedName name="___DRL1" localSheetId="29">[6]Tablas!#REF!</definedName>
    <definedName name="___DRL1" localSheetId="17">[6]Tablas!#REF!</definedName>
    <definedName name="___DRL1" localSheetId="40">[6]Tablas!#REF!</definedName>
    <definedName name="___DRL1" localSheetId="41">[6]Tablas!#REF!</definedName>
    <definedName name="___DRL1" localSheetId="8">[6]Tablas!#REF!</definedName>
    <definedName name="___DRL1">[6]Tablas!#REF!</definedName>
    <definedName name="___DSP1" localSheetId="1">[6]Tablas!#REF!</definedName>
    <definedName name="___DSP1" localSheetId="16">[6]Tablas!#REF!</definedName>
    <definedName name="___DSP1" localSheetId="27">[6]Tablas!#REF!</definedName>
    <definedName name="___DSP1" localSheetId="26">[6]Tablas!#REF!</definedName>
    <definedName name="___DSP1" localSheetId="28">[6]Tablas!#REF!</definedName>
    <definedName name="___DSP1" localSheetId="34">[6]Tablas!#REF!</definedName>
    <definedName name="___DSP1" localSheetId="33">[6]Tablas!#REF!</definedName>
    <definedName name="___DSP1" localSheetId="20">[6]Tablas!#REF!</definedName>
    <definedName name="___DSP1" localSheetId="23">[6]Tablas!#REF!</definedName>
    <definedName name="___DSP1" localSheetId="7">[6]Tablas!#REF!</definedName>
    <definedName name="___DSP1" localSheetId="11">[6]Tablas!#REF!</definedName>
    <definedName name="___DSP1" localSheetId="35">[6]Tablas!#REF!</definedName>
    <definedName name="___DSP1" localSheetId="19">[6]Tablas!#REF!</definedName>
    <definedName name="___DSP1" localSheetId="38">[6]Tablas!#REF!</definedName>
    <definedName name="___DSP1" localSheetId="13">[6]Tablas!#REF!</definedName>
    <definedName name="___DSP1" localSheetId="39">[6]Tablas!#REF!</definedName>
    <definedName name="___DSP1" localSheetId="37">[6]Tablas!#REF!</definedName>
    <definedName name="___DSP1" localSheetId="21">[6]Tablas!#REF!</definedName>
    <definedName name="___DSP1" localSheetId="29">[6]Tablas!#REF!</definedName>
    <definedName name="___DSP1" localSheetId="17">[6]Tablas!#REF!</definedName>
    <definedName name="___DSP1" localSheetId="40">[6]Tablas!#REF!</definedName>
    <definedName name="___DSP1" localSheetId="41">[6]Tablas!#REF!</definedName>
    <definedName name="___DSP1" localSheetId="8">[6]Tablas!#REF!</definedName>
    <definedName name="___DSP1">[6]Tablas!#REF!</definedName>
    <definedName name="___ECP1" localSheetId="1">[6]Tablas!#REF!</definedName>
    <definedName name="___ECP1" localSheetId="16">[6]Tablas!#REF!</definedName>
    <definedName name="___ECP1" localSheetId="27">[6]Tablas!#REF!</definedName>
    <definedName name="___ECP1" localSheetId="26">[6]Tablas!#REF!</definedName>
    <definedName name="___ECP1" localSheetId="28">[6]Tablas!#REF!</definedName>
    <definedName name="___ECP1" localSheetId="34">[6]Tablas!#REF!</definedName>
    <definedName name="___ECP1" localSheetId="33">[6]Tablas!#REF!</definedName>
    <definedName name="___ECP1" localSheetId="20">[6]Tablas!#REF!</definedName>
    <definedName name="___ECP1" localSheetId="23">[6]Tablas!#REF!</definedName>
    <definedName name="___ECP1" localSheetId="7">[6]Tablas!#REF!</definedName>
    <definedName name="___ECP1" localSheetId="11">[6]Tablas!#REF!</definedName>
    <definedName name="___ECP1" localSheetId="35">[6]Tablas!#REF!</definedName>
    <definedName name="___ECP1" localSheetId="19">[6]Tablas!#REF!</definedName>
    <definedName name="___ECP1" localSheetId="38">[6]Tablas!#REF!</definedName>
    <definedName name="___ECP1" localSheetId="13">[6]Tablas!#REF!</definedName>
    <definedName name="___ECP1" localSheetId="39">[6]Tablas!#REF!</definedName>
    <definedName name="___ECP1" localSheetId="37">[6]Tablas!#REF!</definedName>
    <definedName name="___ECP1" localSheetId="21">[6]Tablas!#REF!</definedName>
    <definedName name="___ECP1" localSheetId="29">[6]Tablas!#REF!</definedName>
    <definedName name="___ECP1" localSheetId="17">[6]Tablas!#REF!</definedName>
    <definedName name="___ECP1" localSheetId="40">[6]Tablas!#REF!</definedName>
    <definedName name="___ECP1" localSheetId="41">[6]Tablas!#REF!</definedName>
    <definedName name="___ECP1" localSheetId="8">[6]Tablas!#REF!</definedName>
    <definedName name="___ECP1">[6]Tablas!#REF!</definedName>
    <definedName name="___ICP1" localSheetId="1">[6]Tablas!#REF!</definedName>
    <definedName name="___ICP1" localSheetId="16">[6]Tablas!#REF!</definedName>
    <definedName name="___ICP1" localSheetId="27">[6]Tablas!#REF!</definedName>
    <definedName name="___ICP1" localSheetId="26">[6]Tablas!#REF!</definedName>
    <definedName name="___ICP1" localSheetId="28">[6]Tablas!#REF!</definedName>
    <definedName name="___ICP1" localSheetId="34">[6]Tablas!#REF!</definedName>
    <definedName name="___ICP1" localSheetId="33">[6]Tablas!#REF!</definedName>
    <definedName name="___ICP1" localSheetId="20">[6]Tablas!#REF!</definedName>
    <definedName name="___ICP1" localSheetId="23">[6]Tablas!#REF!</definedName>
    <definedName name="___ICP1" localSheetId="7">[6]Tablas!#REF!</definedName>
    <definedName name="___ICP1" localSheetId="11">[6]Tablas!#REF!</definedName>
    <definedName name="___ICP1" localSheetId="35">[6]Tablas!#REF!</definedName>
    <definedName name="___ICP1" localSheetId="19">[6]Tablas!#REF!</definedName>
    <definedName name="___ICP1" localSheetId="38">[6]Tablas!#REF!</definedName>
    <definedName name="___ICP1" localSheetId="13">[6]Tablas!#REF!</definedName>
    <definedName name="___ICP1" localSheetId="39">[6]Tablas!#REF!</definedName>
    <definedName name="___ICP1" localSheetId="37">[6]Tablas!#REF!</definedName>
    <definedName name="___ICP1" localSheetId="21">[6]Tablas!#REF!</definedName>
    <definedName name="___ICP1" localSheetId="29">[6]Tablas!#REF!</definedName>
    <definedName name="___ICP1" localSheetId="17">[6]Tablas!#REF!</definedName>
    <definedName name="___ICP1" localSheetId="40">[6]Tablas!#REF!</definedName>
    <definedName name="___ICP1" localSheetId="41">[6]Tablas!#REF!</definedName>
    <definedName name="___ICP1" localSheetId="8">[6]Tablas!#REF!</definedName>
    <definedName name="___ICP1">[6]Tablas!#REF!</definedName>
    <definedName name="___key2" localSheetId="1">[3]INST!#REF!</definedName>
    <definedName name="___key2" localSheetId="16">[3]INST!#REF!</definedName>
    <definedName name="___key2" localSheetId="27">[3]INST!#REF!</definedName>
    <definedName name="___key2" localSheetId="26">[3]INST!#REF!</definedName>
    <definedName name="___key2" localSheetId="28">[3]INST!#REF!</definedName>
    <definedName name="___key2" localSheetId="34">[3]INST!#REF!</definedName>
    <definedName name="___key2" localSheetId="33">[3]INST!#REF!</definedName>
    <definedName name="___key2" localSheetId="20">[3]INST!#REF!</definedName>
    <definedName name="___key2" localSheetId="23">[3]INST!#REF!</definedName>
    <definedName name="___key2" localSheetId="7">[3]INST!#REF!</definedName>
    <definedName name="___key2" localSheetId="11">[3]INST!#REF!</definedName>
    <definedName name="___key2" localSheetId="35">[3]INST!#REF!</definedName>
    <definedName name="___key2" localSheetId="19">[3]INST!#REF!</definedName>
    <definedName name="___key2" localSheetId="38">[3]INST!#REF!</definedName>
    <definedName name="___key2" localSheetId="13">[3]INST!#REF!</definedName>
    <definedName name="___key2" localSheetId="39">[3]INST!#REF!</definedName>
    <definedName name="___key2" localSheetId="37">[3]INST!#REF!</definedName>
    <definedName name="___key2" localSheetId="21">[3]INST!#REF!</definedName>
    <definedName name="___key2" localSheetId="29">[3]INST!#REF!</definedName>
    <definedName name="___key2" localSheetId="17">[3]INST!#REF!</definedName>
    <definedName name="___key2" localSheetId="40">[3]INST!#REF!</definedName>
    <definedName name="___key2" localSheetId="41">[3]INST!#REF!</definedName>
    <definedName name="___key2" localSheetId="8">[3]INST!#REF!</definedName>
    <definedName name="___key2">[3]INST!#REF!</definedName>
    <definedName name="___key3" localSheetId="1">#REF!</definedName>
    <definedName name="___key3" localSheetId="16">#REF!</definedName>
    <definedName name="___key3" localSheetId="27">#REF!</definedName>
    <definedName name="___key3" localSheetId="26">#REF!</definedName>
    <definedName name="___key3" localSheetId="28">#REF!</definedName>
    <definedName name="___key3" localSheetId="34">#REF!</definedName>
    <definedName name="___key3" localSheetId="33">#REF!</definedName>
    <definedName name="___key3" localSheetId="20">#REF!</definedName>
    <definedName name="___key3" localSheetId="23">#REF!</definedName>
    <definedName name="___key3" localSheetId="7">#REF!</definedName>
    <definedName name="___key3" localSheetId="11">#REF!</definedName>
    <definedName name="___key3" localSheetId="35">#REF!</definedName>
    <definedName name="___key3" localSheetId="19">#REF!</definedName>
    <definedName name="___key3" localSheetId="38">#REF!</definedName>
    <definedName name="___key3" localSheetId="13">#REF!</definedName>
    <definedName name="___key3" localSheetId="39">#REF!</definedName>
    <definedName name="___key3" localSheetId="37">#REF!</definedName>
    <definedName name="___key3" localSheetId="21">#REF!</definedName>
    <definedName name="___key3" localSheetId="29">#REF!</definedName>
    <definedName name="___key3" localSheetId="17">#REF!</definedName>
    <definedName name="___key3" localSheetId="40">#REF!</definedName>
    <definedName name="___key3" localSheetId="41">#REF!</definedName>
    <definedName name="___key3" localSheetId="8">#REF!</definedName>
    <definedName name="___key3">#REF!</definedName>
    <definedName name="___key31" localSheetId="1">#REF!</definedName>
    <definedName name="___key31" localSheetId="16">#REF!</definedName>
    <definedName name="___key31" localSheetId="27">#REF!</definedName>
    <definedName name="___key31" localSheetId="26">#REF!</definedName>
    <definedName name="___key31" localSheetId="28">#REF!</definedName>
    <definedName name="___key31" localSheetId="34">#REF!</definedName>
    <definedName name="___key31" localSheetId="33">#REF!</definedName>
    <definedName name="___key31" localSheetId="20">#REF!</definedName>
    <definedName name="___key31" localSheetId="23">#REF!</definedName>
    <definedName name="___key31" localSheetId="7">#REF!</definedName>
    <definedName name="___key31" localSheetId="11">#REF!</definedName>
    <definedName name="___key31" localSheetId="35">#REF!</definedName>
    <definedName name="___key31" localSheetId="19">#REF!</definedName>
    <definedName name="___key31" localSheetId="38">#REF!</definedName>
    <definedName name="___key31" localSheetId="13">#REF!</definedName>
    <definedName name="___key31" localSheetId="39">#REF!</definedName>
    <definedName name="___key31" localSheetId="37">#REF!</definedName>
    <definedName name="___key31" localSheetId="21">#REF!</definedName>
    <definedName name="___key31" localSheetId="29">#REF!</definedName>
    <definedName name="___key31" localSheetId="17">#REF!</definedName>
    <definedName name="___key31" localSheetId="40">#REF!</definedName>
    <definedName name="___key31" localSheetId="41">#REF!</definedName>
    <definedName name="___key31" localSheetId="8">#REF!</definedName>
    <definedName name="___key31">#REF!</definedName>
    <definedName name="___LEY80" localSheetId="1">#REF!</definedName>
    <definedName name="___LEY80" localSheetId="16">#REF!</definedName>
    <definedName name="___LEY80" localSheetId="27">#REF!</definedName>
    <definedName name="___LEY80" localSheetId="26">#REF!</definedName>
    <definedName name="___LEY80" localSheetId="28">#REF!</definedName>
    <definedName name="___LEY80" localSheetId="34">#REF!</definedName>
    <definedName name="___LEY80" localSheetId="33">#REF!</definedName>
    <definedName name="___LEY80" localSheetId="20">#REF!</definedName>
    <definedName name="___LEY80" localSheetId="23">#REF!</definedName>
    <definedName name="___LEY80" localSheetId="7">#REF!</definedName>
    <definedName name="___LEY80" localSheetId="11">#REF!</definedName>
    <definedName name="___LEY80" localSheetId="35">#REF!</definedName>
    <definedName name="___LEY80" localSheetId="19">#REF!</definedName>
    <definedName name="___LEY80" localSheetId="38">#REF!</definedName>
    <definedName name="___LEY80" localSheetId="13">#REF!</definedName>
    <definedName name="___LEY80" localSheetId="39">#REF!</definedName>
    <definedName name="___LEY80" localSheetId="37">#REF!</definedName>
    <definedName name="___LEY80" localSheetId="21">#REF!</definedName>
    <definedName name="___LEY80" localSheetId="29">#REF!</definedName>
    <definedName name="___LEY80" localSheetId="17">#REF!</definedName>
    <definedName name="___LEY80" localSheetId="40">#REF!</definedName>
    <definedName name="___LEY80" localSheetId="41">#REF!</definedName>
    <definedName name="___LEY80" localSheetId="8">#REF!</definedName>
    <definedName name="___LEY80">#REF!</definedName>
    <definedName name="___MA2" localSheetId="1">#REF!</definedName>
    <definedName name="___MA2" localSheetId="16">#REF!</definedName>
    <definedName name="___MA2" localSheetId="27">#REF!</definedName>
    <definedName name="___MA2" localSheetId="26">#REF!</definedName>
    <definedName name="___MA2" localSheetId="28">#REF!</definedName>
    <definedName name="___MA2" localSheetId="34">#REF!</definedName>
    <definedName name="___MA2" localSheetId="33">#REF!</definedName>
    <definedName name="___MA2" localSheetId="20">#REF!</definedName>
    <definedName name="___MA2" localSheetId="23">#REF!</definedName>
    <definedName name="___MA2" localSheetId="7">#REF!</definedName>
    <definedName name="___MA2" localSheetId="11">#REF!</definedName>
    <definedName name="___MA2" localSheetId="35">#REF!</definedName>
    <definedName name="___MA2" localSheetId="19">#REF!</definedName>
    <definedName name="___MA2" localSheetId="38">#REF!</definedName>
    <definedName name="___MA2" localSheetId="13">#REF!</definedName>
    <definedName name="___MA2" localSheetId="39">#REF!</definedName>
    <definedName name="___MA2" localSheetId="37">#REF!</definedName>
    <definedName name="___MA2" localSheetId="21">#REF!</definedName>
    <definedName name="___MA2" localSheetId="29">#REF!</definedName>
    <definedName name="___MA2" localSheetId="17">#REF!</definedName>
    <definedName name="___MA2" localSheetId="40">#REF!</definedName>
    <definedName name="___MA2" localSheetId="41">#REF!</definedName>
    <definedName name="___MA2" localSheetId="8">#REF!</definedName>
    <definedName name="___MA2">#REF!</definedName>
    <definedName name="___OCD1" localSheetId="1">[6]Tablas!#REF!</definedName>
    <definedName name="___OCD1" localSheetId="16">[6]Tablas!#REF!</definedName>
    <definedName name="___OCD1" localSheetId="27">[6]Tablas!#REF!</definedName>
    <definedName name="___OCD1" localSheetId="26">[6]Tablas!#REF!</definedName>
    <definedName name="___OCD1" localSheetId="28">[6]Tablas!#REF!</definedName>
    <definedName name="___OCD1" localSheetId="34">[6]Tablas!#REF!</definedName>
    <definedName name="___OCD1" localSheetId="33">[6]Tablas!#REF!</definedName>
    <definedName name="___OCD1" localSheetId="20">[6]Tablas!#REF!</definedName>
    <definedName name="___OCD1" localSheetId="23">[6]Tablas!#REF!</definedName>
    <definedName name="___OCD1" localSheetId="7">[6]Tablas!#REF!</definedName>
    <definedName name="___OCD1" localSheetId="11">[6]Tablas!#REF!</definedName>
    <definedName name="___OCD1" localSheetId="35">[6]Tablas!#REF!</definedName>
    <definedName name="___OCD1" localSheetId="19">[6]Tablas!#REF!</definedName>
    <definedName name="___OCD1" localSheetId="38">[6]Tablas!#REF!</definedName>
    <definedName name="___OCD1" localSheetId="13">[6]Tablas!#REF!</definedName>
    <definedName name="___OCD1" localSheetId="39">[6]Tablas!#REF!</definedName>
    <definedName name="___OCD1" localSheetId="37">[6]Tablas!#REF!</definedName>
    <definedName name="___OCD1" localSheetId="21">[6]Tablas!#REF!</definedName>
    <definedName name="___OCD1" localSheetId="29">[6]Tablas!#REF!</definedName>
    <definedName name="___OCD1" localSheetId="17">[6]Tablas!#REF!</definedName>
    <definedName name="___OCD1" localSheetId="40">[6]Tablas!#REF!</definedName>
    <definedName name="___OCD1" localSheetId="41">[6]Tablas!#REF!</definedName>
    <definedName name="___OCD1" localSheetId="8">[6]Tablas!#REF!</definedName>
    <definedName name="___OCD1">[6]Tablas!#REF!</definedName>
    <definedName name="___OCI1" localSheetId="1">[6]Tablas!#REF!</definedName>
    <definedName name="___OCI1" localSheetId="16">[6]Tablas!#REF!</definedName>
    <definedName name="___OCI1" localSheetId="27">[6]Tablas!#REF!</definedName>
    <definedName name="___OCI1" localSheetId="26">[6]Tablas!#REF!</definedName>
    <definedName name="___OCI1" localSheetId="28">[6]Tablas!#REF!</definedName>
    <definedName name="___OCI1" localSheetId="34">[6]Tablas!#REF!</definedName>
    <definedName name="___OCI1" localSheetId="33">[6]Tablas!#REF!</definedName>
    <definedName name="___OCI1" localSheetId="20">[6]Tablas!#REF!</definedName>
    <definedName name="___OCI1" localSheetId="23">[6]Tablas!#REF!</definedName>
    <definedName name="___OCI1" localSheetId="7">[6]Tablas!#REF!</definedName>
    <definedName name="___OCI1" localSheetId="11">[6]Tablas!#REF!</definedName>
    <definedName name="___OCI1" localSheetId="35">[6]Tablas!#REF!</definedName>
    <definedName name="___OCI1" localSheetId="19">[6]Tablas!#REF!</definedName>
    <definedName name="___OCI1" localSheetId="38">[6]Tablas!#REF!</definedName>
    <definedName name="___OCI1" localSheetId="13">[6]Tablas!#REF!</definedName>
    <definedName name="___OCI1" localSheetId="39">[6]Tablas!#REF!</definedName>
    <definedName name="___OCI1" localSheetId="37">[6]Tablas!#REF!</definedName>
    <definedName name="___OCI1" localSheetId="21">[6]Tablas!#REF!</definedName>
    <definedName name="___OCI1" localSheetId="29">[6]Tablas!#REF!</definedName>
    <definedName name="___OCI1" localSheetId="17">[6]Tablas!#REF!</definedName>
    <definedName name="___OCI1" localSheetId="40">[6]Tablas!#REF!</definedName>
    <definedName name="___OCI1" localSheetId="41">[6]Tablas!#REF!</definedName>
    <definedName name="___OCI1" localSheetId="8">[6]Tablas!#REF!</definedName>
    <definedName name="___OCI1">[6]Tablas!#REF!</definedName>
    <definedName name="___PJ50" localSheetId="1">#REF!</definedName>
    <definedName name="___PJ50" localSheetId="16">#REF!</definedName>
    <definedName name="___PJ50" localSheetId="27">#REF!</definedName>
    <definedName name="___PJ50" localSheetId="26">#REF!</definedName>
    <definedName name="___PJ50" localSheetId="28">#REF!</definedName>
    <definedName name="___PJ50" localSheetId="34">#REF!</definedName>
    <definedName name="___PJ50" localSheetId="33">#REF!</definedName>
    <definedName name="___PJ50" localSheetId="20">#REF!</definedName>
    <definedName name="___PJ50" localSheetId="23">#REF!</definedName>
    <definedName name="___PJ50" localSheetId="7">#REF!</definedName>
    <definedName name="___PJ50" localSheetId="11">#REF!</definedName>
    <definedName name="___PJ50" localSheetId="35">#REF!</definedName>
    <definedName name="___PJ50" localSheetId="19">#REF!</definedName>
    <definedName name="___PJ50" localSheetId="38">#REF!</definedName>
    <definedName name="___PJ50" localSheetId="13">#REF!</definedName>
    <definedName name="___PJ50" localSheetId="39">#REF!</definedName>
    <definedName name="___PJ50" localSheetId="37">#REF!</definedName>
    <definedName name="___PJ50" localSheetId="21">#REF!</definedName>
    <definedName name="___PJ50" localSheetId="29">#REF!</definedName>
    <definedName name="___PJ50" localSheetId="17">#REF!</definedName>
    <definedName name="___PJ50" localSheetId="40">#REF!</definedName>
    <definedName name="___PJ50" localSheetId="41">#REF!</definedName>
    <definedName name="___PJ50" localSheetId="8">#REF!</definedName>
    <definedName name="___PJ50">#REF!</definedName>
    <definedName name="___pj51" localSheetId="1">#REF!</definedName>
    <definedName name="___pj51" localSheetId="16">#REF!</definedName>
    <definedName name="___pj51" localSheetId="27">#REF!</definedName>
    <definedName name="___pj51" localSheetId="26">#REF!</definedName>
    <definedName name="___pj51" localSheetId="28">#REF!</definedName>
    <definedName name="___pj51" localSheetId="34">#REF!</definedName>
    <definedName name="___pj51" localSheetId="33">#REF!</definedName>
    <definedName name="___pj51" localSheetId="20">#REF!</definedName>
    <definedName name="___pj51" localSheetId="23">#REF!</definedName>
    <definedName name="___pj51" localSheetId="7">#REF!</definedName>
    <definedName name="___pj51" localSheetId="11">#REF!</definedName>
    <definedName name="___pj51" localSheetId="35">#REF!</definedName>
    <definedName name="___pj51" localSheetId="19">#REF!</definedName>
    <definedName name="___pj51" localSheetId="38">#REF!</definedName>
    <definedName name="___pj51" localSheetId="13">#REF!</definedName>
    <definedName name="___pj51" localSheetId="39">#REF!</definedName>
    <definedName name="___pj51" localSheetId="37">#REF!</definedName>
    <definedName name="___pj51" localSheetId="21">#REF!</definedName>
    <definedName name="___pj51" localSheetId="29">#REF!</definedName>
    <definedName name="___pj51" localSheetId="17">#REF!</definedName>
    <definedName name="___pj51" localSheetId="40">#REF!</definedName>
    <definedName name="___pj51" localSheetId="41">#REF!</definedName>
    <definedName name="___pj51" localSheetId="8">#REF!</definedName>
    <definedName name="___pj51">#REF!</definedName>
    <definedName name="___pr01" localSheetId="1">#REF!</definedName>
    <definedName name="___pr01" localSheetId="16">#REF!</definedName>
    <definedName name="___pr01" localSheetId="27">#REF!</definedName>
    <definedName name="___pr01" localSheetId="26">#REF!</definedName>
    <definedName name="___pr01" localSheetId="28">#REF!</definedName>
    <definedName name="___pr01" localSheetId="34">#REF!</definedName>
    <definedName name="___pr01" localSheetId="33">#REF!</definedName>
    <definedName name="___pr01" localSheetId="20">#REF!</definedName>
    <definedName name="___pr01" localSheetId="23">#REF!</definedName>
    <definedName name="___pr01" localSheetId="7">#REF!</definedName>
    <definedName name="___pr01" localSheetId="11">#REF!</definedName>
    <definedName name="___pr01" localSheetId="35">#REF!</definedName>
    <definedName name="___pr01" localSheetId="19">#REF!</definedName>
    <definedName name="___pr01" localSheetId="38">#REF!</definedName>
    <definedName name="___pr01" localSheetId="13">#REF!</definedName>
    <definedName name="___pr01" localSheetId="39">#REF!</definedName>
    <definedName name="___pr01" localSheetId="37">#REF!</definedName>
    <definedName name="___pr01" localSheetId="21">#REF!</definedName>
    <definedName name="___pr01" localSheetId="29">#REF!</definedName>
    <definedName name="___pr01" localSheetId="17">#REF!</definedName>
    <definedName name="___pr01" localSheetId="40">#REF!</definedName>
    <definedName name="___pr01" localSheetId="41">#REF!</definedName>
    <definedName name="___pr01" localSheetId="8">#REF!</definedName>
    <definedName name="___pr01">#REF!</definedName>
    <definedName name="___pr02" localSheetId="1">#REF!</definedName>
    <definedName name="___pr02" localSheetId="16">#REF!</definedName>
    <definedName name="___pr02" localSheetId="27">#REF!</definedName>
    <definedName name="___pr02" localSheetId="26">#REF!</definedName>
    <definedName name="___pr02" localSheetId="28">#REF!</definedName>
    <definedName name="___pr02" localSheetId="34">#REF!</definedName>
    <definedName name="___pr02" localSheetId="33">#REF!</definedName>
    <definedName name="___pr02" localSheetId="20">#REF!</definedName>
    <definedName name="___pr02" localSheetId="23">#REF!</definedName>
    <definedName name="___pr02" localSheetId="7">#REF!</definedName>
    <definedName name="___pr02" localSheetId="11">#REF!</definedName>
    <definedName name="___pr02" localSheetId="35">#REF!</definedName>
    <definedName name="___pr02" localSheetId="19">#REF!</definedName>
    <definedName name="___pr02" localSheetId="38">#REF!</definedName>
    <definedName name="___pr02" localSheetId="13">#REF!</definedName>
    <definedName name="___pr02" localSheetId="39">#REF!</definedName>
    <definedName name="___pr02" localSheetId="37">#REF!</definedName>
    <definedName name="___pr02" localSheetId="21">#REF!</definedName>
    <definedName name="___pr02" localSheetId="29">#REF!</definedName>
    <definedName name="___pr02" localSheetId="17">#REF!</definedName>
    <definedName name="___pr02" localSheetId="40">#REF!</definedName>
    <definedName name="___pr02" localSheetId="41">#REF!</definedName>
    <definedName name="___pr02" localSheetId="8">#REF!</definedName>
    <definedName name="___pr02">#REF!</definedName>
    <definedName name="___pr03" localSheetId="1">#REF!</definedName>
    <definedName name="___pr03" localSheetId="16">#REF!</definedName>
    <definedName name="___pr03" localSheetId="27">#REF!</definedName>
    <definedName name="___pr03" localSheetId="26">#REF!</definedName>
    <definedName name="___pr03" localSheetId="28">#REF!</definedName>
    <definedName name="___pr03" localSheetId="34">#REF!</definedName>
    <definedName name="___pr03" localSheetId="33">#REF!</definedName>
    <definedName name="___pr03" localSheetId="20">#REF!</definedName>
    <definedName name="___pr03" localSheetId="23">#REF!</definedName>
    <definedName name="___pr03" localSheetId="7">#REF!</definedName>
    <definedName name="___pr03" localSheetId="11">#REF!</definedName>
    <definedName name="___pr03" localSheetId="35">#REF!</definedName>
    <definedName name="___pr03" localSheetId="19">#REF!</definedName>
    <definedName name="___pr03" localSheetId="38">#REF!</definedName>
    <definedName name="___pr03" localSheetId="13">#REF!</definedName>
    <definedName name="___pr03" localSheetId="39">#REF!</definedName>
    <definedName name="___pr03" localSheetId="37">#REF!</definedName>
    <definedName name="___pr03" localSheetId="21">#REF!</definedName>
    <definedName name="___pr03" localSheetId="29">#REF!</definedName>
    <definedName name="___pr03" localSheetId="17">#REF!</definedName>
    <definedName name="___pr03" localSheetId="40">#REF!</definedName>
    <definedName name="___pr03" localSheetId="41">#REF!</definedName>
    <definedName name="___pr03" localSheetId="8">#REF!</definedName>
    <definedName name="___pr03">#REF!</definedName>
    <definedName name="___pr04" localSheetId="1">#REF!</definedName>
    <definedName name="___pr04" localSheetId="16">#REF!</definedName>
    <definedName name="___pr04" localSheetId="27">#REF!</definedName>
    <definedName name="___pr04" localSheetId="26">#REF!</definedName>
    <definedName name="___pr04" localSheetId="28">#REF!</definedName>
    <definedName name="___pr04" localSheetId="34">#REF!</definedName>
    <definedName name="___pr04" localSheetId="33">#REF!</definedName>
    <definedName name="___pr04" localSheetId="20">#REF!</definedName>
    <definedName name="___pr04" localSheetId="23">#REF!</definedName>
    <definedName name="___pr04" localSheetId="7">#REF!</definedName>
    <definedName name="___pr04" localSheetId="11">#REF!</definedName>
    <definedName name="___pr04" localSheetId="35">#REF!</definedName>
    <definedName name="___pr04" localSheetId="19">#REF!</definedName>
    <definedName name="___pr04" localSheetId="38">#REF!</definedName>
    <definedName name="___pr04" localSheetId="13">#REF!</definedName>
    <definedName name="___pr04" localSheetId="39">#REF!</definedName>
    <definedName name="___pr04" localSheetId="37">#REF!</definedName>
    <definedName name="___pr04" localSheetId="21">#REF!</definedName>
    <definedName name="___pr04" localSheetId="29">#REF!</definedName>
    <definedName name="___pr04" localSheetId="17">#REF!</definedName>
    <definedName name="___pr04" localSheetId="40">#REF!</definedName>
    <definedName name="___pr04" localSheetId="41">#REF!</definedName>
    <definedName name="___pr04" localSheetId="8">#REF!</definedName>
    <definedName name="___pr04">#REF!</definedName>
    <definedName name="___pr05" localSheetId="1">#REF!</definedName>
    <definedName name="___pr05" localSheetId="16">#REF!</definedName>
    <definedName name="___pr05" localSheetId="27">#REF!</definedName>
    <definedName name="___pr05" localSheetId="26">#REF!</definedName>
    <definedName name="___pr05" localSheetId="28">#REF!</definedName>
    <definedName name="___pr05" localSheetId="34">#REF!</definedName>
    <definedName name="___pr05" localSheetId="33">#REF!</definedName>
    <definedName name="___pr05" localSheetId="20">#REF!</definedName>
    <definedName name="___pr05" localSheetId="23">#REF!</definedName>
    <definedName name="___pr05" localSheetId="7">#REF!</definedName>
    <definedName name="___pr05" localSheetId="11">#REF!</definedName>
    <definedName name="___pr05" localSheetId="35">#REF!</definedName>
    <definedName name="___pr05" localSheetId="19">#REF!</definedName>
    <definedName name="___pr05" localSheetId="38">#REF!</definedName>
    <definedName name="___pr05" localSheetId="13">#REF!</definedName>
    <definedName name="___pr05" localSheetId="39">#REF!</definedName>
    <definedName name="___pr05" localSheetId="37">#REF!</definedName>
    <definedName name="___pr05" localSheetId="21">#REF!</definedName>
    <definedName name="___pr05" localSheetId="29">#REF!</definedName>
    <definedName name="___pr05" localSheetId="17">#REF!</definedName>
    <definedName name="___pr05" localSheetId="40">#REF!</definedName>
    <definedName name="___pr05" localSheetId="41">#REF!</definedName>
    <definedName name="___pr05" localSheetId="8">#REF!</definedName>
    <definedName name="___pr05">#REF!</definedName>
    <definedName name="___pr06" localSheetId="1">#REF!</definedName>
    <definedName name="___pr06" localSheetId="16">#REF!</definedName>
    <definedName name="___pr06" localSheetId="27">#REF!</definedName>
    <definedName name="___pr06" localSheetId="26">#REF!</definedName>
    <definedName name="___pr06" localSheetId="28">#REF!</definedName>
    <definedName name="___pr06" localSheetId="34">#REF!</definedName>
    <definedName name="___pr06" localSheetId="33">#REF!</definedName>
    <definedName name="___pr06" localSheetId="20">#REF!</definedName>
    <definedName name="___pr06" localSheetId="23">#REF!</definedName>
    <definedName name="___pr06" localSheetId="7">#REF!</definedName>
    <definedName name="___pr06" localSheetId="11">#REF!</definedName>
    <definedName name="___pr06" localSheetId="35">#REF!</definedName>
    <definedName name="___pr06" localSheetId="19">#REF!</definedName>
    <definedName name="___pr06" localSheetId="38">#REF!</definedName>
    <definedName name="___pr06" localSheetId="13">#REF!</definedName>
    <definedName name="___pr06" localSheetId="39">#REF!</definedName>
    <definedName name="___pr06" localSheetId="37">#REF!</definedName>
    <definedName name="___pr06" localSheetId="21">#REF!</definedName>
    <definedName name="___pr06" localSheetId="29">#REF!</definedName>
    <definedName name="___pr06" localSheetId="17">#REF!</definedName>
    <definedName name="___pr06" localSheetId="40">#REF!</definedName>
    <definedName name="___pr06" localSheetId="41">#REF!</definedName>
    <definedName name="___pr06" localSheetId="8">#REF!</definedName>
    <definedName name="___pr06">#REF!</definedName>
    <definedName name="___pr07" localSheetId="1">#REF!</definedName>
    <definedName name="___pr07" localSheetId="16">#REF!</definedName>
    <definedName name="___pr07" localSheetId="27">#REF!</definedName>
    <definedName name="___pr07" localSheetId="26">#REF!</definedName>
    <definedName name="___pr07" localSheetId="28">#REF!</definedName>
    <definedName name="___pr07" localSheetId="34">#REF!</definedName>
    <definedName name="___pr07" localSheetId="33">#REF!</definedName>
    <definedName name="___pr07" localSheetId="20">#REF!</definedName>
    <definedName name="___pr07" localSheetId="23">#REF!</definedName>
    <definedName name="___pr07" localSheetId="7">#REF!</definedName>
    <definedName name="___pr07" localSheetId="11">#REF!</definedName>
    <definedName name="___pr07" localSheetId="35">#REF!</definedName>
    <definedName name="___pr07" localSheetId="19">#REF!</definedName>
    <definedName name="___pr07" localSheetId="38">#REF!</definedName>
    <definedName name="___pr07" localSheetId="13">#REF!</definedName>
    <definedName name="___pr07" localSheetId="39">#REF!</definedName>
    <definedName name="___pr07" localSheetId="37">#REF!</definedName>
    <definedName name="___pr07" localSheetId="21">#REF!</definedName>
    <definedName name="___pr07" localSheetId="29">#REF!</definedName>
    <definedName name="___pr07" localSheetId="17">#REF!</definedName>
    <definedName name="___pr07" localSheetId="40">#REF!</definedName>
    <definedName name="___pr07" localSheetId="41">#REF!</definedName>
    <definedName name="___pr07" localSheetId="8">#REF!</definedName>
    <definedName name="___pr07">#REF!</definedName>
    <definedName name="___pr08" localSheetId="1">#REF!</definedName>
    <definedName name="___pr08" localSheetId="16">#REF!</definedName>
    <definedName name="___pr08" localSheetId="27">#REF!</definedName>
    <definedName name="___pr08" localSheetId="26">#REF!</definedName>
    <definedName name="___pr08" localSheetId="28">#REF!</definedName>
    <definedName name="___pr08" localSheetId="34">#REF!</definedName>
    <definedName name="___pr08" localSheetId="33">#REF!</definedName>
    <definedName name="___pr08" localSheetId="20">#REF!</definedName>
    <definedName name="___pr08" localSheetId="23">#REF!</definedName>
    <definedName name="___pr08" localSheetId="7">#REF!</definedName>
    <definedName name="___pr08" localSheetId="11">#REF!</definedName>
    <definedName name="___pr08" localSheetId="35">#REF!</definedName>
    <definedName name="___pr08" localSheetId="19">#REF!</definedName>
    <definedName name="___pr08" localSheetId="38">#REF!</definedName>
    <definedName name="___pr08" localSheetId="13">#REF!</definedName>
    <definedName name="___pr08" localSheetId="39">#REF!</definedName>
    <definedName name="___pr08" localSheetId="37">#REF!</definedName>
    <definedName name="___pr08" localSheetId="21">#REF!</definedName>
    <definedName name="___pr08" localSheetId="29">#REF!</definedName>
    <definedName name="___pr08" localSheetId="17">#REF!</definedName>
    <definedName name="___pr08" localSheetId="40">#REF!</definedName>
    <definedName name="___pr08" localSheetId="41">#REF!</definedName>
    <definedName name="___pr08" localSheetId="8">#REF!</definedName>
    <definedName name="___pr08">#REF!</definedName>
    <definedName name="___pr09" localSheetId="1">#REF!</definedName>
    <definedName name="___pr09" localSheetId="16">#REF!</definedName>
    <definedName name="___pr09" localSheetId="27">#REF!</definedName>
    <definedName name="___pr09" localSheetId="26">#REF!</definedName>
    <definedName name="___pr09" localSheetId="28">#REF!</definedName>
    <definedName name="___pr09" localSheetId="34">#REF!</definedName>
    <definedName name="___pr09" localSheetId="33">#REF!</definedName>
    <definedName name="___pr09" localSheetId="20">#REF!</definedName>
    <definedName name="___pr09" localSheetId="23">#REF!</definedName>
    <definedName name="___pr09" localSheetId="7">#REF!</definedName>
    <definedName name="___pr09" localSheetId="11">#REF!</definedName>
    <definedName name="___pr09" localSheetId="35">#REF!</definedName>
    <definedName name="___pr09" localSheetId="19">#REF!</definedName>
    <definedName name="___pr09" localSheetId="38">#REF!</definedName>
    <definedName name="___pr09" localSheetId="13">#REF!</definedName>
    <definedName name="___pr09" localSheetId="39">#REF!</definedName>
    <definedName name="___pr09" localSheetId="37">#REF!</definedName>
    <definedName name="___pr09" localSheetId="21">#REF!</definedName>
    <definedName name="___pr09" localSheetId="29">#REF!</definedName>
    <definedName name="___pr09" localSheetId="17">#REF!</definedName>
    <definedName name="___pr09" localSheetId="40">#REF!</definedName>
    <definedName name="___pr09" localSheetId="41">#REF!</definedName>
    <definedName name="___pr09" localSheetId="8">#REF!</definedName>
    <definedName name="___pr09">#REF!</definedName>
    <definedName name="___pr10" localSheetId="1">#REF!</definedName>
    <definedName name="___pr10" localSheetId="16">#REF!</definedName>
    <definedName name="___pr10" localSheetId="27">#REF!</definedName>
    <definedName name="___pr10" localSheetId="26">#REF!</definedName>
    <definedName name="___pr10" localSheetId="28">#REF!</definedName>
    <definedName name="___pr10" localSheetId="34">#REF!</definedName>
    <definedName name="___pr10" localSheetId="33">#REF!</definedName>
    <definedName name="___pr10" localSheetId="20">#REF!</definedName>
    <definedName name="___pr10" localSheetId="23">#REF!</definedName>
    <definedName name="___pr10" localSheetId="7">#REF!</definedName>
    <definedName name="___pr10" localSheetId="11">#REF!</definedName>
    <definedName name="___pr10" localSheetId="35">#REF!</definedName>
    <definedName name="___pr10" localSheetId="19">#REF!</definedName>
    <definedName name="___pr10" localSheetId="38">#REF!</definedName>
    <definedName name="___pr10" localSheetId="13">#REF!</definedName>
    <definedName name="___pr10" localSheetId="39">#REF!</definedName>
    <definedName name="___pr10" localSheetId="37">#REF!</definedName>
    <definedName name="___pr10" localSheetId="21">#REF!</definedName>
    <definedName name="___pr10" localSheetId="29">#REF!</definedName>
    <definedName name="___pr10" localSheetId="17">#REF!</definedName>
    <definedName name="___pr10" localSheetId="40">#REF!</definedName>
    <definedName name="___pr10" localSheetId="41">#REF!</definedName>
    <definedName name="___pr10" localSheetId="8">#REF!</definedName>
    <definedName name="___pr10">#REF!</definedName>
    <definedName name="___pr11" localSheetId="1">#REF!</definedName>
    <definedName name="___pr11" localSheetId="16">#REF!</definedName>
    <definedName name="___pr11" localSheetId="27">#REF!</definedName>
    <definedName name="___pr11" localSheetId="26">#REF!</definedName>
    <definedName name="___pr11" localSheetId="28">#REF!</definedName>
    <definedName name="___pr11" localSheetId="34">#REF!</definedName>
    <definedName name="___pr11" localSheetId="33">#REF!</definedName>
    <definedName name="___pr11" localSheetId="20">#REF!</definedName>
    <definedName name="___pr11" localSheetId="23">#REF!</definedName>
    <definedName name="___pr11" localSheetId="7">#REF!</definedName>
    <definedName name="___pr11" localSheetId="11">#REF!</definedName>
    <definedName name="___pr11" localSheetId="35">#REF!</definedName>
    <definedName name="___pr11" localSheetId="19">#REF!</definedName>
    <definedName name="___pr11" localSheetId="38">#REF!</definedName>
    <definedName name="___pr11" localSheetId="13">#REF!</definedName>
    <definedName name="___pr11" localSheetId="39">#REF!</definedName>
    <definedName name="___pr11" localSheetId="37">#REF!</definedName>
    <definedName name="___pr11" localSheetId="21">#REF!</definedName>
    <definedName name="___pr11" localSheetId="29">#REF!</definedName>
    <definedName name="___pr11" localSheetId="17">#REF!</definedName>
    <definedName name="___pr11" localSheetId="40">#REF!</definedName>
    <definedName name="___pr11" localSheetId="41">#REF!</definedName>
    <definedName name="___pr11" localSheetId="8">#REF!</definedName>
    <definedName name="___pr11">#REF!</definedName>
    <definedName name="___pr12" localSheetId="1">#REF!</definedName>
    <definedName name="___pr12" localSheetId="16">#REF!</definedName>
    <definedName name="___pr12" localSheetId="27">#REF!</definedName>
    <definedName name="___pr12" localSheetId="26">#REF!</definedName>
    <definedName name="___pr12" localSheetId="28">#REF!</definedName>
    <definedName name="___pr12" localSheetId="34">#REF!</definedName>
    <definedName name="___pr12" localSheetId="33">#REF!</definedName>
    <definedName name="___pr12" localSheetId="20">#REF!</definedName>
    <definedName name="___pr12" localSheetId="23">#REF!</definedName>
    <definedName name="___pr12" localSheetId="7">#REF!</definedName>
    <definedName name="___pr12" localSheetId="11">#REF!</definedName>
    <definedName name="___pr12" localSheetId="35">#REF!</definedName>
    <definedName name="___pr12" localSheetId="19">#REF!</definedName>
    <definedName name="___pr12" localSheetId="38">#REF!</definedName>
    <definedName name="___pr12" localSheetId="13">#REF!</definedName>
    <definedName name="___pr12" localSheetId="39">#REF!</definedName>
    <definedName name="___pr12" localSheetId="37">#REF!</definedName>
    <definedName name="___pr12" localSheetId="21">#REF!</definedName>
    <definedName name="___pr12" localSheetId="29">#REF!</definedName>
    <definedName name="___pr12" localSheetId="17">#REF!</definedName>
    <definedName name="___pr12" localSheetId="40">#REF!</definedName>
    <definedName name="___pr12" localSheetId="41">#REF!</definedName>
    <definedName name="___pr12" localSheetId="8">#REF!</definedName>
    <definedName name="___pr12">#REF!</definedName>
    <definedName name="___pr13" localSheetId="1">#REF!</definedName>
    <definedName name="___pr13" localSheetId="16">#REF!</definedName>
    <definedName name="___pr13" localSheetId="27">#REF!</definedName>
    <definedName name="___pr13" localSheetId="26">#REF!</definedName>
    <definedName name="___pr13" localSheetId="28">#REF!</definedName>
    <definedName name="___pr13" localSheetId="34">#REF!</definedName>
    <definedName name="___pr13" localSheetId="33">#REF!</definedName>
    <definedName name="___pr13" localSheetId="20">#REF!</definedName>
    <definedName name="___pr13" localSheetId="23">#REF!</definedName>
    <definedName name="___pr13" localSheetId="7">#REF!</definedName>
    <definedName name="___pr13" localSheetId="11">#REF!</definedName>
    <definedName name="___pr13" localSheetId="35">#REF!</definedName>
    <definedName name="___pr13" localSheetId="19">#REF!</definedName>
    <definedName name="___pr13" localSheetId="38">#REF!</definedName>
    <definedName name="___pr13" localSheetId="13">#REF!</definedName>
    <definedName name="___pr13" localSheetId="39">#REF!</definedName>
    <definedName name="___pr13" localSheetId="37">#REF!</definedName>
    <definedName name="___pr13" localSheetId="21">#REF!</definedName>
    <definedName name="___pr13" localSheetId="29">#REF!</definedName>
    <definedName name="___pr13" localSheetId="17">#REF!</definedName>
    <definedName name="___pr13" localSheetId="40">#REF!</definedName>
    <definedName name="___pr13" localSheetId="41">#REF!</definedName>
    <definedName name="___pr13" localSheetId="8">#REF!</definedName>
    <definedName name="___pr13">#REF!</definedName>
    <definedName name="___pr14" localSheetId="1">#REF!</definedName>
    <definedName name="___pr14" localSheetId="16">#REF!</definedName>
    <definedName name="___pr14" localSheetId="27">#REF!</definedName>
    <definedName name="___pr14" localSheetId="26">#REF!</definedName>
    <definedName name="___pr14" localSheetId="28">#REF!</definedName>
    <definedName name="___pr14" localSheetId="34">#REF!</definedName>
    <definedName name="___pr14" localSheetId="33">#REF!</definedName>
    <definedName name="___pr14" localSheetId="20">#REF!</definedName>
    <definedName name="___pr14" localSheetId="23">#REF!</definedName>
    <definedName name="___pr14" localSheetId="7">#REF!</definedName>
    <definedName name="___pr14" localSheetId="11">#REF!</definedName>
    <definedName name="___pr14" localSheetId="35">#REF!</definedName>
    <definedName name="___pr14" localSheetId="19">#REF!</definedName>
    <definedName name="___pr14" localSheetId="38">#REF!</definedName>
    <definedName name="___pr14" localSheetId="13">#REF!</definedName>
    <definedName name="___pr14" localSheetId="39">#REF!</definedName>
    <definedName name="___pr14" localSheetId="37">#REF!</definedName>
    <definedName name="___pr14" localSheetId="21">#REF!</definedName>
    <definedName name="___pr14" localSheetId="29">#REF!</definedName>
    <definedName name="___pr14" localSheetId="17">#REF!</definedName>
    <definedName name="___pr14" localSheetId="40">#REF!</definedName>
    <definedName name="___pr14" localSheetId="41">#REF!</definedName>
    <definedName name="___pr14" localSheetId="8">#REF!</definedName>
    <definedName name="___pr14">#REF!</definedName>
    <definedName name="___pr15" localSheetId="1">#REF!</definedName>
    <definedName name="___pr15" localSheetId="16">#REF!</definedName>
    <definedName name="___pr15" localSheetId="27">#REF!</definedName>
    <definedName name="___pr15" localSheetId="26">#REF!</definedName>
    <definedName name="___pr15" localSheetId="28">#REF!</definedName>
    <definedName name="___pr15" localSheetId="34">#REF!</definedName>
    <definedName name="___pr15" localSheetId="33">#REF!</definedName>
    <definedName name="___pr15" localSheetId="20">#REF!</definedName>
    <definedName name="___pr15" localSheetId="23">#REF!</definedName>
    <definedName name="___pr15" localSheetId="7">#REF!</definedName>
    <definedName name="___pr15" localSheetId="11">#REF!</definedName>
    <definedName name="___pr15" localSheetId="35">#REF!</definedName>
    <definedName name="___pr15" localSheetId="19">#REF!</definedName>
    <definedName name="___pr15" localSheetId="38">#REF!</definedName>
    <definedName name="___pr15" localSheetId="13">#REF!</definedName>
    <definedName name="___pr15" localSheetId="39">#REF!</definedName>
    <definedName name="___pr15" localSheetId="37">#REF!</definedName>
    <definedName name="___pr15" localSheetId="21">#REF!</definedName>
    <definedName name="___pr15" localSheetId="29">#REF!</definedName>
    <definedName name="___pr15" localSheetId="17">#REF!</definedName>
    <definedName name="___pr15" localSheetId="40">#REF!</definedName>
    <definedName name="___pr15" localSheetId="41">#REF!</definedName>
    <definedName name="___pr15" localSheetId="8">#REF!</definedName>
    <definedName name="___pr15">#REF!</definedName>
    <definedName name="___pr16" localSheetId="1">#REF!</definedName>
    <definedName name="___pr16" localSheetId="16">#REF!</definedName>
    <definedName name="___pr16" localSheetId="27">#REF!</definedName>
    <definedName name="___pr16" localSheetId="26">#REF!</definedName>
    <definedName name="___pr16" localSheetId="28">#REF!</definedName>
    <definedName name="___pr16" localSheetId="34">#REF!</definedName>
    <definedName name="___pr16" localSheetId="33">#REF!</definedName>
    <definedName name="___pr16" localSheetId="20">#REF!</definedName>
    <definedName name="___pr16" localSheetId="23">#REF!</definedName>
    <definedName name="___pr16" localSheetId="7">#REF!</definedName>
    <definedName name="___pr16" localSheetId="11">#REF!</definedName>
    <definedName name="___pr16" localSheetId="35">#REF!</definedName>
    <definedName name="___pr16" localSheetId="19">#REF!</definedName>
    <definedName name="___pr16" localSheetId="38">#REF!</definedName>
    <definedName name="___pr16" localSheetId="13">#REF!</definedName>
    <definedName name="___pr16" localSheetId="39">#REF!</definedName>
    <definedName name="___pr16" localSheetId="37">#REF!</definedName>
    <definedName name="___pr16" localSheetId="21">#REF!</definedName>
    <definedName name="___pr16" localSheetId="29">#REF!</definedName>
    <definedName name="___pr16" localSheetId="17">#REF!</definedName>
    <definedName name="___pr16" localSheetId="40">#REF!</definedName>
    <definedName name="___pr16" localSheetId="41">#REF!</definedName>
    <definedName name="___pr16" localSheetId="8">#REF!</definedName>
    <definedName name="___pr16">#REF!</definedName>
    <definedName name="___pr17" localSheetId="1">#REF!</definedName>
    <definedName name="___pr17" localSheetId="16">#REF!</definedName>
    <definedName name="___pr17" localSheetId="27">#REF!</definedName>
    <definedName name="___pr17" localSheetId="26">#REF!</definedName>
    <definedName name="___pr17" localSheetId="28">#REF!</definedName>
    <definedName name="___pr17" localSheetId="34">#REF!</definedName>
    <definedName name="___pr17" localSheetId="33">#REF!</definedName>
    <definedName name="___pr17" localSheetId="20">#REF!</definedName>
    <definedName name="___pr17" localSheetId="23">#REF!</definedName>
    <definedName name="___pr17" localSheetId="7">#REF!</definedName>
    <definedName name="___pr17" localSheetId="11">#REF!</definedName>
    <definedName name="___pr17" localSheetId="35">#REF!</definedName>
    <definedName name="___pr17" localSheetId="19">#REF!</definedName>
    <definedName name="___pr17" localSheetId="38">#REF!</definedName>
    <definedName name="___pr17" localSheetId="13">#REF!</definedName>
    <definedName name="___pr17" localSheetId="39">#REF!</definedName>
    <definedName name="___pr17" localSheetId="37">#REF!</definedName>
    <definedName name="___pr17" localSheetId="21">#REF!</definedName>
    <definedName name="___pr17" localSheetId="29">#REF!</definedName>
    <definedName name="___pr17" localSheetId="17">#REF!</definedName>
    <definedName name="___pr17" localSheetId="40">#REF!</definedName>
    <definedName name="___pr17" localSheetId="41">#REF!</definedName>
    <definedName name="___pr17" localSheetId="8">#REF!</definedName>
    <definedName name="___pr17">#REF!</definedName>
    <definedName name="___pr18" localSheetId="1">#REF!</definedName>
    <definedName name="___pr18" localSheetId="16">#REF!</definedName>
    <definedName name="___pr18" localSheetId="27">#REF!</definedName>
    <definedName name="___pr18" localSheetId="26">#REF!</definedName>
    <definedName name="___pr18" localSheetId="28">#REF!</definedName>
    <definedName name="___pr18" localSheetId="34">#REF!</definedName>
    <definedName name="___pr18" localSheetId="33">#REF!</definedName>
    <definedName name="___pr18" localSheetId="20">#REF!</definedName>
    <definedName name="___pr18" localSheetId="23">#REF!</definedName>
    <definedName name="___pr18" localSheetId="7">#REF!</definedName>
    <definedName name="___pr18" localSheetId="11">#REF!</definedName>
    <definedName name="___pr18" localSheetId="35">#REF!</definedName>
    <definedName name="___pr18" localSheetId="19">#REF!</definedName>
    <definedName name="___pr18" localSheetId="38">#REF!</definedName>
    <definedName name="___pr18" localSheetId="13">#REF!</definedName>
    <definedName name="___pr18" localSheetId="39">#REF!</definedName>
    <definedName name="___pr18" localSheetId="37">#REF!</definedName>
    <definedName name="___pr18" localSheetId="21">#REF!</definedName>
    <definedName name="___pr18" localSheetId="29">#REF!</definedName>
    <definedName name="___pr18" localSheetId="17">#REF!</definedName>
    <definedName name="___pr18" localSheetId="40">#REF!</definedName>
    <definedName name="___pr18" localSheetId="41">#REF!</definedName>
    <definedName name="___pr18" localSheetId="8">#REF!</definedName>
    <definedName name="___pr18">#REF!</definedName>
    <definedName name="___pr19" localSheetId="1">#REF!</definedName>
    <definedName name="___pr19" localSheetId="16">#REF!</definedName>
    <definedName name="___pr19" localSheetId="27">#REF!</definedName>
    <definedName name="___pr19" localSheetId="26">#REF!</definedName>
    <definedName name="___pr19" localSheetId="28">#REF!</definedName>
    <definedName name="___pr19" localSheetId="34">#REF!</definedName>
    <definedName name="___pr19" localSheetId="33">#REF!</definedName>
    <definedName name="___pr19" localSheetId="20">#REF!</definedName>
    <definedName name="___pr19" localSheetId="23">#REF!</definedName>
    <definedName name="___pr19" localSheetId="7">#REF!</definedName>
    <definedName name="___pr19" localSheetId="11">#REF!</definedName>
    <definedName name="___pr19" localSheetId="35">#REF!</definedName>
    <definedName name="___pr19" localSheetId="19">#REF!</definedName>
    <definedName name="___pr19" localSheetId="38">#REF!</definedName>
    <definedName name="___pr19" localSheetId="13">#REF!</definedName>
    <definedName name="___pr19" localSheetId="39">#REF!</definedName>
    <definedName name="___pr19" localSheetId="37">#REF!</definedName>
    <definedName name="___pr19" localSheetId="21">#REF!</definedName>
    <definedName name="___pr19" localSheetId="29">#REF!</definedName>
    <definedName name="___pr19" localSheetId="17">#REF!</definedName>
    <definedName name="___pr19" localSheetId="40">#REF!</definedName>
    <definedName name="___pr19" localSheetId="41">#REF!</definedName>
    <definedName name="___pr19" localSheetId="8">#REF!</definedName>
    <definedName name="___pr19">#REF!</definedName>
    <definedName name="___pr20" localSheetId="1">#REF!</definedName>
    <definedName name="___pr20" localSheetId="16">#REF!</definedName>
    <definedName name="___pr20" localSheetId="27">#REF!</definedName>
    <definedName name="___pr20" localSheetId="26">#REF!</definedName>
    <definedName name="___pr20" localSheetId="28">#REF!</definedName>
    <definedName name="___pr20" localSheetId="34">#REF!</definedName>
    <definedName name="___pr20" localSheetId="33">#REF!</definedName>
    <definedName name="___pr20" localSheetId="20">#REF!</definedName>
    <definedName name="___pr20" localSheetId="23">#REF!</definedName>
    <definedName name="___pr20" localSheetId="7">#REF!</definedName>
    <definedName name="___pr20" localSheetId="11">#REF!</definedName>
    <definedName name="___pr20" localSheetId="35">#REF!</definedName>
    <definedName name="___pr20" localSheetId="19">#REF!</definedName>
    <definedName name="___pr20" localSheetId="38">#REF!</definedName>
    <definedName name="___pr20" localSheetId="13">#REF!</definedName>
    <definedName name="___pr20" localSheetId="39">#REF!</definedName>
    <definedName name="___pr20" localSheetId="37">#REF!</definedName>
    <definedName name="___pr20" localSheetId="21">#REF!</definedName>
    <definedName name="___pr20" localSheetId="29">#REF!</definedName>
    <definedName name="___pr20" localSheetId="17">#REF!</definedName>
    <definedName name="___pr20" localSheetId="40">#REF!</definedName>
    <definedName name="___pr20" localSheetId="41">#REF!</definedName>
    <definedName name="___pr20" localSheetId="8">#REF!</definedName>
    <definedName name="___pr20">#REF!</definedName>
    <definedName name="___pr21" localSheetId="1">#REF!</definedName>
    <definedName name="___pr21" localSheetId="16">#REF!</definedName>
    <definedName name="___pr21" localSheetId="27">#REF!</definedName>
    <definedName name="___pr21" localSheetId="26">#REF!</definedName>
    <definedName name="___pr21" localSheetId="28">#REF!</definedName>
    <definedName name="___pr21" localSheetId="34">#REF!</definedName>
    <definedName name="___pr21" localSheetId="33">#REF!</definedName>
    <definedName name="___pr21" localSheetId="20">#REF!</definedName>
    <definedName name="___pr21" localSheetId="23">#REF!</definedName>
    <definedName name="___pr21" localSheetId="7">#REF!</definedName>
    <definedName name="___pr21" localSheetId="11">#REF!</definedName>
    <definedName name="___pr21" localSheetId="35">#REF!</definedName>
    <definedName name="___pr21" localSheetId="19">#REF!</definedName>
    <definedName name="___pr21" localSheetId="38">#REF!</definedName>
    <definedName name="___pr21" localSheetId="13">#REF!</definedName>
    <definedName name="___pr21" localSheetId="39">#REF!</definedName>
    <definedName name="___pr21" localSheetId="37">#REF!</definedName>
    <definedName name="___pr21" localSheetId="21">#REF!</definedName>
    <definedName name="___pr21" localSheetId="29">#REF!</definedName>
    <definedName name="___pr21" localSheetId="17">#REF!</definedName>
    <definedName name="___pr21" localSheetId="40">#REF!</definedName>
    <definedName name="___pr21" localSheetId="41">#REF!</definedName>
    <definedName name="___pr21" localSheetId="8">#REF!</definedName>
    <definedName name="___pr21">#REF!</definedName>
    <definedName name="___pr22" localSheetId="1">#REF!</definedName>
    <definedName name="___pr22" localSheetId="16">#REF!</definedName>
    <definedName name="___pr22" localSheetId="27">#REF!</definedName>
    <definedName name="___pr22" localSheetId="26">#REF!</definedName>
    <definedName name="___pr22" localSheetId="28">#REF!</definedName>
    <definedName name="___pr22" localSheetId="34">#REF!</definedName>
    <definedName name="___pr22" localSheetId="33">#REF!</definedName>
    <definedName name="___pr22" localSheetId="20">#REF!</definedName>
    <definedName name="___pr22" localSheetId="23">#REF!</definedName>
    <definedName name="___pr22" localSheetId="7">#REF!</definedName>
    <definedName name="___pr22" localSheetId="11">#REF!</definedName>
    <definedName name="___pr22" localSheetId="35">#REF!</definedName>
    <definedName name="___pr22" localSheetId="19">#REF!</definedName>
    <definedName name="___pr22" localSheetId="38">#REF!</definedName>
    <definedName name="___pr22" localSheetId="13">#REF!</definedName>
    <definedName name="___pr22" localSheetId="39">#REF!</definedName>
    <definedName name="___pr22" localSheetId="37">#REF!</definedName>
    <definedName name="___pr22" localSheetId="21">#REF!</definedName>
    <definedName name="___pr22" localSheetId="29">#REF!</definedName>
    <definedName name="___pr22" localSheetId="17">#REF!</definedName>
    <definedName name="___pr22" localSheetId="40">#REF!</definedName>
    <definedName name="___pr22" localSheetId="41">#REF!</definedName>
    <definedName name="___pr22" localSheetId="8">#REF!</definedName>
    <definedName name="___pr22">#REF!</definedName>
    <definedName name="___pr23" localSheetId="1">#REF!</definedName>
    <definedName name="___pr23" localSheetId="16">#REF!</definedName>
    <definedName name="___pr23" localSheetId="27">#REF!</definedName>
    <definedName name="___pr23" localSheetId="26">#REF!</definedName>
    <definedName name="___pr23" localSheetId="28">#REF!</definedName>
    <definedName name="___pr23" localSheetId="34">#REF!</definedName>
    <definedName name="___pr23" localSheetId="33">#REF!</definedName>
    <definedName name="___pr23" localSheetId="20">#REF!</definedName>
    <definedName name="___pr23" localSheetId="23">#REF!</definedName>
    <definedName name="___pr23" localSheetId="7">#REF!</definedName>
    <definedName name="___pr23" localSheetId="11">#REF!</definedName>
    <definedName name="___pr23" localSheetId="35">#REF!</definedName>
    <definedName name="___pr23" localSheetId="19">#REF!</definedName>
    <definedName name="___pr23" localSheetId="38">#REF!</definedName>
    <definedName name="___pr23" localSheetId="13">#REF!</definedName>
    <definedName name="___pr23" localSheetId="39">#REF!</definedName>
    <definedName name="___pr23" localSheetId="37">#REF!</definedName>
    <definedName name="___pr23" localSheetId="21">#REF!</definedName>
    <definedName name="___pr23" localSheetId="29">#REF!</definedName>
    <definedName name="___pr23" localSheetId="17">#REF!</definedName>
    <definedName name="___pr23" localSheetId="40">#REF!</definedName>
    <definedName name="___pr23" localSheetId="41">#REF!</definedName>
    <definedName name="___pr23" localSheetId="8">#REF!</definedName>
    <definedName name="___pr23">#REF!</definedName>
    <definedName name="___pr24" localSheetId="1">#REF!</definedName>
    <definedName name="___pr24" localSheetId="16">#REF!</definedName>
    <definedName name="___pr24" localSheetId="27">#REF!</definedName>
    <definedName name="___pr24" localSheetId="26">#REF!</definedName>
    <definedName name="___pr24" localSheetId="28">#REF!</definedName>
    <definedName name="___pr24" localSheetId="34">#REF!</definedName>
    <definedName name="___pr24" localSheetId="33">#REF!</definedName>
    <definedName name="___pr24" localSheetId="20">#REF!</definedName>
    <definedName name="___pr24" localSheetId="23">#REF!</definedName>
    <definedName name="___pr24" localSheetId="7">#REF!</definedName>
    <definedName name="___pr24" localSheetId="11">#REF!</definedName>
    <definedName name="___pr24" localSheetId="35">#REF!</definedName>
    <definedName name="___pr24" localSheetId="19">#REF!</definedName>
    <definedName name="___pr24" localSheetId="38">#REF!</definedName>
    <definedName name="___pr24" localSheetId="13">#REF!</definedName>
    <definedName name="___pr24" localSheetId="39">#REF!</definedName>
    <definedName name="___pr24" localSheetId="37">#REF!</definedName>
    <definedName name="___pr24" localSheetId="21">#REF!</definedName>
    <definedName name="___pr24" localSheetId="29">#REF!</definedName>
    <definedName name="___pr24" localSheetId="17">#REF!</definedName>
    <definedName name="___pr24" localSheetId="40">#REF!</definedName>
    <definedName name="___pr24" localSheetId="41">#REF!</definedName>
    <definedName name="___pr24" localSheetId="8">#REF!</definedName>
    <definedName name="___pr24">#REF!</definedName>
    <definedName name="___pr25" localSheetId="1">#REF!</definedName>
    <definedName name="___pr25" localSheetId="16">#REF!</definedName>
    <definedName name="___pr25" localSheetId="27">#REF!</definedName>
    <definedName name="___pr25" localSheetId="26">#REF!</definedName>
    <definedName name="___pr25" localSheetId="28">#REF!</definedName>
    <definedName name="___pr25" localSheetId="34">#REF!</definedName>
    <definedName name="___pr25" localSheetId="33">#REF!</definedName>
    <definedName name="___pr25" localSheetId="20">#REF!</definedName>
    <definedName name="___pr25" localSheetId="23">#REF!</definedName>
    <definedName name="___pr25" localSheetId="7">#REF!</definedName>
    <definedName name="___pr25" localSheetId="11">#REF!</definedName>
    <definedName name="___pr25" localSheetId="35">#REF!</definedName>
    <definedName name="___pr25" localSheetId="19">#REF!</definedName>
    <definedName name="___pr25" localSheetId="38">#REF!</definedName>
    <definedName name="___pr25" localSheetId="13">#REF!</definedName>
    <definedName name="___pr25" localSheetId="39">#REF!</definedName>
    <definedName name="___pr25" localSheetId="37">#REF!</definedName>
    <definedName name="___pr25" localSheetId="21">#REF!</definedName>
    <definedName name="___pr25" localSheetId="29">#REF!</definedName>
    <definedName name="___pr25" localSheetId="17">#REF!</definedName>
    <definedName name="___pr25" localSheetId="40">#REF!</definedName>
    <definedName name="___pr25" localSheetId="41">#REF!</definedName>
    <definedName name="___pr25" localSheetId="8">#REF!</definedName>
    <definedName name="___pr25">#REF!</definedName>
    <definedName name="___pr26" localSheetId="1">#REF!</definedName>
    <definedName name="___pr26" localSheetId="16">#REF!</definedName>
    <definedName name="___pr26" localSheetId="27">#REF!</definedName>
    <definedName name="___pr26" localSheetId="26">#REF!</definedName>
    <definedName name="___pr26" localSheetId="28">#REF!</definedName>
    <definedName name="___pr26" localSheetId="34">#REF!</definedName>
    <definedName name="___pr26" localSheetId="33">#REF!</definedName>
    <definedName name="___pr26" localSheetId="20">#REF!</definedName>
    <definedName name="___pr26" localSheetId="23">#REF!</definedName>
    <definedName name="___pr26" localSheetId="7">#REF!</definedName>
    <definedName name="___pr26" localSheetId="11">#REF!</definedName>
    <definedName name="___pr26" localSheetId="35">#REF!</definedName>
    <definedName name="___pr26" localSheetId="19">#REF!</definedName>
    <definedName name="___pr26" localSheetId="38">#REF!</definedName>
    <definedName name="___pr26" localSheetId="13">#REF!</definedName>
    <definedName name="___pr26" localSheetId="39">#REF!</definedName>
    <definedName name="___pr26" localSheetId="37">#REF!</definedName>
    <definedName name="___pr26" localSheetId="21">#REF!</definedName>
    <definedName name="___pr26" localSheetId="29">#REF!</definedName>
    <definedName name="___pr26" localSheetId="17">#REF!</definedName>
    <definedName name="___pr26" localSheetId="40">#REF!</definedName>
    <definedName name="___pr26" localSheetId="41">#REF!</definedName>
    <definedName name="___pr26" localSheetId="8">#REF!</definedName>
    <definedName name="___pr26">#REF!</definedName>
    <definedName name="___pr27" localSheetId="1">#REF!</definedName>
    <definedName name="___pr27" localSheetId="16">#REF!</definedName>
    <definedName name="___pr27" localSheetId="27">#REF!</definedName>
    <definedName name="___pr27" localSheetId="26">#REF!</definedName>
    <definedName name="___pr27" localSheetId="28">#REF!</definedName>
    <definedName name="___pr27" localSheetId="34">#REF!</definedName>
    <definedName name="___pr27" localSheetId="33">#REF!</definedName>
    <definedName name="___pr27" localSheetId="20">#REF!</definedName>
    <definedName name="___pr27" localSheetId="23">#REF!</definedName>
    <definedName name="___pr27" localSheetId="7">#REF!</definedName>
    <definedName name="___pr27" localSheetId="11">#REF!</definedName>
    <definedName name="___pr27" localSheetId="35">#REF!</definedName>
    <definedName name="___pr27" localSheetId="19">#REF!</definedName>
    <definedName name="___pr27" localSheetId="38">#REF!</definedName>
    <definedName name="___pr27" localSheetId="13">#REF!</definedName>
    <definedName name="___pr27" localSheetId="39">#REF!</definedName>
    <definedName name="___pr27" localSheetId="37">#REF!</definedName>
    <definedName name="___pr27" localSheetId="21">#REF!</definedName>
    <definedName name="___pr27" localSheetId="29">#REF!</definedName>
    <definedName name="___pr27" localSheetId="17">#REF!</definedName>
    <definedName name="___pr27" localSheetId="40">#REF!</definedName>
    <definedName name="___pr27" localSheetId="41">#REF!</definedName>
    <definedName name="___pr27" localSheetId="8">#REF!</definedName>
    <definedName name="___pr27">#REF!</definedName>
    <definedName name="___pr28" localSheetId="1">#REF!</definedName>
    <definedName name="___pr28" localSheetId="16">#REF!</definedName>
    <definedName name="___pr28" localSheetId="27">#REF!</definedName>
    <definedName name="___pr28" localSheetId="26">#REF!</definedName>
    <definedName name="___pr28" localSheetId="28">#REF!</definedName>
    <definedName name="___pr28" localSheetId="34">#REF!</definedName>
    <definedName name="___pr28" localSheetId="33">#REF!</definedName>
    <definedName name="___pr28" localSheetId="20">#REF!</definedName>
    <definedName name="___pr28" localSheetId="23">#REF!</definedName>
    <definedName name="___pr28" localSheetId="7">#REF!</definedName>
    <definedName name="___pr28" localSheetId="11">#REF!</definedName>
    <definedName name="___pr28" localSheetId="35">#REF!</definedName>
    <definedName name="___pr28" localSheetId="19">#REF!</definedName>
    <definedName name="___pr28" localSheetId="38">#REF!</definedName>
    <definedName name="___pr28" localSheetId="13">#REF!</definedName>
    <definedName name="___pr28" localSheetId="39">#REF!</definedName>
    <definedName name="___pr28" localSheetId="37">#REF!</definedName>
    <definedName name="___pr28" localSheetId="21">#REF!</definedName>
    <definedName name="___pr28" localSheetId="29">#REF!</definedName>
    <definedName name="___pr28" localSheetId="17">#REF!</definedName>
    <definedName name="___pr28" localSheetId="40">#REF!</definedName>
    <definedName name="___pr28" localSheetId="41">#REF!</definedName>
    <definedName name="___pr28" localSheetId="8">#REF!</definedName>
    <definedName name="___pr28">#REF!</definedName>
    <definedName name="___pr29" localSheetId="1">#REF!</definedName>
    <definedName name="___pr29" localSheetId="16">#REF!</definedName>
    <definedName name="___pr29" localSheetId="27">#REF!</definedName>
    <definedName name="___pr29" localSheetId="26">#REF!</definedName>
    <definedName name="___pr29" localSheetId="28">#REF!</definedName>
    <definedName name="___pr29" localSheetId="34">#REF!</definedName>
    <definedName name="___pr29" localSheetId="33">#REF!</definedName>
    <definedName name="___pr29" localSheetId="20">#REF!</definedName>
    <definedName name="___pr29" localSheetId="23">#REF!</definedName>
    <definedName name="___pr29" localSheetId="7">#REF!</definedName>
    <definedName name="___pr29" localSheetId="11">#REF!</definedName>
    <definedName name="___pr29" localSheetId="35">#REF!</definedName>
    <definedName name="___pr29" localSheetId="19">#REF!</definedName>
    <definedName name="___pr29" localSheetId="38">#REF!</definedName>
    <definedName name="___pr29" localSheetId="13">#REF!</definedName>
    <definedName name="___pr29" localSheetId="39">#REF!</definedName>
    <definedName name="___pr29" localSheetId="37">#REF!</definedName>
    <definedName name="___pr29" localSheetId="21">#REF!</definedName>
    <definedName name="___pr29" localSheetId="29">#REF!</definedName>
    <definedName name="___pr29" localSheetId="17">#REF!</definedName>
    <definedName name="___pr29" localSheetId="40">#REF!</definedName>
    <definedName name="___pr29" localSheetId="41">#REF!</definedName>
    <definedName name="___pr29" localSheetId="8">#REF!</definedName>
    <definedName name="___pr29">#REF!</definedName>
    <definedName name="___pr30" localSheetId="1">#REF!</definedName>
    <definedName name="___pr30" localSheetId="16">#REF!</definedName>
    <definedName name="___pr30" localSheetId="27">#REF!</definedName>
    <definedName name="___pr30" localSheetId="26">#REF!</definedName>
    <definedName name="___pr30" localSheetId="28">#REF!</definedName>
    <definedName name="___pr30" localSheetId="34">#REF!</definedName>
    <definedName name="___pr30" localSheetId="33">#REF!</definedName>
    <definedName name="___pr30" localSheetId="20">#REF!</definedName>
    <definedName name="___pr30" localSheetId="23">#REF!</definedName>
    <definedName name="___pr30" localSheetId="7">#REF!</definedName>
    <definedName name="___pr30" localSheetId="11">#REF!</definedName>
    <definedName name="___pr30" localSheetId="35">#REF!</definedName>
    <definedName name="___pr30" localSheetId="19">#REF!</definedName>
    <definedName name="___pr30" localSheetId="38">#REF!</definedName>
    <definedName name="___pr30" localSheetId="13">#REF!</definedName>
    <definedName name="___pr30" localSheetId="39">#REF!</definedName>
    <definedName name="___pr30" localSheetId="37">#REF!</definedName>
    <definedName name="___pr30" localSheetId="21">#REF!</definedName>
    <definedName name="___pr30" localSheetId="29">#REF!</definedName>
    <definedName name="___pr30" localSheetId="17">#REF!</definedName>
    <definedName name="___pr30" localSheetId="40">#REF!</definedName>
    <definedName name="___pr30" localSheetId="41">#REF!</definedName>
    <definedName name="___pr30" localSheetId="8">#REF!</definedName>
    <definedName name="___pr30">#REF!</definedName>
    <definedName name="___pr31" localSheetId="1">#REF!</definedName>
    <definedName name="___pr31" localSheetId="16">#REF!</definedName>
    <definedName name="___pr31" localSheetId="27">#REF!</definedName>
    <definedName name="___pr31" localSheetId="26">#REF!</definedName>
    <definedName name="___pr31" localSheetId="28">#REF!</definedName>
    <definedName name="___pr31" localSheetId="34">#REF!</definedName>
    <definedName name="___pr31" localSheetId="33">#REF!</definedName>
    <definedName name="___pr31" localSheetId="20">#REF!</definedName>
    <definedName name="___pr31" localSheetId="23">#REF!</definedName>
    <definedName name="___pr31" localSheetId="7">#REF!</definedName>
    <definedName name="___pr31" localSheetId="11">#REF!</definedName>
    <definedName name="___pr31" localSheetId="35">#REF!</definedName>
    <definedName name="___pr31" localSheetId="19">#REF!</definedName>
    <definedName name="___pr31" localSheetId="38">#REF!</definedName>
    <definedName name="___pr31" localSheetId="13">#REF!</definedName>
    <definedName name="___pr31" localSheetId="39">#REF!</definedName>
    <definedName name="___pr31" localSheetId="37">#REF!</definedName>
    <definedName name="___pr31" localSheetId="21">#REF!</definedName>
    <definedName name="___pr31" localSheetId="29">#REF!</definedName>
    <definedName name="___pr31" localSheetId="17">#REF!</definedName>
    <definedName name="___pr31" localSheetId="40">#REF!</definedName>
    <definedName name="___pr31" localSheetId="41">#REF!</definedName>
    <definedName name="___pr31" localSheetId="8">#REF!</definedName>
    <definedName name="___pr31">#REF!</definedName>
    <definedName name="___pr32" localSheetId="1">#REF!</definedName>
    <definedName name="___pr32" localSheetId="16">#REF!</definedName>
    <definedName name="___pr32" localSheetId="27">#REF!</definedName>
    <definedName name="___pr32" localSheetId="26">#REF!</definedName>
    <definedName name="___pr32" localSheetId="28">#REF!</definedName>
    <definedName name="___pr32" localSheetId="34">#REF!</definedName>
    <definedName name="___pr32" localSheetId="33">#REF!</definedName>
    <definedName name="___pr32" localSheetId="20">#REF!</definedName>
    <definedName name="___pr32" localSheetId="23">#REF!</definedName>
    <definedName name="___pr32" localSheetId="7">#REF!</definedName>
    <definedName name="___pr32" localSheetId="11">#REF!</definedName>
    <definedName name="___pr32" localSheetId="35">#REF!</definedName>
    <definedName name="___pr32" localSheetId="19">#REF!</definedName>
    <definedName name="___pr32" localSheetId="38">#REF!</definedName>
    <definedName name="___pr32" localSheetId="13">#REF!</definedName>
    <definedName name="___pr32" localSheetId="39">#REF!</definedName>
    <definedName name="___pr32" localSheetId="37">#REF!</definedName>
    <definedName name="___pr32" localSheetId="21">#REF!</definedName>
    <definedName name="___pr32" localSheetId="29">#REF!</definedName>
    <definedName name="___pr32" localSheetId="17">#REF!</definedName>
    <definedName name="___pr32" localSheetId="40">#REF!</definedName>
    <definedName name="___pr32" localSheetId="41">#REF!</definedName>
    <definedName name="___pr32" localSheetId="8">#REF!</definedName>
    <definedName name="___pr32">#REF!</definedName>
    <definedName name="___pr33" localSheetId="1">#REF!</definedName>
    <definedName name="___pr33" localSheetId="16">#REF!</definedName>
    <definedName name="___pr33" localSheetId="27">#REF!</definedName>
    <definedName name="___pr33" localSheetId="26">#REF!</definedName>
    <definedName name="___pr33" localSheetId="28">#REF!</definedName>
    <definedName name="___pr33" localSheetId="34">#REF!</definedName>
    <definedName name="___pr33" localSheetId="33">#REF!</definedName>
    <definedName name="___pr33" localSheetId="20">#REF!</definedName>
    <definedName name="___pr33" localSheetId="23">#REF!</definedName>
    <definedName name="___pr33" localSheetId="7">#REF!</definedName>
    <definedName name="___pr33" localSheetId="11">#REF!</definedName>
    <definedName name="___pr33" localSheetId="35">#REF!</definedName>
    <definedName name="___pr33" localSheetId="19">#REF!</definedName>
    <definedName name="___pr33" localSheetId="38">#REF!</definedName>
    <definedName name="___pr33" localSheetId="13">#REF!</definedName>
    <definedName name="___pr33" localSheetId="39">#REF!</definedName>
    <definedName name="___pr33" localSheetId="37">#REF!</definedName>
    <definedName name="___pr33" localSheetId="21">#REF!</definedName>
    <definedName name="___pr33" localSheetId="29">#REF!</definedName>
    <definedName name="___pr33" localSheetId="17">#REF!</definedName>
    <definedName name="___pr33" localSheetId="40">#REF!</definedName>
    <definedName name="___pr33" localSheetId="41">#REF!</definedName>
    <definedName name="___pr33" localSheetId="8">#REF!</definedName>
    <definedName name="___pr33">#REF!</definedName>
    <definedName name="___pr34" localSheetId="1">#REF!</definedName>
    <definedName name="___pr34" localSheetId="16">#REF!</definedName>
    <definedName name="___pr34" localSheetId="27">#REF!</definedName>
    <definedName name="___pr34" localSheetId="26">#REF!</definedName>
    <definedName name="___pr34" localSheetId="28">#REF!</definedName>
    <definedName name="___pr34" localSheetId="34">#REF!</definedName>
    <definedName name="___pr34" localSheetId="33">#REF!</definedName>
    <definedName name="___pr34" localSheetId="20">#REF!</definedName>
    <definedName name="___pr34" localSheetId="23">#REF!</definedName>
    <definedName name="___pr34" localSheetId="7">#REF!</definedName>
    <definedName name="___pr34" localSheetId="11">#REF!</definedName>
    <definedName name="___pr34" localSheetId="35">#REF!</definedName>
    <definedName name="___pr34" localSheetId="19">#REF!</definedName>
    <definedName name="___pr34" localSheetId="38">#REF!</definedName>
    <definedName name="___pr34" localSheetId="13">#REF!</definedName>
    <definedName name="___pr34" localSheetId="39">#REF!</definedName>
    <definedName name="___pr34" localSheetId="37">#REF!</definedName>
    <definedName name="___pr34" localSheetId="21">#REF!</definedName>
    <definedName name="___pr34" localSheetId="29">#REF!</definedName>
    <definedName name="___pr34" localSheetId="17">#REF!</definedName>
    <definedName name="___pr34" localSheetId="40">#REF!</definedName>
    <definedName name="___pr34" localSheetId="41">#REF!</definedName>
    <definedName name="___pr34" localSheetId="8">#REF!</definedName>
    <definedName name="___pr34">#REF!</definedName>
    <definedName name="___pr35" localSheetId="1">#REF!</definedName>
    <definedName name="___pr35" localSheetId="16">#REF!</definedName>
    <definedName name="___pr35" localSheetId="27">#REF!</definedName>
    <definedName name="___pr35" localSheetId="26">#REF!</definedName>
    <definedName name="___pr35" localSheetId="28">#REF!</definedName>
    <definedName name="___pr35" localSheetId="34">#REF!</definedName>
    <definedName name="___pr35" localSheetId="33">#REF!</definedName>
    <definedName name="___pr35" localSheetId="20">#REF!</definedName>
    <definedName name="___pr35" localSheetId="23">#REF!</definedName>
    <definedName name="___pr35" localSheetId="7">#REF!</definedName>
    <definedName name="___pr35" localSheetId="11">#REF!</definedName>
    <definedName name="___pr35" localSheetId="35">#REF!</definedName>
    <definedName name="___pr35" localSheetId="19">#REF!</definedName>
    <definedName name="___pr35" localSheetId="38">#REF!</definedName>
    <definedName name="___pr35" localSheetId="13">#REF!</definedName>
    <definedName name="___pr35" localSheetId="39">#REF!</definedName>
    <definedName name="___pr35" localSheetId="37">#REF!</definedName>
    <definedName name="___pr35" localSheetId="21">#REF!</definedName>
    <definedName name="___pr35" localSheetId="29">#REF!</definedName>
    <definedName name="___pr35" localSheetId="17">#REF!</definedName>
    <definedName name="___pr35" localSheetId="40">#REF!</definedName>
    <definedName name="___pr35" localSheetId="41">#REF!</definedName>
    <definedName name="___pr35" localSheetId="8">#REF!</definedName>
    <definedName name="___pr35">#REF!</definedName>
    <definedName name="___pr36" localSheetId="1">#REF!</definedName>
    <definedName name="___pr36" localSheetId="16">#REF!</definedName>
    <definedName name="___pr36" localSheetId="27">#REF!</definedName>
    <definedName name="___pr36" localSheetId="26">#REF!</definedName>
    <definedName name="___pr36" localSheetId="28">#REF!</definedName>
    <definedName name="___pr36" localSheetId="34">#REF!</definedName>
    <definedName name="___pr36" localSheetId="33">#REF!</definedName>
    <definedName name="___pr36" localSheetId="20">#REF!</definedName>
    <definedName name="___pr36" localSheetId="23">#REF!</definedName>
    <definedName name="___pr36" localSheetId="7">#REF!</definedName>
    <definedName name="___pr36" localSheetId="11">#REF!</definedName>
    <definedName name="___pr36" localSheetId="35">#REF!</definedName>
    <definedName name="___pr36" localSheetId="19">#REF!</definedName>
    <definedName name="___pr36" localSheetId="38">#REF!</definedName>
    <definedName name="___pr36" localSheetId="13">#REF!</definedName>
    <definedName name="___pr36" localSheetId="39">#REF!</definedName>
    <definedName name="___pr36" localSheetId="37">#REF!</definedName>
    <definedName name="___pr36" localSheetId="21">#REF!</definedName>
    <definedName name="___pr36" localSheetId="29">#REF!</definedName>
    <definedName name="___pr36" localSheetId="17">#REF!</definedName>
    <definedName name="___pr36" localSheetId="40">#REF!</definedName>
    <definedName name="___pr36" localSheetId="41">#REF!</definedName>
    <definedName name="___pr36" localSheetId="8">#REF!</definedName>
    <definedName name="___pr36">#REF!</definedName>
    <definedName name="___pr37" localSheetId="1">#REF!</definedName>
    <definedName name="___pr37" localSheetId="16">#REF!</definedName>
    <definedName name="___pr37" localSheetId="27">#REF!</definedName>
    <definedName name="___pr37" localSheetId="26">#REF!</definedName>
    <definedName name="___pr37" localSheetId="28">#REF!</definedName>
    <definedName name="___pr37" localSheetId="34">#REF!</definedName>
    <definedName name="___pr37" localSheetId="33">#REF!</definedName>
    <definedName name="___pr37" localSheetId="20">#REF!</definedName>
    <definedName name="___pr37" localSheetId="23">#REF!</definedName>
    <definedName name="___pr37" localSheetId="7">#REF!</definedName>
    <definedName name="___pr37" localSheetId="11">#REF!</definedName>
    <definedName name="___pr37" localSheetId="35">#REF!</definedName>
    <definedName name="___pr37" localSheetId="19">#REF!</definedName>
    <definedName name="___pr37" localSheetId="38">#REF!</definedName>
    <definedName name="___pr37" localSheetId="13">#REF!</definedName>
    <definedName name="___pr37" localSheetId="39">#REF!</definedName>
    <definedName name="___pr37" localSheetId="37">#REF!</definedName>
    <definedName name="___pr37" localSheetId="21">#REF!</definedName>
    <definedName name="___pr37" localSheetId="29">#REF!</definedName>
    <definedName name="___pr37" localSheetId="17">#REF!</definedName>
    <definedName name="___pr37" localSheetId="40">#REF!</definedName>
    <definedName name="___pr37" localSheetId="41">#REF!</definedName>
    <definedName name="___pr37" localSheetId="8">#REF!</definedName>
    <definedName name="___pr37">#REF!</definedName>
    <definedName name="___pr38" localSheetId="1">#REF!</definedName>
    <definedName name="___pr38" localSheetId="16">#REF!</definedName>
    <definedName name="___pr38" localSheetId="27">#REF!</definedName>
    <definedName name="___pr38" localSheetId="26">#REF!</definedName>
    <definedName name="___pr38" localSheetId="28">#REF!</definedName>
    <definedName name="___pr38" localSheetId="34">#REF!</definedName>
    <definedName name="___pr38" localSheetId="33">#REF!</definedName>
    <definedName name="___pr38" localSheetId="20">#REF!</definedName>
    <definedName name="___pr38" localSheetId="23">#REF!</definedName>
    <definedName name="___pr38" localSheetId="7">#REF!</definedName>
    <definedName name="___pr38" localSheetId="11">#REF!</definedName>
    <definedName name="___pr38" localSheetId="35">#REF!</definedName>
    <definedName name="___pr38" localSheetId="19">#REF!</definedName>
    <definedName name="___pr38" localSheetId="38">#REF!</definedName>
    <definedName name="___pr38" localSheetId="13">#REF!</definedName>
    <definedName name="___pr38" localSheetId="39">#REF!</definedName>
    <definedName name="___pr38" localSheetId="37">#REF!</definedName>
    <definedName name="___pr38" localSheetId="21">#REF!</definedName>
    <definedName name="___pr38" localSheetId="29">#REF!</definedName>
    <definedName name="___pr38" localSheetId="17">#REF!</definedName>
    <definedName name="___pr38" localSheetId="40">#REF!</definedName>
    <definedName name="___pr38" localSheetId="41">#REF!</definedName>
    <definedName name="___pr38" localSheetId="8">#REF!</definedName>
    <definedName name="___pr38">#REF!</definedName>
    <definedName name="___pr39" localSheetId="1">#REF!</definedName>
    <definedName name="___pr39" localSheetId="16">#REF!</definedName>
    <definedName name="___pr39" localSheetId="27">#REF!</definedName>
    <definedName name="___pr39" localSheetId="26">#REF!</definedName>
    <definedName name="___pr39" localSheetId="28">#REF!</definedName>
    <definedName name="___pr39" localSheetId="34">#REF!</definedName>
    <definedName name="___pr39" localSheetId="33">#REF!</definedName>
    <definedName name="___pr39" localSheetId="20">#REF!</definedName>
    <definedName name="___pr39" localSheetId="23">#REF!</definedName>
    <definedName name="___pr39" localSheetId="7">#REF!</definedName>
    <definedName name="___pr39" localSheetId="11">#REF!</definedName>
    <definedName name="___pr39" localSheetId="35">#REF!</definedName>
    <definedName name="___pr39" localSheetId="19">#REF!</definedName>
    <definedName name="___pr39" localSheetId="38">#REF!</definedName>
    <definedName name="___pr39" localSheetId="13">#REF!</definedName>
    <definedName name="___pr39" localSheetId="39">#REF!</definedName>
    <definedName name="___pr39" localSheetId="37">#REF!</definedName>
    <definedName name="___pr39" localSheetId="21">#REF!</definedName>
    <definedName name="___pr39" localSheetId="29">#REF!</definedName>
    <definedName name="___pr39" localSheetId="17">#REF!</definedName>
    <definedName name="___pr39" localSheetId="40">#REF!</definedName>
    <definedName name="___pr39" localSheetId="41">#REF!</definedName>
    <definedName name="___pr39" localSheetId="8">#REF!</definedName>
    <definedName name="___pr39">#REF!</definedName>
    <definedName name="___pr40" localSheetId="1">#REF!</definedName>
    <definedName name="___pr40" localSheetId="16">#REF!</definedName>
    <definedName name="___pr40" localSheetId="27">#REF!</definedName>
    <definedName name="___pr40" localSheetId="26">#REF!</definedName>
    <definedName name="___pr40" localSheetId="28">#REF!</definedName>
    <definedName name="___pr40" localSheetId="34">#REF!</definedName>
    <definedName name="___pr40" localSheetId="33">#REF!</definedName>
    <definedName name="___pr40" localSheetId="20">#REF!</definedName>
    <definedName name="___pr40" localSheetId="23">#REF!</definedName>
    <definedName name="___pr40" localSheetId="7">#REF!</definedName>
    <definedName name="___pr40" localSheetId="11">#REF!</definedName>
    <definedName name="___pr40" localSheetId="35">#REF!</definedName>
    <definedName name="___pr40" localSheetId="19">#REF!</definedName>
    <definedName name="___pr40" localSheetId="38">#REF!</definedName>
    <definedName name="___pr40" localSheetId="13">#REF!</definedName>
    <definedName name="___pr40" localSheetId="39">#REF!</definedName>
    <definedName name="___pr40" localSheetId="37">#REF!</definedName>
    <definedName name="___pr40" localSheetId="21">#REF!</definedName>
    <definedName name="___pr40" localSheetId="29">#REF!</definedName>
    <definedName name="___pr40" localSheetId="17">#REF!</definedName>
    <definedName name="___pr40" localSheetId="40">#REF!</definedName>
    <definedName name="___pr40" localSheetId="41">#REF!</definedName>
    <definedName name="___pr40" localSheetId="8">#REF!</definedName>
    <definedName name="___pr40">#REF!</definedName>
    <definedName name="___pr41" localSheetId="1">#REF!</definedName>
    <definedName name="___pr41" localSheetId="16">#REF!</definedName>
    <definedName name="___pr41" localSheetId="27">#REF!</definedName>
    <definedName name="___pr41" localSheetId="26">#REF!</definedName>
    <definedName name="___pr41" localSheetId="28">#REF!</definedName>
    <definedName name="___pr41" localSheetId="34">#REF!</definedName>
    <definedName name="___pr41" localSheetId="33">#REF!</definedName>
    <definedName name="___pr41" localSheetId="20">#REF!</definedName>
    <definedName name="___pr41" localSheetId="23">#REF!</definedName>
    <definedName name="___pr41" localSheetId="7">#REF!</definedName>
    <definedName name="___pr41" localSheetId="11">#REF!</definedName>
    <definedName name="___pr41" localSheetId="35">#REF!</definedName>
    <definedName name="___pr41" localSheetId="19">#REF!</definedName>
    <definedName name="___pr41" localSheetId="38">#REF!</definedName>
    <definedName name="___pr41" localSheetId="13">#REF!</definedName>
    <definedName name="___pr41" localSheetId="39">#REF!</definedName>
    <definedName name="___pr41" localSheetId="37">#REF!</definedName>
    <definedName name="___pr41" localSheetId="21">#REF!</definedName>
    <definedName name="___pr41" localSheetId="29">#REF!</definedName>
    <definedName name="___pr41" localSheetId="17">#REF!</definedName>
    <definedName name="___pr41" localSheetId="40">#REF!</definedName>
    <definedName name="___pr41" localSheetId="41">#REF!</definedName>
    <definedName name="___pr41" localSheetId="8">#REF!</definedName>
    <definedName name="___pr41">#REF!</definedName>
    <definedName name="___pr42" localSheetId="1">#REF!</definedName>
    <definedName name="___pr42" localSheetId="16">#REF!</definedName>
    <definedName name="___pr42" localSheetId="27">#REF!</definedName>
    <definedName name="___pr42" localSheetId="26">#REF!</definedName>
    <definedName name="___pr42" localSheetId="28">#REF!</definedName>
    <definedName name="___pr42" localSheetId="34">#REF!</definedName>
    <definedName name="___pr42" localSheetId="33">#REF!</definedName>
    <definedName name="___pr42" localSheetId="20">#REF!</definedName>
    <definedName name="___pr42" localSheetId="23">#REF!</definedName>
    <definedName name="___pr42" localSheetId="7">#REF!</definedName>
    <definedName name="___pr42" localSheetId="11">#REF!</definedName>
    <definedName name="___pr42" localSheetId="35">#REF!</definedName>
    <definedName name="___pr42" localSheetId="19">#REF!</definedName>
    <definedName name="___pr42" localSheetId="38">#REF!</definedName>
    <definedName name="___pr42" localSheetId="13">#REF!</definedName>
    <definedName name="___pr42" localSheetId="39">#REF!</definedName>
    <definedName name="___pr42" localSheetId="37">#REF!</definedName>
    <definedName name="___pr42" localSheetId="21">#REF!</definedName>
    <definedName name="___pr42" localSheetId="29">#REF!</definedName>
    <definedName name="___pr42" localSheetId="17">#REF!</definedName>
    <definedName name="___pr42" localSheetId="40">#REF!</definedName>
    <definedName name="___pr42" localSheetId="41">#REF!</definedName>
    <definedName name="___pr42" localSheetId="8">#REF!</definedName>
    <definedName name="___pr42">#REF!</definedName>
    <definedName name="___pr43" localSheetId="1">#REF!</definedName>
    <definedName name="___pr43" localSheetId="16">#REF!</definedName>
    <definedName name="___pr43" localSheetId="27">#REF!</definedName>
    <definedName name="___pr43" localSheetId="26">#REF!</definedName>
    <definedName name="___pr43" localSheetId="28">#REF!</definedName>
    <definedName name="___pr43" localSheetId="34">#REF!</definedName>
    <definedName name="___pr43" localSheetId="33">#REF!</definedName>
    <definedName name="___pr43" localSheetId="20">#REF!</definedName>
    <definedName name="___pr43" localSheetId="23">#REF!</definedName>
    <definedName name="___pr43" localSheetId="7">#REF!</definedName>
    <definedName name="___pr43" localSheetId="11">#REF!</definedName>
    <definedName name="___pr43" localSheetId="35">#REF!</definedName>
    <definedName name="___pr43" localSheetId="19">#REF!</definedName>
    <definedName name="___pr43" localSheetId="38">#REF!</definedName>
    <definedName name="___pr43" localSheetId="13">#REF!</definedName>
    <definedName name="___pr43" localSheetId="39">#REF!</definedName>
    <definedName name="___pr43" localSheetId="37">#REF!</definedName>
    <definedName name="___pr43" localSheetId="21">#REF!</definedName>
    <definedName name="___pr43" localSheetId="29">#REF!</definedName>
    <definedName name="___pr43" localSheetId="17">#REF!</definedName>
    <definedName name="___pr43" localSheetId="40">#REF!</definedName>
    <definedName name="___pr43" localSheetId="41">#REF!</definedName>
    <definedName name="___pr43" localSheetId="8">#REF!</definedName>
    <definedName name="___pr43">#REF!</definedName>
    <definedName name="___pr44" localSheetId="1">#REF!</definedName>
    <definedName name="___pr44" localSheetId="16">#REF!</definedName>
    <definedName name="___pr44" localSheetId="27">#REF!</definedName>
    <definedName name="___pr44" localSheetId="26">#REF!</definedName>
    <definedName name="___pr44" localSheetId="28">#REF!</definedName>
    <definedName name="___pr44" localSheetId="34">#REF!</definedName>
    <definedName name="___pr44" localSheetId="33">#REF!</definedName>
    <definedName name="___pr44" localSheetId="20">#REF!</definedName>
    <definedName name="___pr44" localSheetId="23">#REF!</definedName>
    <definedName name="___pr44" localSheetId="7">#REF!</definedName>
    <definedName name="___pr44" localSheetId="11">#REF!</definedName>
    <definedName name="___pr44" localSheetId="35">#REF!</definedName>
    <definedName name="___pr44" localSheetId="19">#REF!</definedName>
    <definedName name="___pr44" localSheetId="38">#REF!</definedName>
    <definedName name="___pr44" localSheetId="13">#REF!</definedName>
    <definedName name="___pr44" localSheetId="39">#REF!</definedName>
    <definedName name="___pr44" localSheetId="37">#REF!</definedName>
    <definedName name="___pr44" localSheetId="21">#REF!</definedName>
    <definedName name="___pr44" localSheetId="29">#REF!</definedName>
    <definedName name="___pr44" localSheetId="17">#REF!</definedName>
    <definedName name="___pr44" localSheetId="40">#REF!</definedName>
    <definedName name="___pr44" localSheetId="41">#REF!</definedName>
    <definedName name="___pr44" localSheetId="8">#REF!</definedName>
    <definedName name="___pr44">#REF!</definedName>
    <definedName name="___pr45" localSheetId="1">#REF!</definedName>
    <definedName name="___pr45" localSheetId="16">#REF!</definedName>
    <definedName name="___pr45" localSheetId="27">#REF!</definedName>
    <definedName name="___pr45" localSheetId="26">#REF!</definedName>
    <definedName name="___pr45" localSheetId="28">#REF!</definedName>
    <definedName name="___pr45" localSheetId="34">#REF!</definedName>
    <definedName name="___pr45" localSheetId="33">#REF!</definedName>
    <definedName name="___pr45" localSheetId="20">#REF!</definedName>
    <definedName name="___pr45" localSheetId="23">#REF!</definedName>
    <definedName name="___pr45" localSheetId="7">#REF!</definedName>
    <definedName name="___pr45" localSheetId="11">#REF!</definedName>
    <definedName name="___pr45" localSheetId="35">#REF!</definedName>
    <definedName name="___pr45" localSheetId="19">#REF!</definedName>
    <definedName name="___pr45" localSheetId="38">#REF!</definedName>
    <definedName name="___pr45" localSheetId="13">#REF!</definedName>
    <definedName name="___pr45" localSheetId="39">#REF!</definedName>
    <definedName name="___pr45" localSheetId="37">#REF!</definedName>
    <definedName name="___pr45" localSheetId="21">#REF!</definedName>
    <definedName name="___pr45" localSheetId="29">#REF!</definedName>
    <definedName name="___pr45" localSheetId="17">#REF!</definedName>
    <definedName name="___pr45" localSheetId="40">#REF!</definedName>
    <definedName name="___pr45" localSheetId="41">#REF!</definedName>
    <definedName name="___pr45" localSheetId="8">#REF!</definedName>
    <definedName name="___pr45">#REF!</definedName>
    <definedName name="___pr46" localSheetId="1">#REF!</definedName>
    <definedName name="___pr46" localSheetId="16">#REF!</definedName>
    <definedName name="___pr46" localSheetId="27">#REF!</definedName>
    <definedName name="___pr46" localSheetId="26">#REF!</definedName>
    <definedName name="___pr46" localSheetId="28">#REF!</definedName>
    <definedName name="___pr46" localSheetId="34">#REF!</definedName>
    <definedName name="___pr46" localSheetId="33">#REF!</definedName>
    <definedName name="___pr46" localSheetId="20">#REF!</definedName>
    <definedName name="___pr46" localSheetId="23">#REF!</definedName>
    <definedName name="___pr46" localSheetId="7">#REF!</definedName>
    <definedName name="___pr46" localSheetId="11">#REF!</definedName>
    <definedName name="___pr46" localSheetId="35">#REF!</definedName>
    <definedName name="___pr46" localSheetId="19">#REF!</definedName>
    <definedName name="___pr46" localSheetId="38">#REF!</definedName>
    <definedName name="___pr46" localSheetId="13">#REF!</definedName>
    <definedName name="___pr46" localSheetId="39">#REF!</definedName>
    <definedName name="___pr46" localSheetId="37">#REF!</definedName>
    <definedName name="___pr46" localSheetId="21">#REF!</definedName>
    <definedName name="___pr46" localSheetId="29">#REF!</definedName>
    <definedName name="___pr46" localSheetId="17">#REF!</definedName>
    <definedName name="___pr46" localSheetId="40">#REF!</definedName>
    <definedName name="___pr46" localSheetId="41">#REF!</definedName>
    <definedName name="___pr46" localSheetId="8">#REF!</definedName>
    <definedName name="___pr46">#REF!</definedName>
    <definedName name="___pr47" localSheetId="1">#REF!</definedName>
    <definedName name="___pr47" localSheetId="16">#REF!</definedName>
    <definedName name="___pr47" localSheetId="27">#REF!</definedName>
    <definedName name="___pr47" localSheetId="26">#REF!</definedName>
    <definedName name="___pr47" localSheetId="28">#REF!</definedName>
    <definedName name="___pr47" localSheetId="34">#REF!</definedName>
    <definedName name="___pr47" localSheetId="33">#REF!</definedName>
    <definedName name="___pr47" localSheetId="20">#REF!</definedName>
    <definedName name="___pr47" localSheetId="23">#REF!</definedName>
    <definedName name="___pr47" localSheetId="7">#REF!</definedName>
    <definedName name="___pr47" localSheetId="11">#REF!</definedName>
    <definedName name="___pr47" localSheetId="35">#REF!</definedName>
    <definedName name="___pr47" localSheetId="19">#REF!</definedName>
    <definedName name="___pr47" localSheetId="38">#REF!</definedName>
    <definedName name="___pr47" localSheetId="13">#REF!</definedName>
    <definedName name="___pr47" localSheetId="39">#REF!</definedName>
    <definedName name="___pr47" localSheetId="37">#REF!</definedName>
    <definedName name="___pr47" localSheetId="21">#REF!</definedName>
    <definedName name="___pr47" localSheetId="29">#REF!</definedName>
    <definedName name="___pr47" localSheetId="17">#REF!</definedName>
    <definedName name="___pr47" localSheetId="40">#REF!</definedName>
    <definedName name="___pr47" localSheetId="41">#REF!</definedName>
    <definedName name="___pr47" localSheetId="8">#REF!</definedName>
    <definedName name="___pr47">#REF!</definedName>
    <definedName name="___pr48" localSheetId="1">#REF!</definedName>
    <definedName name="___pr48" localSheetId="16">#REF!</definedName>
    <definedName name="___pr48" localSheetId="27">#REF!</definedName>
    <definedName name="___pr48" localSheetId="26">#REF!</definedName>
    <definedName name="___pr48" localSheetId="28">#REF!</definedName>
    <definedName name="___pr48" localSheetId="34">#REF!</definedName>
    <definedName name="___pr48" localSheetId="33">#REF!</definedName>
    <definedName name="___pr48" localSheetId="20">#REF!</definedName>
    <definedName name="___pr48" localSheetId="23">#REF!</definedName>
    <definedName name="___pr48" localSheetId="7">#REF!</definedName>
    <definedName name="___pr48" localSheetId="11">#REF!</definedName>
    <definedName name="___pr48" localSheetId="35">#REF!</definedName>
    <definedName name="___pr48" localSheetId="19">#REF!</definedName>
    <definedName name="___pr48" localSheetId="38">#REF!</definedName>
    <definedName name="___pr48" localSheetId="13">#REF!</definedName>
    <definedName name="___pr48" localSheetId="39">#REF!</definedName>
    <definedName name="___pr48" localSheetId="37">#REF!</definedName>
    <definedName name="___pr48" localSheetId="21">#REF!</definedName>
    <definedName name="___pr48" localSheetId="29">#REF!</definedName>
    <definedName name="___pr48" localSheetId="17">#REF!</definedName>
    <definedName name="___pr48" localSheetId="40">#REF!</definedName>
    <definedName name="___pr48" localSheetId="41">#REF!</definedName>
    <definedName name="___pr48" localSheetId="8">#REF!</definedName>
    <definedName name="___pr48">#REF!</definedName>
    <definedName name="___pr49" localSheetId="1">#REF!</definedName>
    <definedName name="___pr49" localSheetId="16">#REF!</definedName>
    <definedName name="___pr49" localSheetId="27">#REF!</definedName>
    <definedName name="___pr49" localSheetId="26">#REF!</definedName>
    <definedName name="___pr49" localSheetId="28">#REF!</definedName>
    <definedName name="___pr49" localSheetId="34">#REF!</definedName>
    <definedName name="___pr49" localSheetId="33">#REF!</definedName>
    <definedName name="___pr49" localSheetId="20">#REF!</definedName>
    <definedName name="___pr49" localSheetId="23">#REF!</definedName>
    <definedName name="___pr49" localSheetId="7">#REF!</definedName>
    <definedName name="___pr49" localSheetId="11">#REF!</definedName>
    <definedName name="___pr49" localSheetId="35">#REF!</definedName>
    <definedName name="___pr49" localSheetId="19">#REF!</definedName>
    <definedName name="___pr49" localSheetId="38">#REF!</definedName>
    <definedName name="___pr49" localSheetId="13">#REF!</definedName>
    <definedName name="___pr49" localSheetId="39">#REF!</definedName>
    <definedName name="___pr49" localSheetId="37">#REF!</definedName>
    <definedName name="___pr49" localSheetId="21">#REF!</definedName>
    <definedName name="___pr49" localSheetId="29">#REF!</definedName>
    <definedName name="___pr49" localSheetId="17">#REF!</definedName>
    <definedName name="___pr49" localSheetId="40">#REF!</definedName>
    <definedName name="___pr49" localSheetId="41">#REF!</definedName>
    <definedName name="___pr49" localSheetId="8">#REF!</definedName>
    <definedName name="___pr49">#REF!</definedName>
    <definedName name="___pr50" localSheetId="1">#REF!</definedName>
    <definedName name="___pr50" localSheetId="16">#REF!</definedName>
    <definedName name="___pr50" localSheetId="27">#REF!</definedName>
    <definedName name="___pr50" localSheetId="26">#REF!</definedName>
    <definedName name="___pr50" localSheetId="28">#REF!</definedName>
    <definedName name="___pr50" localSheetId="34">#REF!</definedName>
    <definedName name="___pr50" localSheetId="33">#REF!</definedName>
    <definedName name="___pr50" localSheetId="20">#REF!</definedName>
    <definedName name="___pr50" localSheetId="23">#REF!</definedName>
    <definedName name="___pr50" localSheetId="7">#REF!</definedName>
    <definedName name="___pr50" localSheetId="11">#REF!</definedName>
    <definedName name="___pr50" localSheetId="35">#REF!</definedName>
    <definedName name="___pr50" localSheetId="19">#REF!</definedName>
    <definedName name="___pr50" localSheetId="38">#REF!</definedName>
    <definedName name="___pr50" localSheetId="13">#REF!</definedName>
    <definedName name="___pr50" localSheetId="39">#REF!</definedName>
    <definedName name="___pr50" localSheetId="37">#REF!</definedName>
    <definedName name="___pr50" localSheetId="21">#REF!</definedName>
    <definedName name="___pr50" localSheetId="29">#REF!</definedName>
    <definedName name="___pr50" localSheetId="17">#REF!</definedName>
    <definedName name="___pr50" localSheetId="40">#REF!</definedName>
    <definedName name="___pr50" localSheetId="41">#REF!</definedName>
    <definedName name="___pr50" localSheetId="8">#REF!</definedName>
    <definedName name="___pr50">#REF!</definedName>
    <definedName name="___pr51" localSheetId="1">#REF!</definedName>
    <definedName name="___pr51" localSheetId="16">#REF!</definedName>
    <definedName name="___pr51" localSheetId="27">#REF!</definedName>
    <definedName name="___pr51" localSheetId="26">#REF!</definedName>
    <definedName name="___pr51" localSheetId="28">#REF!</definedName>
    <definedName name="___pr51" localSheetId="34">#REF!</definedName>
    <definedName name="___pr51" localSheetId="33">#REF!</definedName>
    <definedName name="___pr51" localSheetId="20">#REF!</definedName>
    <definedName name="___pr51" localSheetId="23">#REF!</definedName>
    <definedName name="___pr51" localSheetId="7">#REF!</definedName>
    <definedName name="___pr51" localSheetId="11">#REF!</definedName>
    <definedName name="___pr51" localSheetId="35">#REF!</definedName>
    <definedName name="___pr51" localSheetId="19">#REF!</definedName>
    <definedName name="___pr51" localSheetId="38">#REF!</definedName>
    <definedName name="___pr51" localSheetId="13">#REF!</definedName>
    <definedName name="___pr51" localSheetId="39">#REF!</definedName>
    <definedName name="___pr51" localSheetId="37">#REF!</definedName>
    <definedName name="___pr51" localSheetId="21">#REF!</definedName>
    <definedName name="___pr51" localSheetId="29">#REF!</definedName>
    <definedName name="___pr51" localSheetId="17">#REF!</definedName>
    <definedName name="___pr51" localSheetId="40">#REF!</definedName>
    <definedName name="___pr51" localSheetId="41">#REF!</definedName>
    <definedName name="___pr51" localSheetId="8">#REF!</definedName>
    <definedName name="___pr51">#REF!</definedName>
    <definedName name="___pr52" localSheetId="1">#REF!</definedName>
    <definedName name="___pr52" localSheetId="16">#REF!</definedName>
    <definedName name="___pr52" localSheetId="27">#REF!</definedName>
    <definedName name="___pr52" localSheetId="26">#REF!</definedName>
    <definedName name="___pr52" localSheetId="28">#REF!</definedName>
    <definedName name="___pr52" localSheetId="34">#REF!</definedName>
    <definedName name="___pr52" localSheetId="33">#REF!</definedName>
    <definedName name="___pr52" localSheetId="20">#REF!</definedName>
    <definedName name="___pr52" localSheetId="23">#REF!</definedName>
    <definedName name="___pr52" localSheetId="7">#REF!</definedName>
    <definedName name="___pr52" localSheetId="11">#REF!</definedName>
    <definedName name="___pr52" localSheetId="35">#REF!</definedName>
    <definedName name="___pr52" localSheetId="19">#REF!</definedName>
    <definedName name="___pr52" localSheetId="38">#REF!</definedName>
    <definedName name="___pr52" localSheetId="13">#REF!</definedName>
    <definedName name="___pr52" localSheetId="39">#REF!</definedName>
    <definedName name="___pr52" localSheetId="37">#REF!</definedName>
    <definedName name="___pr52" localSheetId="21">#REF!</definedName>
    <definedName name="___pr52" localSheetId="29">#REF!</definedName>
    <definedName name="___pr52" localSheetId="17">#REF!</definedName>
    <definedName name="___pr52" localSheetId="40">#REF!</definedName>
    <definedName name="___pr52" localSheetId="41">#REF!</definedName>
    <definedName name="___pr52" localSheetId="8">#REF!</definedName>
    <definedName name="___pr52">#REF!</definedName>
    <definedName name="___pr53" localSheetId="1">#REF!</definedName>
    <definedName name="___pr53" localSheetId="16">#REF!</definedName>
    <definedName name="___pr53" localSheetId="27">#REF!</definedName>
    <definedName name="___pr53" localSheetId="26">#REF!</definedName>
    <definedName name="___pr53" localSheetId="28">#REF!</definedName>
    <definedName name="___pr53" localSheetId="34">#REF!</definedName>
    <definedName name="___pr53" localSheetId="33">#REF!</definedName>
    <definedName name="___pr53" localSheetId="20">#REF!</definedName>
    <definedName name="___pr53" localSheetId="23">#REF!</definedName>
    <definedName name="___pr53" localSheetId="7">#REF!</definedName>
    <definedName name="___pr53" localSheetId="11">#REF!</definedName>
    <definedName name="___pr53" localSheetId="35">#REF!</definedName>
    <definedName name="___pr53" localSheetId="19">#REF!</definedName>
    <definedName name="___pr53" localSheetId="38">#REF!</definedName>
    <definedName name="___pr53" localSheetId="13">#REF!</definedName>
    <definedName name="___pr53" localSheetId="39">#REF!</definedName>
    <definedName name="___pr53" localSheetId="37">#REF!</definedName>
    <definedName name="___pr53" localSheetId="21">#REF!</definedName>
    <definedName name="___pr53" localSheetId="29">#REF!</definedName>
    <definedName name="___pr53" localSheetId="17">#REF!</definedName>
    <definedName name="___pr53" localSheetId="40">#REF!</definedName>
    <definedName name="___pr53" localSheetId="41">#REF!</definedName>
    <definedName name="___pr53" localSheetId="8">#REF!</definedName>
    <definedName name="___pr53">#REF!</definedName>
    <definedName name="___pr54" localSheetId="1">#REF!</definedName>
    <definedName name="___pr54" localSheetId="16">#REF!</definedName>
    <definedName name="___pr54" localSheetId="27">#REF!</definedName>
    <definedName name="___pr54" localSheetId="26">#REF!</definedName>
    <definedName name="___pr54" localSheetId="28">#REF!</definedName>
    <definedName name="___pr54" localSheetId="34">#REF!</definedName>
    <definedName name="___pr54" localSheetId="33">#REF!</definedName>
    <definedName name="___pr54" localSheetId="20">#REF!</definedName>
    <definedName name="___pr54" localSheetId="23">#REF!</definedName>
    <definedName name="___pr54" localSheetId="7">#REF!</definedName>
    <definedName name="___pr54" localSheetId="11">#REF!</definedName>
    <definedName name="___pr54" localSheetId="35">#REF!</definedName>
    <definedName name="___pr54" localSheetId="19">#REF!</definedName>
    <definedName name="___pr54" localSheetId="38">#REF!</definedName>
    <definedName name="___pr54" localSheetId="13">#REF!</definedName>
    <definedName name="___pr54" localSheetId="39">#REF!</definedName>
    <definedName name="___pr54" localSheetId="37">#REF!</definedName>
    <definedName name="___pr54" localSheetId="21">#REF!</definedName>
    <definedName name="___pr54" localSheetId="29">#REF!</definedName>
    <definedName name="___pr54" localSheetId="17">#REF!</definedName>
    <definedName name="___pr54" localSheetId="40">#REF!</definedName>
    <definedName name="___pr54" localSheetId="41">#REF!</definedName>
    <definedName name="___pr54" localSheetId="8">#REF!</definedName>
    <definedName name="___pr54">#REF!</definedName>
    <definedName name="___pr55" localSheetId="1">#REF!</definedName>
    <definedName name="___pr55" localSheetId="16">#REF!</definedName>
    <definedName name="___pr55" localSheetId="27">#REF!</definedName>
    <definedName name="___pr55" localSheetId="26">#REF!</definedName>
    <definedName name="___pr55" localSheetId="28">#REF!</definedName>
    <definedName name="___pr55" localSheetId="34">#REF!</definedName>
    <definedName name="___pr55" localSheetId="33">#REF!</definedName>
    <definedName name="___pr55" localSheetId="20">#REF!</definedName>
    <definedName name="___pr55" localSheetId="23">#REF!</definedName>
    <definedName name="___pr55" localSheetId="7">#REF!</definedName>
    <definedName name="___pr55" localSheetId="11">#REF!</definedName>
    <definedName name="___pr55" localSheetId="35">#REF!</definedName>
    <definedName name="___pr55" localSheetId="19">#REF!</definedName>
    <definedName name="___pr55" localSheetId="38">#REF!</definedName>
    <definedName name="___pr55" localSheetId="13">#REF!</definedName>
    <definedName name="___pr55" localSheetId="39">#REF!</definedName>
    <definedName name="___pr55" localSheetId="37">#REF!</definedName>
    <definedName name="___pr55" localSheetId="21">#REF!</definedName>
    <definedName name="___pr55" localSheetId="29">#REF!</definedName>
    <definedName name="___pr55" localSheetId="17">#REF!</definedName>
    <definedName name="___pr55" localSheetId="40">#REF!</definedName>
    <definedName name="___pr55" localSheetId="41">#REF!</definedName>
    <definedName name="___pr55" localSheetId="8">#REF!</definedName>
    <definedName name="___pr55">#REF!</definedName>
    <definedName name="___pr56" localSheetId="1">#REF!</definedName>
    <definedName name="___pr56" localSheetId="16">#REF!</definedName>
    <definedName name="___pr56" localSheetId="27">#REF!</definedName>
    <definedName name="___pr56" localSheetId="26">#REF!</definedName>
    <definedName name="___pr56" localSheetId="28">#REF!</definedName>
    <definedName name="___pr56" localSheetId="34">#REF!</definedName>
    <definedName name="___pr56" localSheetId="33">#REF!</definedName>
    <definedName name="___pr56" localSheetId="20">#REF!</definedName>
    <definedName name="___pr56" localSheetId="23">#REF!</definedName>
    <definedName name="___pr56" localSheetId="7">#REF!</definedName>
    <definedName name="___pr56" localSheetId="11">#REF!</definedName>
    <definedName name="___pr56" localSheetId="35">#REF!</definedName>
    <definedName name="___pr56" localSheetId="19">#REF!</definedName>
    <definedName name="___pr56" localSheetId="38">#REF!</definedName>
    <definedName name="___pr56" localSheetId="13">#REF!</definedName>
    <definedName name="___pr56" localSheetId="39">#REF!</definedName>
    <definedName name="___pr56" localSheetId="37">#REF!</definedName>
    <definedName name="___pr56" localSheetId="21">#REF!</definedName>
    <definedName name="___pr56" localSheetId="29">#REF!</definedName>
    <definedName name="___pr56" localSheetId="17">#REF!</definedName>
    <definedName name="___pr56" localSheetId="40">#REF!</definedName>
    <definedName name="___pr56" localSheetId="41">#REF!</definedName>
    <definedName name="___pr56" localSheetId="8">#REF!</definedName>
    <definedName name="___pr56">#REF!</definedName>
    <definedName name="___pr57" localSheetId="1">#REF!</definedName>
    <definedName name="___pr57" localSheetId="16">#REF!</definedName>
    <definedName name="___pr57" localSheetId="27">#REF!</definedName>
    <definedName name="___pr57" localSheetId="26">#REF!</definedName>
    <definedName name="___pr57" localSheetId="28">#REF!</definedName>
    <definedName name="___pr57" localSheetId="34">#REF!</definedName>
    <definedName name="___pr57" localSheetId="33">#REF!</definedName>
    <definedName name="___pr57" localSheetId="20">#REF!</definedName>
    <definedName name="___pr57" localSheetId="23">#REF!</definedName>
    <definedName name="___pr57" localSheetId="7">#REF!</definedName>
    <definedName name="___pr57" localSheetId="11">#REF!</definedName>
    <definedName name="___pr57" localSheetId="35">#REF!</definedName>
    <definedName name="___pr57" localSheetId="19">#REF!</definedName>
    <definedName name="___pr57" localSheetId="38">#REF!</definedName>
    <definedName name="___pr57" localSheetId="13">#REF!</definedName>
    <definedName name="___pr57" localSheetId="39">#REF!</definedName>
    <definedName name="___pr57" localSheetId="37">#REF!</definedName>
    <definedName name="___pr57" localSheetId="21">#REF!</definedName>
    <definedName name="___pr57" localSheetId="29">#REF!</definedName>
    <definedName name="___pr57" localSheetId="17">#REF!</definedName>
    <definedName name="___pr57" localSheetId="40">#REF!</definedName>
    <definedName name="___pr57" localSheetId="41">#REF!</definedName>
    <definedName name="___pr57" localSheetId="8">#REF!</definedName>
    <definedName name="___pr57">#REF!</definedName>
    <definedName name="___pr58" localSheetId="1">#REF!</definedName>
    <definedName name="___pr58" localSheetId="16">#REF!</definedName>
    <definedName name="___pr58" localSheetId="27">#REF!</definedName>
    <definedName name="___pr58" localSheetId="26">#REF!</definedName>
    <definedName name="___pr58" localSheetId="28">#REF!</definedName>
    <definedName name="___pr58" localSheetId="34">#REF!</definedName>
    <definedName name="___pr58" localSheetId="33">#REF!</definedName>
    <definedName name="___pr58" localSheetId="20">#REF!</definedName>
    <definedName name="___pr58" localSheetId="23">#REF!</definedName>
    <definedName name="___pr58" localSheetId="7">#REF!</definedName>
    <definedName name="___pr58" localSheetId="11">#REF!</definedName>
    <definedName name="___pr58" localSheetId="35">#REF!</definedName>
    <definedName name="___pr58" localSheetId="19">#REF!</definedName>
    <definedName name="___pr58" localSheetId="38">#REF!</definedName>
    <definedName name="___pr58" localSheetId="13">#REF!</definedName>
    <definedName name="___pr58" localSheetId="39">#REF!</definedName>
    <definedName name="___pr58" localSheetId="37">#REF!</definedName>
    <definedName name="___pr58" localSheetId="21">#REF!</definedName>
    <definedName name="___pr58" localSheetId="29">#REF!</definedName>
    <definedName name="___pr58" localSheetId="17">#REF!</definedName>
    <definedName name="___pr58" localSheetId="40">#REF!</definedName>
    <definedName name="___pr58" localSheetId="41">#REF!</definedName>
    <definedName name="___pr58" localSheetId="8">#REF!</definedName>
    <definedName name="___pr58">#REF!</definedName>
    <definedName name="___pr59" localSheetId="1">#REF!</definedName>
    <definedName name="___pr59" localSheetId="16">#REF!</definedName>
    <definedName name="___pr59" localSheetId="27">#REF!</definedName>
    <definedName name="___pr59" localSheetId="26">#REF!</definedName>
    <definedName name="___pr59" localSheetId="28">#REF!</definedName>
    <definedName name="___pr59" localSheetId="34">#REF!</definedName>
    <definedName name="___pr59" localSheetId="33">#REF!</definedName>
    <definedName name="___pr59" localSheetId="20">#REF!</definedName>
    <definedName name="___pr59" localSheetId="23">#REF!</definedName>
    <definedName name="___pr59" localSheetId="7">#REF!</definedName>
    <definedName name="___pr59" localSheetId="11">#REF!</definedName>
    <definedName name="___pr59" localSheetId="35">#REF!</definedName>
    <definedName name="___pr59" localSheetId="19">#REF!</definedName>
    <definedName name="___pr59" localSheetId="38">#REF!</definedName>
    <definedName name="___pr59" localSheetId="13">#REF!</definedName>
    <definedName name="___pr59" localSheetId="39">#REF!</definedName>
    <definedName name="___pr59" localSheetId="37">#REF!</definedName>
    <definedName name="___pr59" localSheetId="21">#REF!</definedName>
    <definedName name="___pr59" localSheetId="29">#REF!</definedName>
    <definedName name="___pr59" localSheetId="17">#REF!</definedName>
    <definedName name="___pr59" localSheetId="40">#REF!</definedName>
    <definedName name="___pr59" localSheetId="41">#REF!</definedName>
    <definedName name="___pr59" localSheetId="8">#REF!</definedName>
    <definedName name="___pr59">#REF!</definedName>
    <definedName name="___pr60" localSheetId="1">#REF!</definedName>
    <definedName name="___pr60" localSheetId="16">#REF!</definedName>
    <definedName name="___pr60" localSheetId="27">#REF!</definedName>
    <definedName name="___pr60" localSheetId="26">#REF!</definedName>
    <definedName name="___pr60" localSheetId="28">#REF!</definedName>
    <definedName name="___pr60" localSheetId="34">#REF!</definedName>
    <definedName name="___pr60" localSheetId="33">#REF!</definedName>
    <definedName name="___pr60" localSheetId="20">#REF!</definedName>
    <definedName name="___pr60" localSheetId="23">#REF!</definedName>
    <definedName name="___pr60" localSheetId="7">#REF!</definedName>
    <definedName name="___pr60" localSheetId="11">#REF!</definedName>
    <definedName name="___pr60" localSheetId="35">#REF!</definedName>
    <definedName name="___pr60" localSheetId="19">#REF!</definedName>
    <definedName name="___pr60" localSheetId="38">#REF!</definedName>
    <definedName name="___pr60" localSheetId="13">#REF!</definedName>
    <definedName name="___pr60" localSheetId="39">#REF!</definedName>
    <definedName name="___pr60" localSheetId="37">#REF!</definedName>
    <definedName name="___pr60" localSheetId="21">#REF!</definedName>
    <definedName name="___pr60" localSheetId="29">#REF!</definedName>
    <definedName name="___pr60" localSheetId="17">#REF!</definedName>
    <definedName name="___pr60" localSheetId="40">#REF!</definedName>
    <definedName name="___pr60" localSheetId="41">#REF!</definedName>
    <definedName name="___pr60" localSheetId="8">#REF!</definedName>
    <definedName name="___pr60">#REF!</definedName>
    <definedName name="___pr61" localSheetId="1">#REF!</definedName>
    <definedName name="___pr61" localSheetId="16">#REF!</definedName>
    <definedName name="___pr61" localSheetId="27">#REF!</definedName>
    <definedName name="___pr61" localSheetId="26">#REF!</definedName>
    <definedName name="___pr61" localSheetId="28">#REF!</definedName>
    <definedName name="___pr61" localSheetId="34">#REF!</definedName>
    <definedName name="___pr61" localSheetId="33">#REF!</definedName>
    <definedName name="___pr61" localSheetId="20">#REF!</definedName>
    <definedName name="___pr61" localSheetId="23">#REF!</definedName>
    <definedName name="___pr61" localSheetId="7">#REF!</definedName>
    <definedName name="___pr61" localSheetId="11">#REF!</definedName>
    <definedName name="___pr61" localSheetId="35">#REF!</definedName>
    <definedName name="___pr61" localSheetId="19">#REF!</definedName>
    <definedName name="___pr61" localSheetId="38">#REF!</definedName>
    <definedName name="___pr61" localSheetId="13">#REF!</definedName>
    <definedName name="___pr61" localSheetId="39">#REF!</definedName>
    <definedName name="___pr61" localSheetId="37">#REF!</definedName>
    <definedName name="___pr61" localSheetId="21">#REF!</definedName>
    <definedName name="___pr61" localSheetId="29">#REF!</definedName>
    <definedName name="___pr61" localSheetId="17">#REF!</definedName>
    <definedName name="___pr61" localSheetId="40">#REF!</definedName>
    <definedName name="___pr61" localSheetId="41">#REF!</definedName>
    <definedName name="___pr61" localSheetId="8">#REF!</definedName>
    <definedName name="___pr61">#REF!</definedName>
    <definedName name="___pr62" localSheetId="1">#REF!</definedName>
    <definedName name="___pr62" localSheetId="16">#REF!</definedName>
    <definedName name="___pr62" localSheetId="27">#REF!</definedName>
    <definedName name="___pr62" localSheetId="26">#REF!</definedName>
    <definedName name="___pr62" localSheetId="28">#REF!</definedName>
    <definedName name="___pr62" localSheetId="34">#REF!</definedName>
    <definedName name="___pr62" localSheetId="33">#REF!</definedName>
    <definedName name="___pr62" localSheetId="20">#REF!</definedName>
    <definedName name="___pr62" localSheetId="23">#REF!</definedName>
    <definedName name="___pr62" localSheetId="7">#REF!</definedName>
    <definedName name="___pr62" localSheetId="11">#REF!</definedName>
    <definedName name="___pr62" localSheetId="35">#REF!</definedName>
    <definedName name="___pr62" localSheetId="19">#REF!</definedName>
    <definedName name="___pr62" localSheetId="38">#REF!</definedName>
    <definedName name="___pr62" localSheetId="13">#REF!</definedName>
    <definedName name="___pr62" localSheetId="39">#REF!</definedName>
    <definedName name="___pr62" localSheetId="37">#REF!</definedName>
    <definedName name="___pr62" localSheetId="21">#REF!</definedName>
    <definedName name="___pr62" localSheetId="29">#REF!</definedName>
    <definedName name="___pr62" localSheetId="17">#REF!</definedName>
    <definedName name="___pr62" localSheetId="40">#REF!</definedName>
    <definedName name="___pr62" localSheetId="41">#REF!</definedName>
    <definedName name="___pr62" localSheetId="8">#REF!</definedName>
    <definedName name="___pr62">#REF!</definedName>
    <definedName name="___pr63" localSheetId="1">#REF!</definedName>
    <definedName name="___pr63" localSheetId="16">#REF!</definedName>
    <definedName name="___pr63" localSheetId="27">#REF!</definedName>
    <definedName name="___pr63" localSheetId="26">#REF!</definedName>
    <definedName name="___pr63" localSheetId="28">#REF!</definedName>
    <definedName name="___pr63" localSheetId="34">#REF!</definedName>
    <definedName name="___pr63" localSheetId="33">#REF!</definedName>
    <definedName name="___pr63" localSheetId="20">#REF!</definedName>
    <definedName name="___pr63" localSheetId="23">#REF!</definedName>
    <definedName name="___pr63" localSheetId="7">#REF!</definedName>
    <definedName name="___pr63" localSheetId="11">#REF!</definedName>
    <definedName name="___pr63" localSheetId="35">#REF!</definedName>
    <definedName name="___pr63" localSheetId="19">#REF!</definedName>
    <definedName name="___pr63" localSheetId="38">#REF!</definedName>
    <definedName name="___pr63" localSheetId="13">#REF!</definedName>
    <definedName name="___pr63" localSheetId="39">#REF!</definedName>
    <definedName name="___pr63" localSheetId="37">#REF!</definedName>
    <definedName name="___pr63" localSheetId="21">#REF!</definedName>
    <definedName name="___pr63" localSheetId="29">#REF!</definedName>
    <definedName name="___pr63" localSheetId="17">#REF!</definedName>
    <definedName name="___pr63" localSheetId="40">#REF!</definedName>
    <definedName name="___pr63" localSheetId="41">#REF!</definedName>
    <definedName name="___pr63" localSheetId="8">#REF!</definedName>
    <definedName name="___pr63">#REF!</definedName>
    <definedName name="___pr64" localSheetId="1">#REF!</definedName>
    <definedName name="___pr64" localSheetId="16">#REF!</definedName>
    <definedName name="___pr64" localSheetId="27">#REF!</definedName>
    <definedName name="___pr64" localSheetId="26">#REF!</definedName>
    <definedName name="___pr64" localSheetId="28">#REF!</definedName>
    <definedName name="___pr64" localSheetId="34">#REF!</definedName>
    <definedName name="___pr64" localSheetId="33">#REF!</definedName>
    <definedName name="___pr64" localSheetId="20">#REF!</definedName>
    <definedName name="___pr64" localSheetId="23">#REF!</definedName>
    <definedName name="___pr64" localSheetId="7">#REF!</definedName>
    <definedName name="___pr64" localSheetId="11">#REF!</definedName>
    <definedName name="___pr64" localSheetId="35">#REF!</definedName>
    <definedName name="___pr64" localSheetId="19">#REF!</definedName>
    <definedName name="___pr64" localSheetId="38">#REF!</definedName>
    <definedName name="___pr64" localSheetId="13">#REF!</definedName>
    <definedName name="___pr64" localSheetId="39">#REF!</definedName>
    <definedName name="___pr64" localSheetId="37">#REF!</definedName>
    <definedName name="___pr64" localSheetId="21">#REF!</definedName>
    <definedName name="___pr64" localSheetId="29">#REF!</definedName>
    <definedName name="___pr64" localSheetId="17">#REF!</definedName>
    <definedName name="___pr64" localSheetId="40">#REF!</definedName>
    <definedName name="___pr64" localSheetId="41">#REF!</definedName>
    <definedName name="___pr64" localSheetId="8">#REF!</definedName>
    <definedName name="___pr64">#REF!</definedName>
    <definedName name="___pr65" localSheetId="1">#REF!</definedName>
    <definedName name="___pr65" localSheetId="16">#REF!</definedName>
    <definedName name="___pr65" localSheetId="27">#REF!</definedName>
    <definedName name="___pr65" localSheetId="26">#REF!</definedName>
    <definedName name="___pr65" localSheetId="28">#REF!</definedName>
    <definedName name="___pr65" localSheetId="34">#REF!</definedName>
    <definedName name="___pr65" localSheetId="33">#REF!</definedName>
    <definedName name="___pr65" localSheetId="20">#REF!</definedName>
    <definedName name="___pr65" localSheetId="23">#REF!</definedName>
    <definedName name="___pr65" localSheetId="7">#REF!</definedName>
    <definedName name="___pr65" localSheetId="11">#REF!</definedName>
    <definedName name="___pr65" localSheetId="35">#REF!</definedName>
    <definedName name="___pr65" localSheetId="19">#REF!</definedName>
    <definedName name="___pr65" localSheetId="38">#REF!</definedName>
    <definedName name="___pr65" localSheetId="13">#REF!</definedName>
    <definedName name="___pr65" localSheetId="39">#REF!</definedName>
    <definedName name="___pr65" localSheetId="37">#REF!</definedName>
    <definedName name="___pr65" localSheetId="21">#REF!</definedName>
    <definedName name="___pr65" localSheetId="29">#REF!</definedName>
    <definedName name="___pr65" localSheetId="17">#REF!</definedName>
    <definedName name="___pr65" localSheetId="40">#REF!</definedName>
    <definedName name="___pr65" localSheetId="41">#REF!</definedName>
    <definedName name="___pr65" localSheetId="8">#REF!</definedName>
    <definedName name="___pr65">#REF!</definedName>
    <definedName name="___pr66" localSheetId="1">#REF!</definedName>
    <definedName name="___pr66" localSheetId="16">#REF!</definedName>
    <definedName name="___pr66" localSheetId="27">#REF!</definedName>
    <definedName name="___pr66" localSheetId="26">#REF!</definedName>
    <definedName name="___pr66" localSheetId="28">#REF!</definedName>
    <definedName name="___pr66" localSheetId="34">#REF!</definedName>
    <definedName name="___pr66" localSheetId="33">#REF!</definedName>
    <definedName name="___pr66" localSheetId="20">#REF!</definedName>
    <definedName name="___pr66" localSheetId="23">#REF!</definedName>
    <definedName name="___pr66" localSheetId="7">#REF!</definedName>
    <definedName name="___pr66" localSheetId="11">#REF!</definedName>
    <definedName name="___pr66" localSheetId="35">#REF!</definedName>
    <definedName name="___pr66" localSheetId="19">#REF!</definedName>
    <definedName name="___pr66" localSheetId="38">#REF!</definedName>
    <definedName name="___pr66" localSheetId="13">#REF!</definedName>
    <definedName name="___pr66" localSheetId="39">#REF!</definedName>
    <definedName name="___pr66" localSheetId="37">#REF!</definedName>
    <definedName name="___pr66" localSheetId="21">#REF!</definedName>
    <definedName name="___pr66" localSheetId="29">#REF!</definedName>
    <definedName name="___pr66" localSheetId="17">#REF!</definedName>
    <definedName name="___pr66" localSheetId="40">#REF!</definedName>
    <definedName name="___pr66" localSheetId="41">#REF!</definedName>
    <definedName name="___pr66" localSheetId="8">#REF!</definedName>
    <definedName name="___pr66">#REF!</definedName>
    <definedName name="___pr67" localSheetId="1">#REF!</definedName>
    <definedName name="___pr67" localSheetId="16">#REF!</definedName>
    <definedName name="___pr67" localSheetId="27">#REF!</definedName>
    <definedName name="___pr67" localSheetId="26">#REF!</definedName>
    <definedName name="___pr67" localSheetId="28">#REF!</definedName>
    <definedName name="___pr67" localSheetId="34">#REF!</definedName>
    <definedName name="___pr67" localSheetId="33">#REF!</definedName>
    <definedName name="___pr67" localSheetId="20">#REF!</definedName>
    <definedName name="___pr67" localSheetId="23">#REF!</definedName>
    <definedName name="___pr67" localSheetId="7">#REF!</definedName>
    <definedName name="___pr67" localSheetId="11">#REF!</definedName>
    <definedName name="___pr67" localSheetId="35">#REF!</definedName>
    <definedName name="___pr67" localSheetId="19">#REF!</definedName>
    <definedName name="___pr67" localSheetId="38">#REF!</definedName>
    <definedName name="___pr67" localSheetId="13">#REF!</definedName>
    <definedName name="___pr67" localSheetId="39">#REF!</definedName>
    <definedName name="___pr67" localSheetId="37">#REF!</definedName>
    <definedName name="___pr67" localSheetId="21">#REF!</definedName>
    <definedName name="___pr67" localSheetId="29">#REF!</definedName>
    <definedName name="___pr67" localSheetId="17">#REF!</definedName>
    <definedName name="___pr67" localSheetId="40">#REF!</definedName>
    <definedName name="___pr67" localSheetId="41">#REF!</definedName>
    <definedName name="___pr67" localSheetId="8">#REF!</definedName>
    <definedName name="___pr67">#REF!</definedName>
    <definedName name="___pr68" localSheetId="1">#REF!</definedName>
    <definedName name="___pr68" localSheetId="16">#REF!</definedName>
    <definedName name="___pr68" localSheetId="27">#REF!</definedName>
    <definedName name="___pr68" localSheetId="26">#REF!</definedName>
    <definedName name="___pr68" localSheetId="28">#REF!</definedName>
    <definedName name="___pr68" localSheetId="34">#REF!</definedName>
    <definedName name="___pr68" localSheetId="33">#REF!</definedName>
    <definedName name="___pr68" localSheetId="20">#REF!</definedName>
    <definedName name="___pr68" localSheetId="23">#REF!</definedName>
    <definedName name="___pr68" localSheetId="7">#REF!</definedName>
    <definedName name="___pr68" localSheetId="11">#REF!</definedName>
    <definedName name="___pr68" localSheetId="35">#REF!</definedName>
    <definedName name="___pr68" localSheetId="19">#REF!</definedName>
    <definedName name="___pr68" localSheetId="38">#REF!</definedName>
    <definedName name="___pr68" localSheetId="13">#REF!</definedName>
    <definedName name="___pr68" localSheetId="39">#REF!</definedName>
    <definedName name="___pr68" localSheetId="37">#REF!</definedName>
    <definedName name="___pr68" localSheetId="21">#REF!</definedName>
    <definedName name="___pr68" localSheetId="29">#REF!</definedName>
    <definedName name="___pr68" localSheetId="17">#REF!</definedName>
    <definedName name="___pr68" localSheetId="40">#REF!</definedName>
    <definedName name="___pr68" localSheetId="41">#REF!</definedName>
    <definedName name="___pr68" localSheetId="8">#REF!</definedName>
    <definedName name="___pr68">#REF!</definedName>
    <definedName name="___pr69" localSheetId="1">#REF!</definedName>
    <definedName name="___pr69" localSheetId="16">#REF!</definedName>
    <definedName name="___pr69" localSheetId="27">#REF!</definedName>
    <definedName name="___pr69" localSheetId="26">#REF!</definedName>
    <definedName name="___pr69" localSheetId="28">#REF!</definedName>
    <definedName name="___pr69" localSheetId="34">#REF!</definedName>
    <definedName name="___pr69" localSheetId="33">#REF!</definedName>
    <definedName name="___pr69" localSheetId="20">#REF!</definedName>
    <definedName name="___pr69" localSheetId="23">#REF!</definedName>
    <definedName name="___pr69" localSheetId="7">#REF!</definedName>
    <definedName name="___pr69" localSheetId="11">#REF!</definedName>
    <definedName name="___pr69" localSheetId="35">#REF!</definedName>
    <definedName name="___pr69" localSheetId="19">#REF!</definedName>
    <definedName name="___pr69" localSheetId="38">#REF!</definedName>
    <definedName name="___pr69" localSheetId="13">#REF!</definedName>
    <definedName name="___pr69" localSheetId="39">#REF!</definedName>
    <definedName name="___pr69" localSheetId="37">#REF!</definedName>
    <definedName name="___pr69" localSheetId="21">#REF!</definedName>
    <definedName name="___pr69" localSheetId="29">#REF!</definedName>
    <definedName name="___pr69" localSheetId="17">#REF!</definedName>
    <definedName name="___pr69" localSheetId="40">#REF!</definedName>
    <definedName name="___pr69" localSheetId="41">#REF!</definedName>
    <definedName name="___pr69" localSheetId="8">#REF!</definedName>
    <definedName name="___pr69">#REF!</definedName>
    <definedName name="___pr70" localSheetId="1">#REF!</definedName>
    <definedName name="___pr70" localSheetId="16">#REF!</definedName>
    <definedName name="___pr70" localSheetId="27">#REF!</definedName>
    <definedName name="___pr70" localSheetId="26">#REF!</definedName>
    <definedName name="___pr70" localSheetId="28">#REF!</definedName>
    <definedName name="___pr70" localSheetId="34">#REF!</definedName>
    <definedName name="___pr70" localSheetId="33">#REF!</definedName>
    <definedName name="___pr70" localSheetId="20">#REF!</definedName>
    <definedName name="___pr70" localSheetId="23">#REF!</definedName>
    <definedName name="___pr70" localSheetId="7">#REF!</definedName>
    <definedName name="___pr70" localSheetId="11">#REF!</definedName>
    <definedName name="___pr70" localSheetId="35">#REF!</definedName>
    <definedName name="___pr70" localSheetId="19">#REF!</definedName>
    <definedName name="___pr70" localSheetId="38">#REF!</definedName>
    <definedName name="___pr70" localSheetId="13">#REF!</definedName>
    <definedName name="___pr70" localSheetId="39">#REF!</definedName>
    <definedName name="___pr70" localSheetId="37">#REF!</definedName>
    <definedName name="___pr70" localSheetId="21">#REF!</definedName>
    <definedName name="___pr70" localSheetId="29">#REF!</definedName>
    <definedName name="___pr70" localSheetId="17">#REF!</definedName>
    <definedName name="___pr70" localSheetId="40">#REF!</definedName>
    <definedName name="___pr70" localSheetId="41">#REF!</definedName>
    <definedName name="___pr70" localSheetId="8">#REF!</definedName>
    <definedName name="___pr70">#REF!</definedName>
    <definedName name="___pr71" localSheetId="1">#REF!</definedName>
    <definedName name="___pr71" localSheetId="16">#REF!</definedName>
    <definedName name="___pr71" localSheetId="27">#REF!</definedName>
    <definedName name="___pr71" localSheetId="26">#REF!</definedName>
    <definedName name="___pr71" localSheetId="28">#REF!</definedName>
    <definedName name="___pr71" localSheetId="34">#REF!</definedName>
    <definedName name="___pr71" localSheetId="33">#REF!</definedName>
    <definedName name="___pr71" localSheetId="20">#REF!</definedName>
    <definedName name="___pr71" localSheetId="23">#REF!</definedName>
    <definedName name="___pr71" localSheetId="7">#REF!</definedName>
    <definedName name="___pr71" localSheetId="11">#REF!</definedName>
    <definedName name="___pr71" localSheetId="35">#REF!</definedName>
    <definedName name="___pr71" localSheetId="19">#REF!</definedName>
    <definedName name="___pr71" localSheetId="38">#REF!</definedName>
    <definedName name="___pr71" localSheetId="13">#REF!</definedName>
    <definedName name="___pr71" localSheetId="39">#REF!</definedName>
    <definedName name="___pr71" localSheetId="37">#REF!</definedName>
    <definedName name="___pr71" localSheetId="21">#REF!</definedName>
    <definedName name="___pr71" localSheetId="29">#REF!</definedName>
    <definedName name="___pr71" localSheetId="17">#REF!</definedName>
    <definedName name="___pr71" localSheetId="40">#REF!</definedName>
    <definedName name="___pr71" localSheetId="41">#REF!</definedName>
    <definedName name="___pr71" localSheetId="8">#REF!</definedName>
    <definedName name="___pr71">#REF!</definedName>
    <definedName name="___pr72" localSheetId="1">#REF!</definedName>
    <definedName name="___pr72" localSheetId="16">#REF!</definedName>
    <definedName name="___pr72" localSheetId="27">#REF!</definedName>
    <definedName name="___pr72" localSheetId="26">#REF!</definedName>
    <definedName name="___pr72" localSheetId="28">#REF!</definedName>
    <definedName name="___pr72" localSheetId="34">#REF!</definedName>
    <definedName name="___pr72" localSheetId="33">#REF!</definedName>
    <definedName name="___pr72" localSheetId="20">#REF!</definedName>
    <definedName name="___pr72" localSheetId="23">#REF!</definedName>
    <definedName name="___pr72" localSheetId="7">#REF!</definedName>
    <definedName name="___pr72" localSheetId="11">#REF!</definedName>
    <definedName name="___pr72" localSheetId="35">#REF!</definedName>
    <definedName name="___pr72" localSheetId="19">#REF!</definedName>
    <definedName name="___pr72" localSheetId="38">#REF!</definedName>
    <definedName name="___pr72" localSheetId="13">#REF!</definedName>
    <definedName name="___pr72" localSheetId="39">#REF!</definedName>
    <definedName name="___pr72" localSheetId="37">#REF!</definedName>
    <definedName name="___pr72" localSheetId="21">#REF!</definedName>
    <definedName name="___pr72" localSheetId="29">#REF!</definedName>
    <definedName name="___pr72" localSheetId="17">#REF!</definedName>
    <definedName name="___pr72" localSheetId="40">#REF!</definedName>
    <definedName name="___pr72" localSheetId="41">#REF!</definedName>
    <definedName name="___pr72" localSheetId="8">#REF!</definedName>
    <definedName name="___pr72">#REF!</definedName>
    <definedName name="___SBC1">[1]INV!$A$12:$D$15</definedName>
    <definedName name="___SBC3">[1]INV!$F$12:$I$15</definedName>
    <definedName name="___SBC5">[1]INV!$K$12:$N$15</definedName>
    <definedName name="___TOP1" localSheetId="1">#REF!</definedName>
    <definedName name="___TOP1" localSheetId="16">#REF!</definedName>
    <definedName name="___TOP1" localSheetId="27">#REF!</definedName>
    <definedName name="___TOP1" localSheetId="26">#REF!</definedName>
    <definedName name="___TOP1" localSheetId="28">#REF!</definedName>
    <definedName name="___TOP1" localSheetId="34">#REF!</definedName>
    <definedName name="___TOP1" localSheetId="33">#REF!</definedName>
    <definedName name="___TOP1" localSheetId="20">#REF!</definedName>
    <definedName name="___TOP1" localSheetId="23">#REF!</definedName>
    <definedName name="___TOP1" localSheetId="7">#REF!</definedName>
    <definedName name="___TOP1" localSheetId="11">#REF!</definedName>
    <definedName name="___TOP1" localSheetId="35">#REF!</definedName>
    <definedName name="___TOP1" localSheetId="19">#REF!</definedName>
    <definedName name="___TOP1" localSheetId="38">#REF!</definedName>
    <definedName name="___TOP1" localSheetId="13">#REF!</definedName>
    <definedName name="___TOP1" localSheetId="39">#REF!</definedName>
    <definedName name="___TOP1" localSheetId="37">#REF!</definedName>
    <definedName name="___TOP1" localSheetId="21">#REF!</definedName>
    <definedName name="___TOP1" localSheetId="29">#REF!</definedName>
    <definedName name="___TOP1" localSheetId="17">#REF!</definedName>
    <definedName name="___TOP1" localSheetId="40">#REF!</definedName>
    <definedName name="___TOP1" localSheetId="41">#REF!</definedName>
    <definedName name="___TOP1" localSheetId="8">#REF!</definedName>
    <definedName name="___TOP1">#REF!</definedName>
    <definedName name="___TOP10" localSheetId="1">#REF!</definedName>
    <definedName name="___TOP10" localSheetId="16">#REF!</definedName>
    <definedName name="___TOP10" localSheetId="27">#REF!</definedName>
    <definedName name="___TOP10" localSheetId="26">#REF!</definedName>
    <definedName name="___TOP10" localSheetId="28">#REF!</definedName>
    <definedName name="___TOP10" localSheetId="34">#REF!</definedName>
    <definedName name="___TOP10" localSheetId="33">#REF!</definedName>
    <definedName name="___TOP10" localSheetId="20">#REF!</definedName>
    <definedName name="___TOP10" localSheetId="23">#REF!</definedName>
    <definedName name="___TOP10" localSheetId="7">#REF!</definedName>
    <definedName name="___TOP10" localSheetId="11">#REF!</definedName>
    <definedName name="___TOP10" localSheetId="35">#REF!</definedName>
    <definedName name="___TOP10" localSheetId="19">#REF!</definedName>
    <definedName name="___TOP10" localSheetId="38">#REF!</definedName>
    <definedName name="___TOP10" localSheetId="13">#REF!</definedName>
    <definedName name="___TOP10" localSheetId="39">#REF!</definedName>
    <definedName name="___TOP10" localSheetId="37">#REF!</definedName>
    <definedName name="___TOP10" localSheetId="21">#REF!</definedName>
    <definedName name="___TOP10" localSheetId="29">#REF!</definedName>
    <definedName name="___TOP10" localSheetId="17">#REF!</definedName>
    <definedName name="___TOP10" localSheetId="40">#REF!</definedName>
    <definedName name="___TOP10" localSheetId="41">#REF!</definedName>
    <definedName name="___TOP10" localSheetId="8">#REF!</definedName>
    <definedName name="___TOP10">#REF!</definedName>
    <definedName name="___TOP2" localSheetId="1">#REF!</definedName>
    <definedName name="___TOP2" localSheetId="16">#REF!</definedName>
    <definedName name="___TOP2" localSheetId="27">#REF!</definedName>
    <definedName name="___TOP2" localSheetId="26">#REF!</definedName>
    <definedName name="___TOP2" localSheetId="28">#REF!</definedName>
    <definedName name="___TOP2" localSheetId="34">#REF!</definedName>
    <definedName name="___TOP2" localSheetId="33">#REF!</definedName>
    <definedName name="___TOP2" localSheetId="20">#REF!</definedName>
    <definedName name="___TOP2" localSheetId="23">#REF!</definedName>
    <definedName name="___TOP2" localSheetId="7">#REF!</definedName>
    <definedName name="___TOP2" localSheetId="11">#REF!</definedName>
    <definedName name="___TOP2" localSheetId="35">#REF!</definedName>
    <definedName name="___TOP2" localSheetId="19">#REF!</definedName>
    <definedName name="___TOP2" localSheetId="38">#REF!</definedName>
    <definedName name="___TOP2" localSheetId="13">#REF!</definedName>
    <definedName name="___TOP2" localSheetId="39">#REF!</definedName>
    <definedName name="___TOP2" localSheetId="37">#REF!</definedName>
    <definedName name="___TOP2" localSheetId="21">#REF!</definedName>
    <definedName name="___TOP2" localSheetId="29">#REF!</definedName>
    <definedName name="___TOP2" localSheetId="17">#REF!</definedName>
    <definedName name="___TOP2" localSheetId="40">#REF!</definedName>
    <definedName name="___TOP2" localSheetId="41">#REF!</definedName>
    <definedName name="___TOP2" localSheetId="8">#REF!</definedName>
    <definedName name="___TOP2">#REF!</definedName>
    <definedName name="___TOP3" localSheetId="1">#REF!</definedName>
    <definedName name="___TOP3" localSheetId="16">#REF!</definedName>
    <definedName name="___TOP3" localSheetId="27">#REF!</definedName>
    <definedName name="___TOP3" localSheetId="26">#REF!</definedName>
    <definedName name="___TOP3" localSheetId="28">#REF!</definedName>
    <definedName name="___TOP3" localSheetId="34">#REF!</definedName>
    <definedName name="___TOP3" localSheetId="33">#REF!</definedName>
    <definedName name="___TOP3" localSheetId="20">#REF!</definedName>
    <definedName name="___TOP3" localSheetId="23">#REF!</definedName>
    <definedName name="___TOP3" localSheetId="7">#REF!</definedName>
    <definedName name="___TOP3" localSheetId="11">#REF!</definedName>
    <definedName name="___TOP3" localSheetId="35">#REF!</definedName>
    <definedName name="___TOP3" localSheetId="19">#REF!</definedName>
    <definedName name="___TOP3" localSheetId="38">#REF!</definedName>
    <definedName name="___TOP3" localSheetId="13">#REF!</definedName>
    <definedName name="___TOP3" localSheetId="39">#REF!</definedName>
    <definedName name="___TOP3" localSheetId="37">#REF!</definedName>
    <definedName name="___TOP3" localSheetId="21">#REF!</definedName>
    <definedName name="___TOP3" localSheetId="29">#REF!</definedName>
    <definedName name="___TOP3" localSheetId="17">#REF!</definedName>
    <definedName name="___TOP3" localSheetId="40">#REF!</definedName>
    <definedName name="___TOP3" localSheetId="41">#REF!</definedName>
    <definedName name="___TOP3" localSheetId="8">#REF!</definedName>
    <definedName name="___TOP3">#REF!</definedName>
    <definedName name="___TOP4" localSheetId="1">#REF!</definedName>
    <definedName name="___TOP4" localSheetId="16">#REF!</definedName>
    <definedName name="___TOP4" localSheetId="27">#REF!</definedName>
    <definedName name="___TOP4" localSheetId="26">#REF!</definedName>
    <definedName name="___TOP4" localSheetId="28">#REF!</definedName>
    <definedName name="___TOP4" localSheetId="34">#REF!</definedName>
    <definedName name="___TOP4" localSheetId="33">#REF!</definedName>
    <definedName name="___TOP4" localSheetId="20">#REF!</definedName>
    <definedName name="___TOP4" localSheetId="23">#REF!</definedName>
    <definedName name="___TOP4" localSheetId="7">#REF!</definedName>
    <definedName name="___TOP4" localSheetId="11">#REF!</definedName>
    <definedName name="___TOP4" localSheetId="35">#REF!</definedName>
    <definedName name="___TOP4" localSheetId="19">#REF!</definedName>
    <definedName name="___TOP4" localSheetId="38">#REF!</definedName>
    <definedName name="___TOP4" localSheetId="13">#REF!</definedName>
    <definedName name="___TOP4" localSheetId="39">#REF!</definedName>
    <definedName name="___TOP4" localSheetId="37">#REF!</definedName>
    <definedName name="___TOP4" localSheetId="21">#REF!</definedName>
    <definedName name="___TOP4" localSheetId="29">#REF!</definedName>
    <definedName name="___TOP4" localSheetId="17">#REF!</definedName>
    <definedName name="___TOP4" localSheetId="40">#REF!</definedName>
    <definedName name="___TOP4" localSheetId="41">#REF!</definedName>
    <definedName name="___TOP4" localSheetId="8">#REF!</definedName>
    <definedName name="___TOP4">#REF!</definedName>
    <definedName name="___TOP5" localSheetId="1">#REF!</definedName>
    <definedName name="___TOP5" localSheetId="16">#REF!</definedName>
    <definedName name="___TOP5" localSheetId="27">#REF!</definedName>
    <definedName name="___TOP5" localSheetId="26">#REF!</definedName>
    <definedName name="___TOP5" localSheetId="28">#REF!</definedName>
    <definedName name="___TOP5" localSheetId="34">#REF!</definedName>
    <definedName name="___TOP5" localSheetId="33">#REF!</definedName>
    <definedName name="___TOP5" localSheetId="20">#REF!</definedName>
    <definedName name="___TOP5" localSheetId="23">#REF!</definedName>
    <definedName name="___TOP5" localSheetId="7">#REF!</definedName>
    <definedName name="___TOP5" localSheetId="11">#REF!</definedName>
    <definedName name="___TOP5" localSheetId="35">#REF!</definedName>
    <definedName name="___TOP5" localSheetId="19">#REF!</definedName>
    <definedName name="___TOP5" localSheetId="38">#REF!</definedName>
    <definedName name="___TOP5" localSheetId="13">#REF!</definedName>
    <definedName name="___TOP5" localSheetId="39">#REF!</definedName>
    <definedName name="___TOP5" localSheetId="37">#REF!</definedName>
    <definedName name="___TOP5" localSheetId="21">#REF!</definedName>
    <definedName name="___TOP5" localSheetId="29">#REF!</definedName>
    <definedName name="___TOP5" localSheetId="17">#REF!</definedName>
    <definedName name="___TOP5" localSheetId="40">#REF!</definedName>
    <definedName name="___TOP5" localSheetId="41">#REF!</definedName>
    <definedName name="___TOP5" localSheetId="8">#REF!</definedName>
    <definedName name="___TOP5">#REF!</definedName>
    <definedName name="___TOP6" localSheetId="1">#REF!</definedName>
    <definedName name="___TOP6" localSheetId="16">#REF!</definedName>
    <definedName name="___TOP6" localSheetId="27">#REF!</definedName>
    <definedName name="___TOP6" localSheetId="26">#REF!</definedName>
    <definedName name="___TOP6" localSheetId="28">#REF!</definedName>
    <definedName name="___TOP6" localSheetId="34">#REF!</definedName>
    <definedName name="___TOP6" localSheetId="33">#REF!</definedName>
    <definedName name="___TOP6" localSheetId="20">#REF!</definedName>
    <definedName name="___TOP6" localSheetId="23">#REF!</definedName>
    <definedName name="___TOP6" localSheetId="7">#REF!</definedName>
    <definedName name="___TOP6" localSheetId="11">#REF!</definedName>
    <definedName name="___TOP6" localSheetId="35">#REF!</definedName>
    <definedName name="___TOP6" localSheetId="19">#REF!</definedName>
    <definedName name="___TOP6" localSheetId="38">#REF!</definedName>
    <definedName name="___TOP6" localSheetId="13">#REF!</definedName>
    <definedName name="___TOP6" localSheetId="39">#REF!</definedName>
    <definedName name="___TOP6" localSheetId="37">#REF!</definedName>
    <definedName name="___TOP6" localSheetId="21">#REF!</definedName>
    <definedName name="___TOP6" localSheetId="29">#REF!</definedName>
    <definedName name="___TOP6" localSheetId="17">#REF!</definedName>
    <definedName name="___TOP6" localSheetId="40">#REF!</definedName>
    <definedName name="___TOP6" localSheetId="41">#REF!</definedName>
    <definedName name="___TOP6" localSheetId="8">#REF!</definedName>
    <definedName name="___TOP6">#REF!</definedName>
    <definedName name="___TOP7" localSheetId="1">#REF!</definedName>
    <definedName name="___TOP7" localSheetId="16">#REF!</definedName>
    <definedName name="___TOP7" localSheetId="27">#REF!</definedName>
    <definedName name="___TOP7" localSheetId="26">#REF!</definedName>
    <definedName name="___TOP7" localSheetId="28">#REF!</definedName>
    <definedName name="___TOP7" localSheetId="34">#REF!</definedName>
    <definedName name="___TOP7" localSheetId="33">#REF!</definedName>
    <definedName name="___TOP7" localSheetId="20">#REF!</definedName>
    <definedName name="___TOP7" localSheetId="23">#REF!</definedName>
    <definedName name="___TOP7" localSheetId="7">#REF!</definedName>
    <definedName name="___TOP7" localSheetId="11">#REF!</definedName>
    <definedName name="___TOP7" localSheetId="35">#REF!</definedName>
    <definedName name="___TOP7" localSheetId="19">#REF!</definedName>
    <definedName name="___TOP7" localSheetId="38">#REF!</definedName>
    <definedName name="___TOP7" localSheetId="13">#REF!</definedName>
    <definedName name="___TOP7" localSheetId="39">#REF!</definedName>
    <definedName name="___TOP7" localSheetId="37">#REF!</definedName>
    <definedName name="___TOP7" localSheetId="21">#REF!</definedName>
    <definedName name="___TOP7" localSheetId="29">#REF!</definedName>
    <definedName name="___TOP7" localSheetId="17">#REF!</definedName>
    <definedName name="___TOP7" localSheetId="40">#REF!</definedName>
    <definedName name="___TOP7" localSheetId="41">#REF!</definedName>
    <definedName name="___TOP7" localSheetId="8">#REF!</definedName>
    <definedName name="___TOP7">#REF!</definedName>
    <definedName name="___TOP8" localSheetId="1">#REF!</definedName>
    <definedName name="___TOP8" localSheetId="16">#REF!</definedName>
    <definedName name="___TOP8" localSheetId="27">#REF!</definedName>
    <definedName name="___TOP8" localSheetId="26">#REF!</definedName>
    <definedName name="___TOP8" localSheetId="28">#REF!</definedName>
    <definedName name="___TOP8" localSheetId="34">#REF!</definedName>
    <definedName name="___TOP8" localSheetId="33">#REF!</definedName>
    <definedName name="___TOP8" localSheetId="20">#REF!</definedName>
    <definedName name="___TOP8" localSheetId="23">#REF!</definedName>
    <definedName name="___TOP8" localSheetId="7">#REF!</definedName>
    <definedName name="___TOP8" localSheetId="11">#REF!</definedName>
    <definedName name="___TOP8" localSheetId="35">#REF!</definedName>
    <definedName name="___TOP8" localSheetId="19">#REF!</definedName>
    <definedName name="___TOP8" localSheetId="38">#REF!</definedName>
    <definedName name="___TOP8" localSheetId="13">#REF!</definedName>
    <definedName name="___TOP8" localSheetId="39">#REF!</definedName>
    <definedName name="___TOP8" localSheetId="37">#REF!</definedName>
    <definedName name="___TOP8" localSheetId="21">#REF!</definedName>
    <definedName name="___TOP8" localSheetId="29">#REF!</definedName>
    <definedName name="___TOP8" localSheetId="17">#REF!</definedName>
    <definedName name="___TOP8" localSheetId="40">#REF!</definedName>
    <definedName name="___TOP8" localSheetId="41">#REF!</definedName>
    <definedName name="___TOP8" localSheetId="8">#REF!</definedName>
    <definedName name="___TOP8">#REF!</definedName>
    <definedName name="___TOP9" localSheetId="1">#REF!</definedName>
    <definedName name="___TOP9" localSheetId="16">#REF!</definedName>
    <definedName name="___TOP9" localSheetId="27">#REF!</definedName>
    <definedName name="___TOP9" localSheetId="26">#REF!</definedName>
    <definedName name="___TOP9" localSheetId="28">#REF!</definedName>
    <definedName name="___TOP9" localSheetId="34">#REF!</definedName>
    <definedName name="___TOP9" localSheetId="33">#REF!</definedName>
    <definedName name="___TOP9" localSheetId="20">#REF!</definedName>
    <definedName name="___TOP9" localSheetId="23">#REF!</definedName>
    <definedName name="___TOP9" localSheetId="7">#REF!</definedName>
    <definedName name="___TOP9" localSheetId="11">#REF!</definedName>
    <definedName name="___TOP9" localSheetId="35">#REF!</definedName>
    <definedName name="___TOP9" localSheetId="19">#REF!</definedName>
    <definedName name="___TOP9" localSheetId="38">#REF!</definedName>
    <definedName name="___TOP9" localSheetId="13">#REF!</definedName>
    <definedName name="___TOP9" localSheetId="39">#REF!</definedName>
    <definedName name="___TOP9" localSheetId="37">#REF!</definedName>
    <definedName name="___TOP9" localSheetId="21">#REF!</definedName>
    <definedName name="___TOP9" localSheetId="29">#REF!</definedName>
    <definedName name="___TOP9" localSheetId="17">#REF!</definedName>
    <definedName name="___TOP9" localSheetId="40">#REF!</definedName>
    <definedName name="___TOP9" localSheetId="41">#REF!</definedName>
    <definedName name="___TOP9" localSheetId="8">#REF!</definedName>
    <definedName name="___TOP9">#REF!</definedName>
    <definedName name="___VEX1" localSheetId="1">[6]Tablas!#REF!</definedName>
    <definedName name="___VEX1" localSheetId="16">[6]Tablas!#REF!</definedName>
    <definedName name="___VEX1" localSheetId="27">[6]Tablas!#REF!</definedName>
    <definedName name="___VEX1" localSheetId="26">[6]Tablas!#REF!</definedName>
    <definedName name="___VEX1" localSheetId="28">[6]Tablas!#REF!</definedName>
    <definedName name="___VEX1" localSheetId="34">[6]Tablas!#REF!</definedName>
    <definedName name="___VEX1" localSheetId="33">[6]Tablas!#REF!</definedName>
    <definedName name="___VEX1" localSheetId="20">[6]Tablas!#REF!</definedName>
    <definedName name="___VEX1" localSheetId="23">[6]Tablas!#REF!</definedName>
    <definedName name="___VEX1" localSheetId="7">[6]Tablas!#REF!</definedName>
    <definedName name="___VEX1" localSheetId="11">[6]Tablas!#REF!</definedName>
    <definedName name="___VEX1" localSheetId="35">[6]Tablas!#REF!</definedName>
    <definedName name="___VEX1" localSheetId="19">[6]Tablas!#REF!</definedName>
    <definedName name="___VEX1" localSheetId="38">[6]Tablas!#REF!</definedName>
    <definedName name="___VEX1" localSheetId="13">[6]Tablas!#REF!</definedName>
    <definedName name="___VEX1" localSheetId="39">[6]Tablas!#REF!</definedName>
    <definedName name="___VEX1" localSheetId="37">[6]Tablas!#REF!</definedName>
    <definedName name="___VEX1" localSheetId="21">[6]Tablas!#REF!</definedName>
    <definedName name="___VEX1" localSheetId="29">[6]Tablas!#REF!</definedName>
    <definedName name="___VEX1" localSheetId="17">[6]Tablas!#REF!</definedName>
    <definedName name="___VEX1" localSheetId="40">[6]Tablas!#REF!</definedName>
    <definedName name="___VEX1" localSheetId="41">[6]Tablas!#REF!</definedName>
    <definedName name="___VEX1" localSheetId="8">[6]Tablas!#REF!</definedName>
    <definedName name="___VEX1">[6]Tablas!#REF!</definedName>
    <definedName name="___VFA1" localSheetId="1">[6]Tablas!#REF!</definedName>
    <definedName name="___VFA1" localSheetId="16">[6]Tablas!#REF!</definedName>
    <definedName name="___VFA1" localSheetId="27">[6]Tablas!#REF!</definedName>
    <definedName name="___VFA1" localSheetId="26">[6]Tablas!#REF!</definedName>
    <definedName name="___VFA1" localSheetId="28">[6]Tablas!#REF!</definedName>
    <definedName name="___VFA1" localSheetId="34">[6]Tablas!#REF!</definedName>
    <definedName name="___VFA1" localSheetId="33">[6]Tablas!#REF!</definedName>
    <definedName name="___VFA1" localSheetId="20">[6]Tablas!#REF!</definedName>
    <definedName name="___VFA1" localSheetId="23">[6]Tablas!#REF!</definedName>
    <definedName name="___VFA1" localSheetId="7">[6]Tablas!#REF!</definedName>
    <definedName name="___VFA1" localSheetId="11">[6]Tablas!#REF!</definedName>
    <definedName name="___VFA1" localSheetId="35">[6]Tablas!#REF!</definedName>
    <definedName name="___VFA1" localSheetId="19">[6]Tablas!#REF!</definedName>
    <definedName name="___VFA1" localSheetId="38">[6]Tablas!#REF!</definedName>
    <definedName name="___VFA1" localSheetId="13">[6]Tablas!#REF!</definedName>
    <definedName name="___VFA1" localSheetId="39">[6]Tablas!#REF!</definedName>
    <definedName name="___VFA1" localSheetId="37">[6]Tablas!#REF!</definedName>
    <definedName name="___VFA1" localSheetId="21">[6]Tablas!#REF!</definedName>
    <definedName name="___VFA1" localSheetId="29">[6]Tablas!#REF!</definedName>
    <definedName name="___VFA1" localSheetId="17">[6]Tablas!#REF!</definedName>
    <definedName name="___VFA1" localSheetId="40">[6]Tablas!#REF!</definedName>
    <definedName name="___VFA1" localSheetId="41">[6]Tablas!#REF!</definedName>
    <definedName name="___VFA1" localSheetId="8">[6]Tablas!#REF!</definedName>
    <definedName name="___VFA1">[6]Tablas!#REF!</definedName>
    <definedName name="___VIT1" localSheetId="1">[6]Tablas!#REF!</definedName>
    <definedName name="___VIT1" localSheetId="16">[6]Tablas!#REF!</definedName>
    <definedName name="___VIT1" localSheetId="27">[6]Tablas!#REF!</definedName>
    <definedName name="___VIT1" localSheetId="26">[6]Tablas!#REF!</definedName>
    <definedName name="___VIT1" localSheetId="28">[6]Tablas!#REF!</definedName>
    <definedName name="___VIT1" localSheetId="34">[6]Tablas!#REF!</definedName>
    <definedName name="___VIT1" localSheetId="33">[6]Tablas!#REF!</definedName>
    <definedName name="___VIT1" localSheetId="20">[6]Tablas!#REF!</definedName>
    <definedName name="___VIT1" localSheetId="23">[6]Tablas!#REF!</definedName>
    <definedName name="___VIT1" localSheetId="7">[6]Tablas!#REF!</definedName>
    <definedName name="___VIT1" localSheetId="11">[6]Tablas!#REF!</definedName>
    <definedName name="___VIT1" localSheetId="35">[6]Tablas!#REF!</definedName>
    <definedName name="___VIT1" localSheetId="19">[6]Tablas!#REF!</definedName>
    <definedName name="___VIT1" localSheetId="38">[6]Tablas!#REF!</definedName>
    <definedName name="___VIT1" localSheetId="13">[6]Tablas!#REF!</definedName>
    <definedName name="___VIT1" localSheetId="39">[6]Tablas!#REF!</definedName>
    <definedName name="___VIT1" localSheetId="37">[6]Tablas!#REF!</definedName>
    <definedName name="___VIT1" localSheetId="21">[6]Tablas!#REF!</definedName>
    <definedName name="___VIT1" localSheetId="29">[6]Tablas!#REF!</definedName>
    <definedName name="___VIT1" localSheetId="17">[6]Tablas!#REF!</definedName>
    <definedName name="___VIT1" localSheetId="40">[6]Tablas!#REF!</definedName>
    <definedName name="___VIT1" localSheetId="41">[6]Tablas!#REF!</definedName>
    <definedName name="___VIT1" localSheetId="8">[6]Tablas!#REF!</definedName>
    <definedName name="___VIT1">[6]Tablas!#REF!</definedName>
    <definedName name="___VPR1" localSheetId="1">[6]Tablas!#REF!</definedName>
    <definedName name="___VPR1" localSheetId="16">[6]Tablas!#REF!</definedName>
    <definedName name="___VPR1" localSheetId="27">[6]Tablas!#REF!</definedName>
    <definedName name="___VPR1" localSheetId="26">[6]Tablas!#REF!</definedName>
    <definedName name="___VPR1" localSheetId="28">[6]Tablas!#REF!</definedName>
    <definedName name="___VPR1" localSheetId="34">[6]Tablas!#REF!</definedName>
    <definedName name="___VPR1" localSheetId="33">[6]Tablas!#REF!</definedName>
    <definedName name="___VPR1" localSheetId="20">[6]Tablas!#REF!</definedName>
    <definedName name="___VPR1" localSheetId="23">[6]Tablas!#REF!</definedName>
    <definedName name="___VPR1" localSheetId="7">[6]Tablas!#REF!</definedName>
    <definedName name="___VPR1" localSheetId="11">[6]Tablas!#REF!</definedName>
    <definedName name="___VPR1" localSheetId="35">[6]Tablas!#REF!</definedName>
    <definedName name="___VPR1" localSheetId="19">[6]Tablas!#REF!</definedName>
    <definedName name="___VPR1" localSheetId="38">[6]Tablas!#REF!</definedName>
    <definedName name="___VPR1" localSheetId="13">[6]Tablas!#REF!</definedName>
    <definedName name="___VPR1" localSheetId="39">[6]Tablas!#REF!</definedName>
    <definedName name="___VPR1" localSheetId="37">[6]Tablas!#REF!</definedName>
    <definedName name="___VPR1" localSheetId="21">[6]Tablas!#REF!</definedName>
    <definedName name="___VPR1" localSheetId="29">[6]Tablas!#REF!</definedName>
    <definedName name="___VPR1" localSheetId="17">[6]Tablas!#REF!</definedName>
    <definedName name="___VPR1" localSheetId="40">[6]Tablas!#REF!</definedName>
    <definedName name="___VPR1" localSheetId="41">[6]Tablas!#REF!</definedName>
    <definedName name="___VPR1" localSheetId="8">[6]Tablas!#REF!</definedName>
    <definedName name="___VPR1">[6]Tablas!#REF!</definedName>
    <definedName name="___VPR2" localSheetId="1">#REF!</definedName>
    <definedName name="___VPR2" localSheetId="16">#REF!</definedName>
    <definedName name="___VPR2" localSheetId="27">#REF!</definedName>
    <definedName name="___VPR2" localSheetId="26">#REF!</definedName>
    <definedName name="___VPR2" localSheetId="28">#REF!</definedName>
    <definedName name="___VPR2" localSheetId="34">#REF!</definedName>
    <definedName name="___VPR2" localSheetId="33">#REF!</definedName>
    <definedName name="___VPR2" localSheetId="20">#REF!</definedName>
    <definedName name="___VPR2" localSheetId="23">#REF!</definedName>
    <definedName name="___VPR2" localSheetId="7">#REF!</definedName>
    <definedName name="___VPR2" localSheetId="11">#REF!</definedName>
    <definedName name="___VPR2" localSheetId="35">#REF!</definedName>
    <definedName name="___VPR2" localSheetId="19">#REF!</definedName>
    <definedName name="___VPR2" localSheetId="38">#REF!</definedName>
    <definedName name="___VPR2" localSheetId="13">#REF!</definedName>
    <definedName name="___VPR2" localSheetId="39">#REF!</definedName>
    <definedName name="___VPR2" localSheetId="37">#REF!</definedName>
    <definedName name="___VPR2" localSheetId="21">#REF!</definedName>
    <definedName name="___VPR2" localSheetId="29">#REF!</definedName>
    <definedName name="___VPR2" localSheetId="17">#REF!</definedName>
    <definedName name="___VPR2" localSheetId="40">#REF!</definedName>
    <definedName name="___VPR2" localSheetId="41">#REF!</definedName>
    <definedName name="___VPR2" localSheetId="8">#REF!</definedName>
    <definedName name="___VPR2">#REF!</definedName>
    <definedName name="___VRP1" localSheetId="1">[6]Tablas!#REF!</definedName>
    <definedName name="__PJ50" localSheetId="1">#REF!</definedName>
    <definedName name="__PJ50" localSheetId="16">#REF!</definedName>
    <definedName name="__PJ50" localSheetId="27">#REF!</definedName>
    <definedName name="__PJ50" localSheetId="26">#REF!</definedName>
    <definedName name="__PJ50" localSheetId="28">#REF!</definedName>
    <definedName name="__PJ50" localSheetId="34">#REF!</definedName>
    <definedName name="__PJ50" localSheetId="33">#REF!</definedName>
    <definedName name="__PJ50" localSheetId="20">#REF!</definedName>
    <definedName name="__PJ50" localSheetId="23">#REF!</definedName>
    <definedName name="__PJ50" localSheetId="7">#REF!</definedName>
    <definedName name="__PJ50" localSheetId="11">#REF!</definedName>
    <definedName name="__PJ50" localSheetId="35">#REF!</definedName>
    <definedName name="__PJ50" localSheetId="19">#REF!</definedName>
    <definedName name="__PJ50" localSheetId="38">#REF!</definedName>
    <definedName name="__PJ50" localSheetId="13">#REF!</definedName>
    <definedName name="__PJ50" localSheetId="39">#REF!</definedName>
    <definedName name="__PJ50" localSheetId="37">#REF!</definedName>
    <definedName name="__PJ50" localSheetId="21">#REF!</definedName>
    <definedName name="__PJ50" localSheetId="29">#REF!</definedName>
    <definedName name="__PJ50" localSheetId="17">#REF!</definedName>
    <definedName name="__PJ50" localSheetId="40">#REF!</definedName>
    <definedName name="__PJ50" localSheetId="41">#REF!</definedName>
    <definedName name="__PJ50" localSheetId="8">#REF!</definedName>
    <definedName name="__PJ50">#REF!</definedName>
    <definedName name="__pj51" localSheetId="1">#REF!</definedName>
    <definedName name="__pj51" localSheetId="16">#REF!</definedName>
    <definedName name="__pj51" localSheetId="27">#REF!</definedName>
    <definedName name="__pj51" localSheetId="26">#REF!</definedName>
    <definedName name="__pj51" localSheetId="28">#REF!</definedName>
    <definedName name="__pj51" localSheetId="34">#REF!</definedName>
    <definedName name="__pj51" localSheetId="33">#REF!</definedName>
    <definedName name="__pj51" localSheetId="20">#REF!</definedName>
    <definedName name="__pj51" localSheetId="23">#REF!</definedName>
    <definedName name="__pj51" localSheetId="7">#REF!</definedName>
    <definedName name="__pj51" localSheetId="11">#REF!</definedName>
    <definedName name="__pj51" localSheetId="35">#REF!</definedName>
    <definedName name="__pj51" localSheetId="19">#REF!</definedName>
    <definedName name="__pj51" localSheetId="38">#REF!</definedName>
    <definedName name="__pj51" localSheetId="13">#REF!</definedName>
    <definedName name="__pj51" localSheetId="39">#REF!</definedName>
    <definedName name="__pj51" localSheetId="37">#REF!</definedName>
    <definedName name="__pj51" localSheetId="21">#REF!</definedName>
    <definedName name="__pj51" localSheetId="29">#REF!</definedName>
    <definedName name="__pj51" localSheetId="17">#REF!</definedName>
    <definedName name="__pj51" localSheetId="40">#REF!</definedName>
    <definedName name="__pj51" localSheetId="41">#REF!</definedName>
    <definedName name="__pj51" localSheetId="8">#REF!</definedName>
    <definedName name="__pj51">#REF!</definedName>
    <definedName name="_APU221" localSheetId="1">#REF!</definedName>
    <definedName name="_APU221" localSheetId="16">#REF!</definedName>
    <definedName name="_APU221" localSheetId="27">#REF!</definedName>
    <definedName name="_APU221" localSheetId="26">#REF!</definedName>
    <definedName name="_APU221" localSheetId="28">#REF!</definedName>
    <definedName name="_APU221" localSheetId="34">#REF!</definedName>
    <definedName name="_APU221" localSheetId="33">#REF!</definedName>
    <definedName name="_APU221" localSheetId="20">#REF!</definedName>
    <definedName name="_APU221" localSheetId="23">#REF!</definedName>
    <definedName name="_APU221" localSheetId="7">#REF!</definedName>
    <definedName name="_APU221" localSheetId="11">#REF!</definedName>
    <definedName name="_APU221" localSheetId="35">#REF!</definedName>
    <definedName name="_APU221" localSheetId="19">#REF!</definedName>
    <definedName name="_APU221" localSheetId="38">#REF!</definedName>
    <definedName name="_APU221" localSheetId="13">#REF!</definedName>
    <definedName name="_APU221" localSheetId="39">#REF!</definedName>
    <definedName name="_APU221" localSheetId="37">#REF!</definedName>
    <definedName name="_APU221" localSheetId="21">#REF!</definedName>
    <definedName name="_APU221" localSheetId="29">#REF!</definedName>
    <definedName name="_APU221" localSheetId="17">#REF!</definedName>
    <definedName name="_APU221" localSheetId="40">#REF!</definedName>
    <definedName name="_APU221" localSheetId="41">#REF!</definedName>
    <definedName name="_APU221" localSheetId="8">#REF!</definedName>
    <definedName name="_APU221">#REF!</definedName>
    <definedName name="_APU465" localSheetId="16">[12]!absc</definedName>
    <definedName name="_APU465" localSheetId="27">[12]!absc</definedName>
    <definedName name="_APU465" localSheetId="26">[12]!absc</definedName>
    <definedName name="_APU465" localSheetId="28">[12]!absc</definedName>
    <definedName name="_APU465" localSheetId="31">[12]!absc</definedName>
    <definedName name="_APU465" localSheetId="34">[12]!absc</definedName>
    <definedName name="_APU465" localSheetId="33">[12]!absc</definedName>
    <definedName name="_APU465" localSheetId="20">[12]!absc</definedName>
    <definedName name="_APU465" localSheetId="23">[12]!absc</definedName>
    <definedName name="_APU465" localSheetId="7">[12]!absc</definedName>
    <definedName name="_APU465" localSheetId="11">[12]!absc</definedName>
    <definedName name="_APU465" localSheetId="35">[12]!absc</definedName>
    <definedName name="_APU465" localSheetId="18">[12]!absc</definedName>
    <definedName name="_APU465" localSheetId="19">[12]!absc</definedName>
    <definedName name="_APU465" localSheetId="38">[12]!absc</definedName>
    <definedName name="_APU465" localSheetId="13">[12]!absc</definedName>
    <definedName name="_APU465" localSheetId="24">[12]!absc</definedName>
    <definedName name="_APU465" localSheetId="39">[12]!absc</definedName>
    <definedName name="_APU465" localSheetId="37">[12]!absc</definedName>
    <definedName name="_APU465" localSheetId="21">[12]!absc</definedName>
    <definedName name="_APU465" localSheetId="29">[12]!absc</definedName>
    <definedName name="_APU465" localSheetId="17">[12]!absc</definedName>
    <definedName name="_APU465" localSheetId="40">[12]!absc</definedName>
    <definedName name="_APU465" localSheetId="41">[12]!absc</definedName>
    <definedName name="_APU465" localSheetId="42">[12]!absc</definedName>
    <definedName name="_APU465" localSheetId="32">[12]!absc</definedName>
    <definedName name="_APU465" localSheetId="8">[12]!absc</definedName>
    <definedName name="_APU465">[12]!absc</definedName>
    <definedName name="_IPC2002" localSheetId="1">#REF!</definedName>
    <definedName name="_IPC2002" localSheetId="16">#REF!</definedName>
    <definedName name="_IPC2002" localSheetId="27">#REF!</definedName>
    <definedName name="_IPC2002" localSheetId="26">#REF!</definedName>
    <definedName name="_IPC2002" localSheetId="28">#REF!</definedName>
    <definedName name="_IPC2002" localSheetId="34">#REF!</definedName>
    <definedName name="_IPC2002" localSheetId="33">#REF!</definedName>
    <definedName name="_IPC2002" localSheetId="20">#REF!</definedName>
    <definedName name="_IPC2002" localSheetId="23">#REF!</definedName>
    <definedName name="_IPC2002" localSheetId="7">#REF!</definedName>
    <definedName name="_IPC2002" localSheetId="11">#REF!</definedName>
    <definedName name="_IPC2002" localSheetId="35">#REF!</definedName>
    <definedName name="_IPC2002" localSheetId="19">#REF!</definedName>
    <definedName name="_IPC2002" localSheetId="38">#REF!</definedName>
    <definedName name="_IPC2002" localSheetId="13">#REF!</definedName>
    <definedName name="_IPC2002" localSheetId="39">#REF!</definedName>
    <definedName name="_IPC2002" localSheetId="37">#REF!</definedName>
    <definedName name="_IPC2002" localSheetId="21">#REF!</definedName>
    <definedName name="_IPC2002" localSheetId="29">#REF!</definedName>
    <definedName name="_IPC2002" localSheetId="17">#REF!</definedName>
    <definedName name="_IPC2002" localSheetId="40">#REF!</definedName>
    <definedName name="_IPC2002" localSheetId="41">#REF!</definedName>
    <definedName name="_IPC2002" localSheetId="8">#REF!</definedName>
    <definedName name="_IPC2002">#REF!</definedName>
    <definedName name="_PJ50" localSheetId="1">#REF!</definedName>
    <definedName name="_PJ50" localSheetId="16">#REF!</definedName>
    <definedName name="_PJ50" localSheetId="27">#REF!</definedName>
    <definedName name="_PJ50" localSheetId="26">#REF!</definedName>
    <definedName name="_PJ50" localSheetId="28">#REF!</definedName>
    <definedName name="_PJ50" localSheetId="34">#REF!</definedName>
    <definedName name="_PJ50" localSheetId="33">#REF!</definedName>
    <definedName name="_PJ50" localSheetId="20">#REF!</definedName>
    <definedName name="_PJ50" localSheetId="23">#REF!</definedName>
    <definedName name="_PJ50" localSheetId="7">#REF!</definedName>
    <definedName name="_PJ50" localSheetId="11">#REF!</definedName>
    <definedName name="_PJ50" localSheetId="35">#REF!</definedName>
    <definedName name="_PJ50" localSheetId="19">#REF!</definedName>
    <definedName name="_PJ50" localSheetId="38">#REF!</definedName>
    <definedName name="_PJ50" localSheetId="13">#REF!</definedName>
    <definedName name="_PJ50" localSheetId="39">#REF!</definedName>
    <definedName name="_PJ50" localSheetId="37">#REF!</definedName>
    <definedName name="_PJ50" localSheetId="21">#REF!</definedName>
    <definedName name="_PJ50" localSheetId="29">#REF!</definedName>
    <definedName name="_PJ50" localSheetId="17">#REF!</definedName>
    <definedName name="_PJ50" localSheetId="40">#REF!</definedName>
    <definedName name="_PJ50" localSheetId="41">#REF!</definedName>
    <definedName name="_PJ50" localSheetId="8">#REF!</definedName>
    <definedName name="_PJ50">#REF!</definedName>
    <definedName name="_pj51" localSheetId="1">#REF!</definedName>
    <definedName name="_pj51" localSheetId="16">#REF!</definedName>
    <definedName name="_pj51" localSheetId="27">#REF!</definedName>
    <definedName name="_pj51" localSheetId="26">#REF!</definedName>
    <definedName name="_pj51" localSheetId="28">#REF!</definedName>
    <definedName name="_pj51" localSheetId="34">#REF!</definedName>
    <definedName name="_pj51" localSheetId="33">#REF!</definedName>
    <definedName name="_pj51" localSheetId="20">#REF!</definedName>
    <definedName name="_pj51" localSheetId="23">#REF!</definedName>
    <definedName name="_pj51" localSheetId="7">#REF!</definedName>
    <definedName name="_pj51" localSheetId="11">#REF!</definedName>
    <definedName name="_pj51" localSheetId="35">#REF!</definedName>
    <definedName name="_pj51" localSheetId="19">#REF!</definedName>
    <definedName name="_pj51" localSheetId="38">#REF!</definedName>
    <definedName name="_pj51" localSheetId="13">#REF!</definedName>
    <definedName name="_pj51" localSheetId="39">#REF!</definedName>
    <definedName name="_pj51" localSheetId="37">#REF!</definedName>
    <definedName name="_pj51" localSheetId="21">#REF!</definedName>
    <definedName name="_pj51" localSheetId="29">#REF!</definedName>
    <definedName name="_pj51" localSheetId="17">#REF!</definedName>
    <definedName name="_pj51" localSheetId="40">#REF!</definedName>
    <definedName name="_pj51" localSheetId="41">#REF!</definedName>
    <definedName name="_pj51" localSheetId="8">#REF!</definedName>
    <definedName name="_pj51">#REF!</definedName>
    <definedName name="_xz2" localSheetId="1">#REF!</definedName>
    <definedName name="_xz2" localSheetId="16">#REF!</definedName>
    <definedName name="_xz2" localSheetId="27">#REF!</definedName>
    <definedName name="_xz2" localSheetId="26">#REF!</definedName>
    <definedName name="_xz2" localSheetId="28">#REF!</definedName>
    <definedName name="_xz2" localSheetId="34">#REF!</definedName>
    <definedName name="_xz2" localSheetId="33">#REF!</definedName>
    <definedName name="_xz2" localSheetId="20">#REF!</definedName>
    <definedName name="_xz2" localSheetId="23">#REF!</definedName>
    <definedName name="_xz2" localSheetId="7">#REF!</definedName>
    <definedName name="_xz2" localSheetId="11">#REF!</definedName>
    <definedName name="_xz2" localSheetId="35">#REF!</definedName>
    <definedName name="_xz2" localSheetId="19">#REF!</definedName>
    <definedName name="_xz2" localSheetId="38">#REF!</definedName>
    <definedName name="_xz2" localSheetId="13">#REF!</definedName>
    <definedName name="_xz2" localSheetId="39">#REF!</definedName>
    <definedName name="_xz2" localSheetId="37">#REF!</definedName>
    <definedName name="_xz2" localSheetId="21">#REF!</definedName>
    <definedName name="_xz2" localSheetId="29">#REF!</definedName>
    <definedName name="_xz2" localSheetId="17">#REF!</definedName>
    <definedName name="_xz2" localSheetId="40">#REF!</definedName>
    <definedName name="_xz2" localSheetId="41">#REF!</definedName>
    <definedName name="_xz2" localSheetId="8">#REF!</definedName>
    <definedName name="_xz2">#REF!</definedName>
    <definedName name="A" localSheetId="1">#REF!</definedName>
    <definedName name="A" localSheetId="16">#REF!</definedName>
    <definedName name="A" localSheetId="27">#REF!</definedName>
    <definedName name="A" localSheetId="26">#REF!</definedName>
    <definedName name="A" localSheetId="28">#REF!</definedName>
    <definedName name="A" localSheetId="34">#REF!</definedName>
    <definedName name="A" localSheetId="33">#REF!</definedName>
    <definedName name="A" localSheetId="20">#REF!</definedName>
    <definedName name="A" localSheetId="23">#REF!</definedName>
    <definedName name="A" localSheetId="7">#REF!</definedName>
    <definedName name="A" localSheetId="11">#REF!</definedName>
    <definedName name="A" localSheetId="35">#REF!</definedName>
    <definedName name="A" localSheetId="19">#REF!</definedName>
    <definedName name="A" localSheetId="38">#REF!</definedName>
    <definedName name="A" localSheetId="13">#REF!</definedName>
    <definedName name="A" localSheetId="39">#REF!</definedName>
    <definedName name="A" localSheetId="37">#REF!</definedName>
    <definedName name="A" localSheetId="21">#REF!</definedName>
    <definedName name="A" localSheetId="29">#REF!</definedName>
    <definedName name="A" localSheetId="17">#REF!</definedName>
    <definedName name="A" localSheetId="40">#REF!</definedName>
    <definedName name="A" localSheetId="41">#REF!</definedName>
    <definedName name="A" localSheetId="8">#REF!</definedName>
    <definedName name="A">#REF!</definedName>
    <definedName name="A_impresión_IM" localSheetId="1">#REF!</definedName>
    <definedName name="A_impresión_IM" localSheetId="16">#REF!</definedName>
    <definedName name="A_impresión_IM" localSheetId="27">#REF!</definedName>
    <definedName name="A_impresión_IM" localSheetId="26">#REF!</definedName>
    <definedName name="A_impresión_IM" localSheetId="28">#REF!</definedName>
    <definedName name="A_impresión_IM" localSheetId="34">#REF!</definedName>
    <definedName name="A_impresión_IM" localSheetId="33">#REF!</definedName>
    <definedName name="A_impresión_IM" localSheetId="20">#REF!</definedName>
    <definedName name="A_impresión_IM" localSheetId="23">#REF!</definedName>
    <definedName name="A_impresión_IM" localSheetId="7">#REF!</definedName>
    <definedName name="A_impresión_IM" localSheetId="11">#REF!</definedName>
    <definedName name="A_impresión_IM" localSheetId="35">#REF!</definedName>
    <definedName name="A_impresión_IM" localSheetId="19">#REF!</definedName>
    <definedName name="A_impresión_IM" localSheetId="38">#REF!</definedName>
    <definedName name="A_impresión_IM" localSheetId="13">#REF!</definedName>
    <definedName name="A_impresión_IM" localSheetId="39">#REF!</definedName>
    <definedName name="A_impresión_IM" localSheetId="37">#REF!</definedName>
    <definedName name="A_impresión_IM" localSheetId="21">#REF!</definedName>
    <definedName name="A_impresión_IM" localSheetId="29">#REF!</definedName>
    <definedName name="A_impresión_IM" localSheetId="17">#REF!</definedName>
    <definedName name="A_impresión_IM" localSheetId="40">#REF!</definedName>
    <definedName name="A_impresión_IM" localSheetId="41">#REF!</definedName>
    <definedName name="A_impresión_IM" localSheetId="8">#REF!</definedName>
    <definedName name="A_impresión_IM">#REF!</definedName>
    <definedName name="absc">#N/A</definedName>
    <definedName name="AccessDatabase" hidden="1">"A:\SAIN.mdb"</definedName>
    <definedName name="Acero" localSheetId="1">#REF!</definedName>
    <definedName name="Acero" localSheetId="16">#REF!</definedName>
    <definedName name="Acero" localSheetId="27">#REF!</definedName>
    <definedName name="Acero" localSheetId="26">#REF!</definedName>
    <definedName name="Acero" localSheetId="28">#REF!</definedName>
    <definedName name="Acero" localSheetId="34">#REF!</definedName>
    <definedName name="Acero" localSheetId="33">#REF!</definedName>
    <definedName name="Acero" localSheetId="20">#REF!</definedName>
    <definedName name="Acero" localSheetId="23">#REF!</definedName>
    <definedName name="Acero" localSheetId="7">#REF!</definedName>
    <definedName name="Acero" localSheetId="11">#REF!</definedName>
    <definedName name="Acero" localSheetId="35">#REF!</definedName>
    <definedName name="Acero" localSheetId="19">#REF!</definedName>
    <definedName name="Acero" localSheetId="38">#REF!</definedName>
    <definedName name="Acero" localSheetId="13">#REF!</definedName>
    <definedName name="Acero" localSheetId="39">#REF!</definedName>
    <definedName name="Acero" localSheetId="37">#REF!</definedName>
    <definedName name="Acero" localSheetId="21">#REF!</definedName>
    <definedName name="Acero" localSheetId="29">#REF!</definedName>
    <definedName name="Acero" localSheetId="17">#REF!</definedName>
    <definedName name="Acero" localSheetId="40">#REF!</definedName>
    <definedName name="Acero" localSheetId="41">#REF!</definedName>
    <definedName name="Acero" localSheetId="8">#REF!</definedName>
    <definedName name="Acero">#REF!</definedName>
    <definedName name="adoq" localSheetId="16">[13]!absc</definedName>
    <definedName name="adoq" localSheetId="27">[13]!absc</definedName>
    <definedName name="adoq" localSheetId="26">[13]!absc</definedName>
    <definedName name="adoq" localSheetId="28">[13]!absc</definedName>
    <definedName name="adoq" localSheetId="31">[13]!absc</definedName>
    <definedName name="adoq" localSheetId="34">[13]!absc</definedName>
    <definedName name="adoq" localSheetId="33">[13]!absc</definedName>
    <definedName name="adoq" localSheetId="20">[13]!absc</definedName>
    <definedName name="adoq" localSheetId="23">[13]!absc</definedName>
    <definedName name="adoq" localSheetId="7">[13]!absc</definedName>
    <definedName name="adoq" localSheetId="11">[13]!absc</definedName>
    <definedName name="adoq" localSheetId="35">[13]!absc</definedName>
    <definedName name="adoq" localSheetId="18">[13]!absc</definedName>
    <definedName name="adoq" localSheetId="19">[13]!absc</definedName>
    <definedName name="adoq" localSheetId="38">[13]!absc</definedName>
    <definedName name="adoq" localSheetId="13">[13]!absc</definedName>
    <definedName name="adoq" localSheetId="24">[13]!absc</definedName>
    <definedName name="adoq" localSheetId="39">[13]!absc</definedName>
    <definedName name="adoq" localSheetId="37">[13]!absc</definedName>
    <definedName name="adoq" localSheetId="21">[13]!absc</definedName>
    <definedName name="adoq" localSheetId="29">[13]!absc</definedName>
    <definedName name="adoq" localSheetId="17">[13]!absc</definedName>
    <definedName name="adoq" localSheetId="40">[13]!absc</definedName>
    <definedName name="adoq" localSheetId="41">[13]!absc</definedName>
    <definedName name="adoq" localSheetId="42">[13]!absc</definedName>
    <definedName name="adoq" localSheetId="32">[13]!absc</definedName>
    <definedName name="adoq" localSheetId="8">[13]!absc</definedName>
    <definedName name="adoq">[13]!absc</definedName>
    <definedName name="Agregados" localSheetId="1">#REF!</definedName>
    <definedName name="Agregados" localSheetId="16">#REF!</definedName>
    <definedName name="Agregados" localSheetId="27">#REF!</definedName>
    <definedName name="Agregados" localSheetId="26">#REF!</definedName>
    <definedName name="Agregados" localSheetId="28">#REF!</definedName>
    <definedName name="Agregados" localSheetId="34">#REF!</definedName>
    <definedName name="Agregados" localSheetId="33">#REF!</definedName>
    <definedName name="Agregados" localSheetId="20">#REF!</definedName>
    <definedName name="Agregados" localSheetId="23">#REF!</definedName>
    <definedName name="Agregados" localSheetId="7">#REF!</definedName>
    <definedName name="Agregados" localSheetId="11">#REF!</definedName>
    <definedName name="Agregados" localSheetId="35">#REF!</definedName>
    <definedName name="Agregados" localSheetId="19">#REF!</definedName>
    <definedName name="Agregados" localSheetId="38">#REF!</definedName>
    <definedName name="Agregados" localSheetId="13">#REF!</definedName>
    <definedName name="Agregados" localSheetId="39">#REF!</definedName>
    <definedName name="Agregados" localSheetId="37">#REF!</definedName>
    <definedName name="Agregados" localSheetId="21">#REF!</definedName>
    <definedName name="Agregados" localSheetId="29">#REF!</definedName>
    <definedName name="Agregados" localSheetId="17">#REF!</definedName>
    <definedName name="Agregados" localSheetId="40">#REF!</definedName>
    <definedName name="Agregados" localSheetId="41">#REF!</definedName>
    <definedName name="Agregados" localSheetId="8">#REF!</definedName>
    <definedName name="Agregados">#REF!</definedName>
    <definedName name="alc" localSheetId="16">[14]!absc</definedName>
    <definedName name="alc" localSheetId="27">[14]!absc</definedName>
    <definedName name="alc" localSheetId="26">[14]!absc</definedName>
    <definedName name="alc" localSheetId="28">[14]!absc</definedName>
    <definedName name="alc" localSheetId="31">[14]!absc</definedName>
    <definedName name="alc" localSheetId="34">[14]!absc</definedName>
    <definedName name="alc" localSheetId="33">[14]!absc</definedName>
    <definedName name="alc" localSheetId="20">[14]!absc</definedName>
    <definedName name="alc" localSheetId="23">[14]!absc</definedName>
    <definedName name="alc" localSheetId="7">[14]!absc</definedName>
    <definedName name="alc" localSheetId="11">[14]!absc</definedName>
    <definedName name="alc" localSheetId="35">[14]!absc</definedName>
    <definedName name="alc" localSheetId="18">[14]!absc</definedName>
    <definedName name="alc" localSheetId="19">[14]!absc</definedName>
    <definedName name="alc" localSheetId="38">[14]!absc</definedName>
    <definedName name="alc" localSheetId="13">[14]!absc</definedName>
    <definedName name="alc" localSheetId="24">[14]!absc</definedName>
    <definedName name="alc" localSheetId="39">[14]!absc</definedName>
    <definedName name="alc" localSheetId="37">[14]!absc</definedName>
    <definedName name="alc" localSheetId="21">[14]!absc</definedName>
    <definedName name="alc" localSheetId="29">[14]!absc</definedName>
    <definedName name="alc" localSheetId="17">[14]!absc</definedName>
    <definedName name="alc" localSheetId="40">[14]!absc</definedName>
    <definedName name="alc" localSheetId="41">[14]!absc</definedName>
    <definedName name="alc" localSheetId="42">[14]!absc</definedName>
    <definedName name="alc" localSheetId="32">[14]!absc</definedName>
    <definedName name="alc" localSheetId="8">[14]!absc</definedName>
    <definedName name="alc">[14]!absc</definedName>
    <definedName name="AÑOWUIE">'[15]Res-Accide-10'!$R$2:$R$7</definedName>
    <definedName name="Apar.Sanitarios" localSheetId="1">#REF!</definedName>
    <definedName name="Apar.Sanitarios" localSheetId="16">#REF!</definedName>
    <definedName name="Apar.Sanitarios" localSheetId="27">#REF!</definedName>
    <definedName name="Apar.Sanitarios" localSheetId="26">#REF!</definedName>
    <definedName name="Apar.Sanitarios" localSheetId="28">#REF!</definedName>
    <definedName name="Apar.Sanitarios" localSheetId="34">#REF!</definedName>
    <definedName name="Apar.Sanitarios" localSheetId="33">#REF!</definedName>
    <definedName name="Apar.Sanitarios" localSheetId="20">#REF!</definedName>
    <definedName name="Apar.Sanitarios" localSheetId="23">#REF!</definedName>
    <definedName name="Apar.Sanitarios" localSheetId="7">#REF!</definedName>
    <definedName name="Apar.Sanitarios" localSheetId="11">#REF!</definedName>
    <definedName name="Apar.Sanitarios" localSheetId="35">#REF!</definedName>
    <definedName name="Apar.Sanitarios" localSheetId="19">#REF!</definedName>
    <definedName name="Apar.Sanitarios" localSheetId="38">#REF!</definedName>
    <definedName name="Apar.Sanitarios" localSheetId="13">#REF!</definedName>
    <definedName name="Apar.Sanitarios" localSheetId="39">#REF!</definedName>
    <definedName name="Apar.Sanitarios" localSheetId="37">#REF!</definedName>
    <definedName name="Apar.Sanitarios" localSheetId="21">#REF!</definedName>
    <definedName name="Apar.Sanitarios" localSheetId="29">#REF!</definedName>
    <definedName name="Apar.Sanitarios" localSheetId="17">#REF!</definedName>
    <definedName name="Apar.Sanitarios" localSheetId="40">#REF!</definedName>
    <definedName name="Apar.Sanitarios" localSheetId="41">#REF!</definedName>
    <definedName name="Apar.Sanitarios" localSheetId="8">#REF!</definedName>
    <definedName name="Apar.Sanitarios">#REF!</definedName>
    <definedName name="APU" localSheetId="16">[16]!absc</definedName>
    <definedName name="APU" localSheetId="27">[16]!absc</definedName>
    <definedName name="APU" localSheetId="26">[16]!absc</definedName>
    <definedName name="APU" localSheetId="28">[16]!absc</definedName>
    <definedName name="APU" localSheetId="31">[16]!absc</definedName>
    <definedName name="APU" localSheetId="34">[16]!absc</definedName>
    <definedName name="APU" localSheetId="33">[16]!absc</definedName>
    <definedName name="APU" localSheetId="20">[16]!absc</definedName>
    <definedName name="APU" localSheetId="23">[16]!absc</definedName>
    <definedName name="APU" localSheetId="7">[16]!absc</definedName>
    <definedName name="APU" localSheetId="11">[16]!absc</definedName>
    <definedName name="APU" localSheetId="35">[16]!absc</definedName>
    <definedName name="APU" localSheetId="18">[16]!absc</definedName>
    <definedName name="APU" localSheetId="19">[16]!absc</definedName>
    <definedName name="APU" localSheetId="38">[16]!absc</definedName>
    <definedName name="APU" localSheetId="13">[16]!absc</definedName>
    <definedName name="APU" localSheetId="24">[16]!absc</definedName>
    <definedName name="APU" localSheetId="39">[16]!absc</definedName>
    <definedName name="APU" localSheetId="37">[16]!absc</definedName>
    <definedName name="APU" localSheetId="21">[16]!absc</definedName>
    <definedName name="APU" localSheetId="29">[16]!absc</definedName>
    <definedName name="APU" localSheetId="17">[16]!absc</definedName>
    <definedName name="APU" localSheetId="40">[16]!absc</definedName>
    <definedName name="APU" localSheetId="41">[16]!absc</definedName>
    <definedName name="APU" localSheetId="42">[16]!absc</definedName>
    <definedName name="APU" localSheetId="32">[16]!absc</definedName>
    <definedName name="APU" localSheetId="8">[16]!absc</definedName>
    <definedName name="APU">[16]!absc</definedName>
    <definedName name="APU221.1" localSheetId="1">#REF!</definedName>
    <definedName name="APU221.1" localSheetId="16">#REF!</definedName>
    <definedName name="APU221.1" localSheetId="27">#REF!</definedName>
    <definedName name="APU221.1" localSheetId="26">#REF!</definedName>
    <definedName name="APU221.1" localSheetId="28">#REF!</definedName>
    <definedName name="APU221.1" localSheetId="34">#REF!</definedName>
    <definedName name="APU221.1" localSheetId="33">#REF!</definedName>
    <definedName name="APU221.1" localSheetId="20">#REF!</definedName>
    <definedName name="APU221.1" localSheetId="23">#REF!</definedName>
    <definedName name="APU221.1" localSheetId="7">#REF!</definedName>
    <definedName name="APU221.1" localSheetId="11">#REF!</definedName>
    <definedName name="APU221.1" localSheetId="35">#REF!</definedName>
    <definedName name="APU221.1" localSheetId="19">#REF!</definedName>
    <definedName name="APU221.1" localSheetId="38">#REF!</definedName>
    <definedName name="APU221.1" localSheetId="13">#REF!</definedName>
    <definedName name="APU221.1" localSheetId="39">#REF!</definedName>
    <definedName name="APU221.1" localSheetId="37">#REF!</definedName>
    <definedName name="APU221.1" localSheetId="21">#REF!</definedName>
    <definedName name="APU221.1" localSheetId="29">#REF!</definedName>
    <definedName name="APU221.1" localSheetId="17">#REF!</definedName>
    <definedName name="APU221.1" localSheetId="40">#REF!</definedName>
    <definedName name="APU221.1" localSheetId="41">#REF!</definedName>
    <definedName name="APU221.1" localSheetId="8">#REF!</definedName>
    <definedName name="APU221.1">#REF!</definedName>
    <definedName name="APU221.2" localSheetId="1">#REF!</definedName>
    <definedName name="APU221.2" localSheetId="16">#REF!</definedName>
    <definedName name="APU221.2" localSheetId="27">#REF!</definedName>
    <definedName name="APU221.2" localSheetId="26">#REF!</definedName>
    <definedName name="APU221.2" localSheetId="28">#REF!</definedName>
    <definedName name="APU221.2" localSheetId="34">#REF!</definedName>
    <definedName name="APU221.2" localSheetId="33">#REF!</definedName>
    <definedName name="APU221.2" localSheetId="20">#REF!</definedName>
    <definedName name="APU221.2" localSheetId="23">#REF!</definedName>
    <definedName name="APU221.2" localSheetId="7">#REF!</definedName>
    <definedName name="APU221.2" localSheetId="11">#REF!</definedName>
    <definedName name="APU221.2" localSheetId="35">#REF!</definedName>
    <definedName name="APU221.2" localSheetId="19">#REF!</definedName>
    <definedName name="APU221.2" localSheetId="38">#REF!</definedName>
    <definedName name="APU221.2" localSheetId="13">#REF!</definedName>
    <definedName name="APU221.2" localSheetId="39">#REF!</definedName>
    <definedName name="APU221.2" localSheetId="37">#REF!</definedName>
    <definedName name="APU221.2" localSheetId="21">#REF!</definedName>
    <definedName name="APU221.2" localSheetId="29">#REF!</definedName>
    <definedName name="APU221.2" localSheetId="17">#REF!</definedName>
    <definedName name="APU221.2" localSheetId="40">#REF!</definedName>
    <definedName name="APU221.2" localSheetId="41">#REF!</definedName>
    <definedName name="APU221.2" localSheetId="8">#REF!</definedName>
    <definedName name="APU221.2">#REF!</definedName>
    <definedName name="_xlnm.Print_Area" localSheetId="1">#REF!</definedName>
    <definedName name="_xlnm.Print_Area" localSheetId="16">#REF!</definedName>
    <definedName name="_xlnm.Print_Area" localSheetId="27">#REF!</definedName>
    <definedName name="_xlnm.Print_Area" localSheetId="26">#REF!</definedName>
    <definedName name="_xlnm.Print_Area" localSheetId="28">#REF!</definedName>
    <definedName name="_xlnm.Print_Area" localSheetId="2">APUS!$A$1:$I$386</definedName>
    <definedName name="_xlnm.Print_Area" localSheetId="34">#REF!</definedName>
    <definedName name="_xlnm.Print_Area" localSheetId="33">#REF!</definedName>
    <definedName name="_xlnm.Print_Area" localSheetId="20">#REF!</definedName>
    <definedName name="_xlnm.Print_Area" localSheetId="23">#REF!</definedName>
    <definedName name="_xlnm.Print_Area" localSheetId="7">#REF!</definedName>
    <definedName name="_xlnm.Print_Area" localSheetId="11">#REF!</definedName>
    <definedName name="_xlnm.Print_Area" localSheetId="35">#REF!</definedName>
    <definedName name="_xlnm.Print_Area" localSheetId="19">#REF!</definedName>
    <definedName name="_xlnm.Print_Area" localSheetId="38">#REF!</definedName>
    <definedName name="_xlnm.Print_Area" localSheetId="13">#REF!</definedName>
    <definedName name="_xlnm.Print_Area" localSheetId="39">#REF!</definedName>
    <definedName name="_xlnm.Print_Area" localSheetId="37">#REF!</definedName>
    <definedName name="_xlnm.Print_Area" localSheetId="21">#REF!</definedName>
    <definedName name="_xlnm.Print_Area" localSheetId="0">PRESUPUESTO!$A$1:$M$98</definedName>
    <definedName name="_xlnm.Print_Area" localSheetId="29">#REF!</definedName>
    <definedName name="_xlnm.Print_Area" localSheetId="17">#REF!</definedName>
    <definedName name="_xlnm.Print_Area" localSheetId="40">#REF!</definedName>
    <definedName name="_xlnm.Print_Area" localSheetId="41">#REF!</definedName>
    <definedName name="_xlnm.Print_Area" localSheetId="8">#REF!</definedName>
    <definedName name="_xlnm.Print_Area">#REF!</definedName>
    <definedName name="asdfñk" localSheetId="16">[17]!absc</definedName>
    <definedName name="asdfñk" localSheetId="27">[17]!absc</definedName>
    <definedName name="asdfñk" localSheetId="26">[17]!absc</definedName>
    <definedName name="asdfñk" localSheetId="28">[17]!absc</definedName>
    <definedName name="asdfñk" localSheetId="31">[17]!absc</definedName>
    <definedName name="asdfñk" localSheetId="34">[17]!absc</definedName>
    <definedName name="asdfñk" localSheetId="33">[17]!absc</definedName>
    <definedName name="asdfñk" localSheetId="20">[17]!absc</definedName>
    <definedName name="asdfñk" localSheetId="23">[17]!absc</definedName>
    <definedName name="asdfñk" localSheetId="7">[17]!absc</definedName>
    <definedName name="asdfñk" localSheetId="11">[17]!absc</definedName>
    <definedName name="asdfñk" localSheetId="35">[17]!absc</definedName>
    <definedName name="asdfñk" localSheetId="18">[17]!absc</definedName>
    <definedName name="asdfñk" localSheetId="19">[17]!absc</definedName>
    <definedName name="asdfñk" localSheetId="38">[17]!absc</definedName>
    <definedName name="asdfñk" localSheetId="13">[17]!absc</definedName>
    <definedName name="asdfñk" localSheetId="24">[17]!absc</definedName>
    <definedName name="asdfñk" localSheetId="39">[17]!absc</definedName>
    <definedName name="asdfñk" localSheetId="37">[17]!absc</definedName>
    <definedName name="asdfñk" localSheetId="21">[17]!absc</definedName>
    <definedName name="asdfñk" localSheetId="29">[17]!absc</definedName>
    <definedName name="asdfñk" localSheetId="17">[17]!absc</definedName>
    <definedName name="asdfñk" localSheetId="40">[17]!absc</definedName>
    <definedName name="asdfñk" localSheetId="41">[17]!absc</definedName>
    <definedName name="asdfñk" localSheetId="42">[17]!absc</definedName>
    <definedName name="asdfñk" localSheetId="32">[17]!absc</definedName>
    <definedName name="asdfñk" localSheetId="8">[17]!absc</definedName>
    <definedName name="asdfñk">[17]!absc</definedName>
    <definedName name="auto1" localSheetId="1">#REF!</definedName>
    <definedName name="auto1" localSheetId="16">#REF!</definedName>
    <definedName name="auto1" localSheetId="27">#REF!</definedName>
    <definedName name="auto1" localSheetId="26">#REF!</definedName>
    <definedName name="auto1" localSheetId="28">#REF!</definedName>
    <definedName name="auto1" localSheetId="34">#REF!</definedName>
    <definedName name="auto1" localSheetId="33">#REF!</definedName>
    <definedName name="auto1" localSheetId="20">#REF!</definedName>
    <definedName name="auto1" localSheetId="23">#REF!</definedName>
    <definedName name="auto1" localSheetId="7">#REF!</definedName>
    <definedName name="auto1" localSheetId="11">#REF!</definedName>
    <definedName name="auto1" localSheetId="35">#REF!</definedName>
    <definedName name="auto1" localSheetId="19">#REF!</definedName>
    <definedName name="auto1" localSheetId="38">#REF!</definedName>
    <definedName name="auto1" localSheetId="13">#REF!</definedName>
    <definedName name="auto1" localSheetId="39">#REF!</definedName>
    <definedName name="auto1" localSheetId="37">#REF!</definedName>
    <definedName name="auto1" localSheetId="21">#REF!</definedName>
    <definedName name="auto1" localSheetId="29">#REF!</definedName>
    <definedName name="auto1" localSheetId="17">#REF!</definedName>
    <definedName name="auto1" localSheetId="40">#REF!</definedName>
    <definedName name="auto1" localSheetId="41">#REF!</definedName>
    <definedName name="auto1" localSheetId="8">#REF!</definedName>
    <definedName name="auto1">#REF!</definedName>
    <definedName name="auto2" localSheetId="1">#REF!</definedName>
    <definedName name="auto2" localSheetId="16">#REF!</definedName>
    <definedName name="auto2" localSheetId="27">#REF!</definedName>
    <definedName name="auto2" localSheetId="26">#REF!</definedName>
    <definedName name="auto2" localSheetId="28">#REF!</definedName>
    <definedName name="auto2" localSheetId="34">#REF!</definedName>
    <definedName name="auto2" localSheetId="33">#REF!</definedName>
    <definedName name="auto2" localSheetId="20">#REF!</definedName>
    <definedName name="auto2" localSheetId="23">#REF!</definedName>
    <definedName name="auto2" localSheetId="7">#REF!</definedName>
    <definedName name="auto2" localSheetId="11">#REF!</definedName>
    <definedName name="auto2" localSheetId="35">#REF!</definedName>
    <definedName name="auto2" localSheetId="19">#REF!</definedName>
    <definedName name="auto2" localSheetId="38">#REF!</definedName>
    <definedName name="auto2" localSheetId="13">#REF!</definedName>
    <definedName name="auto2" localSheetId="39">#REF!</definedName>
    <definedName name="auto2" localSheetId="37">#REF!</definedName>
    <definedName name="auto2" localSheetId="21">#REF!</definedName>
    <definedName name="auto2" localSheetId="29">#REF!</definedName>
    <definedName name="auto2" localSheetId="17">#REF!</definedName>
    <definedName name="auto2" localSheetId="40">#REF!</definedName>
    <definedName name="auto2" localSheetId="41">#REF!</definedName>
    <definedName name="auto2" localSheetId="8">#REF!</definedName>
    <definedName name="auto2">#REF!</definedName>
    <definedName name="b" localSheetId="1">#REF!</definedName>
    <definedName name="b" localSheetId="16">#REF!</definedName>
    <definedName name="b" localSheetId="27">#REF!</definedName>
    <definedName name="b" localSheetId="26">#REF!</definedName>
    <definedName name="b" localSheetId="28">#REF!</definedName>
    <definedName name="b" localSheetId="34">#REF!</definedName>
    <definedName name="b" localSheetId="33">#REF!</definedName>
    <definedName name="b" localSheetId="20">#REF!</definedName>
    <definedName name="b" localSheetId="23">#REF!</definedName>
    <definedName name="b" localSheetId="7">#REF!</definedName>
    <definedName name="b" localSheetId="11">#REF!</definedName>
    <definedName name="b" localSheetId="35">#REF!</definedName>
    <definedName name="b" localSheetId="19">#REF!</definedName>
    <definedName name="b" localSheetId="38">#REF!</definedName>
    <definedName name="b" localSheetId="13">#REF!</definedName>
    <definedName name="b" localSheetId="39">#REF!</definedName>
    <definedName name="b" localSheetId="37">#REF!</definedName>
    <definedName name="b" localSheetId="21">#REF!</definedName>
    <definedName name="b" localSheetId="29">#REF!</definedName>
    <definedName name="b" localSheetId="17">#REF!</definedName>
    <definedName name="b" localSheetId="40">#REF!</definedName>
    <definedName name="b" localSheetId="41">#REF!</definedName>
    <definedName name="b" localSheetId="8">#REF!</definedName>
    <definedName name="b">#REF!</definedName>
    <definedName name="_xlnm.Database" localSheetId="1">#REF!</definedName>
    <definedName name="_xlnm.Database" localSheetId="16">#REF!</definedName>
    <definedName name="_xlnm.Database" localSheetId="27">#REF!</definedName>
    <definedName name="_xlnm.Database" localSheetId="26">#REF!</definedName>
    <definedName name="_xlnm.Database" localSheetId="28">#REF!</definedName>
    <definedName name="_xlnm.Database" localSheetId="34">#REF!</definedName>
    <definedName name="_xlnm.Database" localSheetId="33">#REF!</definedName>
    <definedName name="_xlnm.Database" localSheetId="20">#REF!</definedName>
    <definedName name="_xlnm.Database" localSheetId="23">#REF!</definedName>
    <definedName name="_xlnm.Database" localSheetId="7">#REF!</definedName>
    <definedName name="_xlnm.Database" localSheetId="11">#REF!</definedName>
    <definedName name="_xlnm.Database" localSheetId="35">#REF!</definedName>
    <definedName name="_xlnm.Database" localSheetId="19">#REF!</definedName>
    <definedName name="_xlnm.Database" localSheetId="38">#REF!</definedName>
    <definedName name="_xlnm.Database" localSheetId="13">#REF!</definedName>
    <definedName name="_xlnm.Database" localSheetId="39">#REF!</definedName>
    <definedName name="_xlnm.Database" localSheetId="37">#REF!</definedName>
    <definedName name="_xlnm.Database" localSheetId="21">#REF!</definedName>
    <definedName name="_xlnm.Database" localSheetId="29">#REF!</definedName>
    <definedName name="_xlnm.Database" localSheetId="17">#REF!</definedName>
    <definedName name="_xlnm.Database" localSheetId="40">#REF!</definedName>
    <definedName name="_xlnm.Database" localSheetId="41">#REF!</definedName>
    <definedName name="_xlnm.Database" localSheetId="8">#REF!</definedName>
    <definedName name="_xlnm.Database">#REF!</definedName>
    <definedName name="C_" localSheetId="1">#REF!</definedName>
    <definedName name="C_" localSheetId="16">#REF!</definedName>
    <definedName name="C_" localSheetId="27">#REF!</definedName>
    <definedName name="C_" localSheetId="26">#REF!</definedName>
    <definedName name="C_" localSheetId="28">#REF!</definedName>
    <definedName name="C_" localSheetId="34">#REF!</definedName>
    <definedName name="C_" localSheetId="33">#REF!</definedName>
    <definedName name="C_" localSheetId="20">#REF!</definedName>
    <definedName name="C_" localSheetId="23">#REF!</definedName>
    <definedName name="C_" localSheetId="7">#REF!</definedName>
    <definedName name="C_" localSheetId="11">#REF!</definedName>
    <definedName name="C_" localSheetId="35">#REF!</definedName>
    <definedName name="C_" localSheetId="19">#REF!</definedName>
    <definedName name="C_" localSheetId="38">#REF!</definedName>
    <definedName name="C_" localSheetId="13">#REF!</definedName>
    <definedName name="C_" localSheetId="39">#REF!</definedName>
    <definedName name="C_" localSheetId="37">#REF!</definedName>
    <definedName name="C_" localSheetId="21">#REF!</definedName>
    <definedName name="C_" localSheetId="29">#REF!</definedName>
    <definedName name="C_" localSheetId="17">#REF!</definedName>
    <definedName name="C_" localSheetId="40">#REF!</definedName>
    <definedName name="C_" localSheetId="41">#REF!</definedName>
    <definedName name="C_" localSheetId="8">#REF!</definedName>
    <definedName name="C_">#REF!</definedName>
    <definedName name="CANT" localSheetId="1">#REF!</definedName>
    <definedName name="CANT" localSheetId="16">#REF!</definedName>
    <definedName name="CANT" localSheetId="27">#REF!</definedName>
    <definedName name="CANT" localSheetId="26">#REF!</definedName>
    <definedName name="CANT" localSheetId="28">#REF!</definedName>
    <definedName name="CANT" localSheetId="34">#REF!</definedName>
    <definedName name="CANT" localSheetId="33">#REF!</definedName>
    <definedName name="CANT" localSheetId="20">#REF!</definedName>
    <definedName name="CANT" localSheetId="23">#REF!</definedName>
    <definedName name="CANT" localSheetId="7">#REF!</definedName>
    <definedName name="CANT" localSheetId="11">#REF!</definedName>
    <definedName name="CANT" localSheetId="35">#REF!</definedName>
    <definedName name="CANT" localSheetId="19">#REF!</definedName>
    <definedName name="CANT" localSheetId="38">#REF!</definedName>
    <definedName name="CANT" localSheetId="13">#REF!</definedName>
    <definedName name="CANT" localSheetId="39">#REF!</definedName>
    <definedName name="CANT" localSheetId="37">#REF!</definedName>
    <definedName name="CANT" localSheetId="21">#REF!</definedName>
    <definedName name="CANT" localSheetId="29">#REF!</definedName>
    <definedName name="CANT" localSheetId="17">#REF!</definedName>
    <definedName name="CANT" localSheetId="40">#REF!</definedName>
    <definedName name="CANT" localSheetId="41">#REF!</definedName>
    <definedName name="CANT" localSheetId="8">#REF!</definedName>
    <definedName name="CANT">#REF!</definedName>
    <definedName name="Carp.Aluminio" localSheetId="1">#REF!</definedName>
    <definedName name="Carp.Aluminio" localSheetId="16">#REF!</definedName>
    <definedName name="Carp.Aluminio" localSheetId="27">#REF!</definedName>
    <definedName name="Carp.Aluminio" localSheetId="26">#REF!</definedName>
    <definedName name="Carp.Aluminio" localSheetId="28">#REF!</definedName>
    <definedName name="Carp.Aluminio" localSheetId="34">#REF!</definedName>
    <definedName name="Carp.Aluminio" localSheetId="33">#REF!</definedName>
    <definedName name="Carp.Aluminio" localSheetId="20">#REF!</definedName>
    <definedName name="Carp.Aluminio" localSheetId="23">#REF!</definedName>
    <definedName name="Carp.Aluminio" localSheetId="7">#REF!</definedName>
    <definedName name="Carp.Aluminio" localSheetId="11">#REF!</definedName>
    <definedName name="Carp.Aluminio" localSheetId="35">#REF!</definedName>
    <definedName name="Carp.Aluminio" localSheetId="19">#REF!</definedName>
    <definedName name="Carp.Aluminio" localSheetId="38">#REF!</definedName>
    <definedName name="Carp.Aluminio" localSheetId="13">#REF!</definedName>
    <definedName name="Carp.Aluminio" localSheetId="39">#REF!</definedName>
    <definedName name="Carp.Aluminio" localSheetId="37">#REF!</definedName>
    <definedName name="Carp.Aluminio" localSheetId="21">#REF!</definedName>
    <definedName name="Carp.Aluminio" localSheetId="29">#REF!</definedName>
    <definedName name="Carp.Aluminio" localSheetId="17">#REF!</definedName>
    <definedName name="Carp.Aluminio" localSheetId="40">#REF!</definedName>
    <definedName name="Carp.Aluminio" localSheetId="41">#REF!</definedName>
    <definedName name="Carp.Aluminio" localSheetId="8">#REF!</definedName>
    <definedName name="Carp.Aluminio">#REF!</definedName>
    <definedName name="Carp.Metalica" localSheetId="1">#REF!</definedName>
    <definedName name="Carp.Metalica" localSheetId="16">#REF!</definedName>
    <definedName name="Carp.Metalica" localSheetId="27">#REF!</definedName>
    <definedName name="Carp.Metalica" localSheetId="26">#REF!</definedName>
    <definedName name="Carp.Metalica" localSheetId="28">#REF!</definedName>
    <definedName name="Carp.Metalica" localSheetId="34">#REF!</definedName>
    <definedName name="Carp.Metalica" localSheetId="33">#REF!</definedName>
    <definedName name="Carp.Metalica" localSheetId="20">#REF!</definedName>
    <definedName name="Carp.Metalica" localSheetId="23">#REF!</definedName>
    <definedName name="Carp.Metalica" localSheetId="7">#REF!</definedName>
    <definedName name="Carp.Metalica" localSheetId="11">#REF!</definedName>
    <definedName name="Carp.Metalica" localSheetId="35">#REF!</definedName>
    <definedName name="Carp.Metalica" localSheetId="19">#REF!</definedName>
    <definedName name="Carp.Metalica" localSheetId="38">#REF!</definedName>
    <definedName name="Carp.Metalica" localSheetId="13">#REF!</definedName>
    <definedName name="Carp.Metalica" localSheetId="39">#REF!</definedName>
    <definedName name="Carp.Metalica" localSheetId="37">#REF!</definedName>
    <definedName name="Carp.Metalica" localSheetId="21">#REF!</definedName>
    <definedName name="Carp.Metalica" localSheetId="29">#REF!</definedName>
    <definedName name="Carp.Metalica" localSheetId="17">#REF!</definedName>
    <definedName name="Carp.Metalica" localSheetId="40">#REF!</definedName>
    <definedName name="Carp.Metalica" localSheetId="41">#REF!</definedName>
    <definedName name="Carp.Metalica" localSheetId="8">#REF!</definedName>
    <definedName name="Carp.Metalica">#REF!</definedName>
    <definedName name="CCCCCC" localSheetId="1">'[18]A. P. U.'!#REF!</definedName>
    <definedName name="CCCCCC" localSheetId="16">'[18]A. P. U.'!#REF!</definedName>
    <definedName name="CCCCCC" localSheetId="27">'[18]A. P. U.'!#REF!</definedName>
    <definedName name="CCCCCC" localSheetId="26">'[18]A. P. U.'!#REF!</definedName>
    <definedName name="CCCCCC" localSheetId="28">'[18]A. P. U.'!#REF!</definedName>
    <definedName name="CCCCCC" localSheetId="34">'[18]A. P. U.'!#REF!</definedName>
    <definedName name="CCCCCC" localSheetId="33">'[18]A. P. U.'!#REF!</definedName>
    <definedName name="CCCCCC" localSheetId="20">'[18]A. P. U.'!#REF!</definedName>
    <definedName name="CCCCCC" localSheetId="23">'[18]A. P. U.'!#REF!</definedName>
    <definedName name="CCCCCC" localSheetId="7">'[18]A. P. U.'!#REF!</definedName>
    <definedName name="CCCCCC" localSheetId="11">'[18]A. P. U.'!#REF!</definedName>
    <definedName name="CCCCCC" localSheetId="35">'[18]A. P. U.'!#REF!</definedName>
    <definedName name="CCCCCC" localSheetId="19">'[18]A. P. U.'!#REF!</definedName>
    <definedName name="CCCCCC" localSheetId="38">'[18]A. P. U.'!#REF!</definedName>
    <definedName name="CCCCCC" localSheetId="13">'[18]A. P. U.'!#REF!</definedName>
    <definedName name="CCCCCC" localSheetId="39">'[18]A. P. U.'!#REF!</definedName>
    <definedName name="CCCCCC" localSheetId="37">'[18]A. P. U.'!#REF!</definedName>
    <definedName name="CCCCCC" localSheetId="21">'[18]A. P. U.'!#REF!</definedName>
    <definedName name="CCCCCC" localSheetId="29">'[18]A. P. U.'!#REF!</definedName>
    <definedName name="CCCCCC" localSheetId="17">'[18]A. P. U.'!#REF!</definedName>
    <definedName name="CCCCCC" localSheetId="40">'[18]A. P. U.'!#REF!</definedName>
    <definedName name="CCCCCC" localSheetId="41">'[18]A. P. U.'!#REF!</definedName>
    <definedName name="CCCCCC" localSheetId="8">'[18]A. P. U.'!#REF!</definedName>
    <definedName name="CCCCCC">'[18]A. P. U.'!#REF!</definedName>
    <definedName name="ccto210" localSheetId="1">#REF!</definedName>
    <definedName name="ccto210" localSheetId="16">#REF!</definedName>
    <definedName name="ccto210" localSheetId="27">#REF!</definedName>
    <definedName name="ccto210" localSheetId="26">#REF!</definedName>
    <definedName name="ccto210" localSheetId="28">#REF!</definedName>
    <definedName name="ccto210" localSheetId="34">#REF!</definedName>
    <definedName name="ccto210" localSheetId="33">#REF!</definedName>
    <definedName name="ccto210" localSheetId="20">#REF!</definedName>
    <definedName name="ccto210" localSheetId="23">#REF!</definedName>
    <definedName name="ccto210" localSheetId="7">#REF!</definedName>
    <definedName name="ccto210" localSheetId="11">#REF!</definedName>
    <definedName name="ccto210" localSheetId="35">#REF!</definedName>
    <definedName name="ccto210" localSheetId="19">#REF!</definedName>
    <definedName name="ccto210" localSheetId="38">#REF!</definedName>
    <definedName name="ccto210" localSheetId="13">#REF!</definedName>
    <definedName name="ccto210" localSheetId="39">#REF!</definedName>
    <definedName name="ccto210" localSheetId="37">#REF!</definedName>
    <definedName name="ccto210" localSheetId="21">#REF!</definedName>
    <definedName name="ccto210" localSheetId="29">#REF!</definedName>
    <definedName name="ccto210" localSheetId="17">#REF!</definedName>
    <definedName name="ccto210" localSheetId="40">#REF!</definedName>
    <definedName name="ccto210" localSheetId="41">#REF!</definedName>
    <definedName name="ccto210" localSheetId="8">#REF!</definedName>
    <definedName name="ccto210">#REF!</definedName>
    <definedName name="CEMENTO">[19]Insum!$A$3:$H$63</definedName>
    <definedName name="Cerrajeria" localSheetId="1">#REF!</definedName>
    <definedName name="Cerrajeria" localSheetId="16">#REF!</definedName>
    <definedName name="Cerrajeria" localSheetId="27">#REF!</definedName>
    <definedName name="Cerrajeria" localSheetId="26">#REF!</definedName>
    <definedName name="Cerrajeria" localSheetId="28">#REF!</definedName>
    <definedName name="Cerrajeria" localSheetId="34">#REF!</definedName>
    <definedName name="Cerrajeria" localSheetId="33">#REF!</definedName>
    <definedName name="Cerrajeria" localSheetId="20">#REF!</definedName>
    <definedName name="Cerrajeria" localSheetId="23">#REF!</definedName>
    <definedName name="Cerrajeria" localSheetId="7">#REF!</definedName>
    <definedName name="Cerrajeria" localSheetId="11">#REF!</definedName>
    <definedName name="Cerrajeria" localSheetId="35">#REF!</definedName>
    <definedName name="Cerrajeria" localSheetId="19">#REF!</definedName>
    <definedName name="Cerrajeria" localSheetId="38">#REF!</definedName>
    <definedName name="Cerrajeria" localSheetId="13">#REF!</definedName>
    <definedName name="Cerrajeria" localSheetId="39">#REF!</definedName>
    <definedName name="Cerrajeria" localSheetId="37">#REF!</definedName>
    <definedName name="Cerrajeria" localSheetId="21">#REF!</definedName>
    <definedName name="Cerrajeria" localSheetId="29">#REF!</definedName>
    <definedName name="Cerrajeria" localSheetId="17">#REF!</definedName>
    <definedName name="Cerrajeria" localSheetId="40">#REF!</definedName>
    <definedName name="Cerrajeria" localSheetId="41">#REF!</definedName>
    <definedName name="Cerrajeria" localSheetId="8">#REF!</definedName>
    <definedName name="Cerrajeria">#REF!</definedName>
    <definedName name="Ciudades" localSheetId="1">#REF!</definedName>
    <definedName name="Ciudades" localSheetId="16">#REF!</definedName>
    <definedName name="Ciudades" localSheetId="27">#REF!</definedName>
    <definedName name="Ciudades" localSheetId="26">#REF!</definedName>
    <definedName name="Ciudades" localSheetId="28">#REF!</definedName>
    <definedName name="Ciudades" localSheetId="34">#REF!</definedName>
    <definedName name="Ciudades" localSheetId="33">#REF!</definedName>
    <definedName name="Ciudades" localSheetId="20">#REF!</definedName>
    <definedName name="Ciudades" localSheetId="23">#REF!</definedName>
    <definedName name="Ciudades" localSheetId="7">#REF!</definedName>
    <definedName name="Ciudades" localSheetId="11">#REF!</definedName>
    <definedName name="Ciudades" localSheetId="35">#REF!</definedName>
    <definedName name="Ciudades" localSheetId="19">#REF!</definedName>
    <definedName name="Ciudades" localSheetId="38">#REF!</definedName>
    <definedName name="Ciudades" localSheetId="13">#REF!</definedName>
    <definedName name="Ciudades" localSheetId="39">#REF!</definedName>
    <definedName name="Ciudades" localSheetId="37">#REF!</definedName>
    <definedName name="Ciudades" localSheetId="21">#REF!</definedName>
    <definedName name="Ciudades" localSheetId="29">#REF!</definedName>
    <definedName name="Ciudades" localSheetId="17">#REF!</definedName>
    <definedName name="Ciudades" localSheetId="40">#REF!</definedName>
    <definedName name="Ciudades" localSheetId="41">#REF!</definedName>
    <definedName name="Ciudades" localSheetId="8">#REF!</definedName>
    <definedName name="Ciudades">#REF!</definedName>
    <definedName name="Combustible" localSheetId="1">#REF!</definedName>
    <definedName name="Combustible" localSheetId="16">#REF!</definedName>
    <definedName name="Combustible" localSheetId="27">#REF!</definedName>
    <definedName name="Combustible" localSheetId="26">#REF!</definedName>
    <definedName name="Combustible" localSheetId="28">#REF!</definedName>
    <definedName name="Combustible" localSheetId="34">#REF!</definedName>
    <definedName name="Combustible" localSheetId="33">#REF!</definedName>
    <definedName name="Combustible" localSheetId="20">#REF!</definedName>
    <definedName name="Combustible" localSheetId="23">#REF!</definedName>
    <definedName name="Combustible" localSheetId="7">#REF!</definedName>
    <definedName name="Combustible" localSheetId="11">#REF!</definedName>
    <definedName name="Combustible" localSheetId="35">#REF!</definedName>
    <definedName name="Combustible" localSheetId="19">#REF!</definedName>
    <definedName name="Combustible" localSheetId="38">#REF!</definedName>
    <definedName name="Combustible" localSheetId="13">#REF!</definedName>
    <definedName name="Combustible" localSheetId="39">#REF!</definedName>
    <definedName name="Combustible" localSheetId="37">#REF!</definedName>
    <definedName name="Combustible" localSheetId="21">#REF!</definedName>
    <definedName name="Combustible" localSheetId="29">#REF!</definedName>
    <definedName name="Combustible" localSheetId="17">#REF!</definedName>
    <definedName name="Combustible" localSheetId="40">#REF!</definedName>
    <definedName name="Combustible" localSheetId="41">#REF!</definedName>
    <definedName name="Combustible" localSheetId="8">#REF!</definedName>
    <definedName name="Combustible">#REF!</definedName>
    <definedName name="Concretos" localSheetId="1">#REF!</definedName>
    <definedName name="Concretos" localSheetId="16">#REF!</definedName>
    <definedName name="Concretos" localSheetId="27">#REF!</definedName>
    <definedName name="Concretos" localSheetId="26">#REF!</definedName>
    <definedName name="Concretos" localSheetId="28">#REF!</definedName>
    <definedName name="Concretos" localSheetId="34">#REF!</definedName>
    <definedName name="Concretos" localSheetId="33">#REF!</definedName>
    <definedName name="Concretos" localSheetId="20">#REF!</definedName>
    <definedName name="Concretos" localSheetId="23">#REF!</definedName>
    <definedName name="Concretos" localSheetId="7">#REF!</definedName>
    <definedName name="Concretos" localSheetId="11">#REF!</definedName>
    <definedName name="Concretos" localSheetId="35">#REF!</definedName>
    <definedName name="Concretos" localSheetId="19">#REF!</definedName>
    <definedName name="Concretos" localSheetId="38">#REF!</definedName>
    <definedName name="Concretos" localSheetId="13">#REF!</definedName>
    <definedName name="Concretos" localSheetId="39">#REF!</definedName>
    <definedName name="Concretos" localSheetId="37">#REF!</definedName>
    <definedName name="Concretos" localSheetId="21">#REF!</definedName>
    <definedName name="Concretos" localSheetId="29">#REF!</definedName>
    <definedName name="Concretos" localSheetId="17">#REF!</definedName>
    <definedName name="Concretos" localSheetId="40">#REF!</definedName>
    <definedName name="Concretos" localSheetId="41">#REF!</definedName>
    <definedName name="Concretos" localSheetId="8">#REF!</definedName>
    <definedName name="Concretos">#REF!</definedName>
    <definedName name="Cuadrillas" localSheetId="1">#REF!</definedName>
    <definedName name="Cuadrillas" localSheetId="16">#REF!</definedName>
    <definedName name="Cuadrillas" localSheetId="27">#REF!</definedName>
    <definedName name="Cuadrillas" localSheetId="26">#REF!</definedName>
    <definedName name="Cuadrillas" localSheetId="28">#REF!</definedName>
    <definedName name="Cuadrillas" localSheetId="34">#REF!</definedName>
    <definedName name="Cuadrillas" localSheetId="33">#REF!</definedName>
    <definedName name="Cuadrillas" localSheetId="20">#REF!</definedName>
    <definedName name="Cuadrillas" localSheetId="23">#REF!</definedName>
    <definedName name="Cuadrillas" localSheetId="7">#REF!</definedName>
    <definedName name="Cuadrillas" localSheetId="11">#REF!</definedName>
    <definedName name="Cuadrillas" localSheetId="35">#REF!</definedName>
    <definedName name="Cuadrillas" localSheetId="19">#REF!</definedName>
    <definedName name="Cuadrillas" localSheetId="38">#REF!</definedName>
    <definedName name="Cuadrillas" localSheetId="13">#REF!</definedName>
    <definedName name="Cuadrillas" localSheetId="39">#REF!</definedName>
    <definedName name="Cuadrillas" localSheetId="37">#REF!</definedName>
    <definedName name="Cuadrillas" localSheetId="21">#REF!</definedName>
    <definedName name="Cuadrillas" localSheetId="29">#REF!</definedName>
    <definedName name="Cuadrillas" localSheetId="17">#REF!</definedName>
    <definedName name="Cuadrillas" localSheetId="40">#REF!</definedName>
    <definedName name="Cuadrillas" localSheetId="41">#REF!</definedName>
    <definedName name="Cuadrillas" localSheetId="8">#REF!</definedName>
    <definedName name="Cuadrillas">#REF!</definedName>
    <definedName name="Cubierta" localSheetId="1">#REF!</definedName>
    <definedName name="Cubierta" localSheetId="16">#REF!</definedName>
    <definedName name="Cubierta" localSheetId="27">#REF!</definedName>
    <definedName name="Cubierta" localSheetId="26">#REF!</definedName>
    <definedName name="Cubierta" localSheetId="28">#REF!</definedName>
    <definedName name="Cubierta" localSheetId="34">#REF!</definedName>
    <definedName name="Cubierta" localSheetId="33">#REF!</definedName>
    <definedName name="Cubierta" localSheetId="20">#REF!</definedName>
    <definedName name="Cubierta" localSheetId="23">#REF!</definedName>
    <definedName name="Cubierta" localSheetId="7">#REF!</definedName>
    <definedName name="Cubierta" localSheetId="11">#REF!</definedName>
    <definedName name="Cubierta" localSheetId="35">#REF!</definedName>
    <definedName name="Cubierta" localSheetId="19">#REF!</definedName>
    <definedName name="Cubierta" localSheetId="38">#REF!</definedName>
    <definedName name="Cubierta" localSheetId="13">#REF!</definedName>
    <definedName name="Cubierta" localSheetId="39">#REF!</definedName>
    <definedName name="Cubierta" localSheetId="37">#REF!</definedName>
    <definedName name="Cubierta" localSheetId="21">#REF!</definedName>
    <definedName name="Cubierta" localSheetId="29">#REF!</definedName>
    <definedName name="Cubierta" localSheetId="17">#REF!</definedName>
    <definedName name="Cubierta" localSheetId="40">#REF!</definedName>
    <definedName name="Cubierta" localSheetId="41">#REF!</definedName>
    <definedName name="Cubierta" localSheetId="8">#REF!</definedName>
    <definedName name="Cubierta">#REF!</definedName>
    <definedName name="DD" localSheetId="1">#REF!</definedName>
    <definedName name="DD" localSheetId="16">#REF!</definedName>
    <definedName name="DD" localSheetId="27">#REF!</definedName>
    <definedName name="DD" localSheetId="26">#REF!</definedName>
    <definedName name="DD" localSheetId="28">#REF!</definedName>
    <definedName name="DD" localSheetId="34">#REF!</definedName>
    <definedName name="DD" localSheetId="33">#REF!</definedName>
    <definedName name="DD" localSheetId="20">#REF!</definedName>
    <definedName name="DD" localSheetId="23">#REF!</definedName>
    <definedName name="DD" localSheetId="7">#REF!</definedName>
    <definedName name="DD" localSheetId="11">#REF!</definedName>
    <definedName name="DD" localSheetId="35">#REF!</definedName>
    <definedName name="DD" localSheetId="19">#REF!</definedName>
    <definedName name="DD" localSheetId="38">#REF!</definedName>
    <definedName name="DD" localSheetId="13">#REF!</definedName>
    <definedName name="DD" localSheetId="39">#REF!</definedName>
    <definedName name="DD" localSheetId="37">#REF!</definedName>
    <definedName name="DD" localSheetId="21">#REF!</definedName>
    <definedName name="DD" localSheetId="29">#REF!</definedName>
    <definedName name="DD" localSheetId="17">#REF!</definedName>
    <definedName name="DD" localSheetId="40">#REF!</definedName>
    <definedName name="DD" localSheetId="41">#REF!</definedName>
    <definedName name="DD" localSheetId="8">#REF!</definedName>
    <definedName name="DD">#REF!</definedName>
    <definedName name="diego" localSheetId="1">#REF!</definedName>
    <definedName name="diego" localSheetId="16">#REF!</definedName>
    <definedName name="diego" localSheetId="27">#REF!</definedName>
    <definedName name="diego" localSheetId="26">#REF!</definedName>
    <definedName name="diego" localSheetId="28">#REF!</definedName>
    <definedName name="diego" localSheetId="34">#REF!</definedName>
    <definedName name="diego" localSheetId="33">#REF!</definedName>
    <definedName name="diego" localSheetId="20">#REF!</definedName>
    <definedName name="diego" localSheetId="23">#REF!</definedName>
    <definedName name="diego" localSheetId="7">#REF!</definedName>
    <definedName name="diego" localSheetId="11">#REF!</definedName>
    <definedName name="diego" localSheetId="35">#REF!</definedName>
    <definedName name="diego" localSheetId="19">#REF!</definedName>
    <definedName name="diego" localSheetId="38">#REF!</definedName>
    <definedName name="diego" localSheetId="13">#REF!</definedName>
    <definedName name="diego" localSheetId="39">#REF!</definedName>
    <definedName name="diego" localSheetId="37">#REF!</definedName>
    <definedName name="diego" localSheetId="21">#REF!</definedName>
    <definedName name="diego" localSheetId="29">#REF!</definedName>
    <definedName name="diego" localSheetId="17">#REF!</definedName>
    <definedName name="diego" localSheetId="40">#REF!</definedName>
    <definedName name="diego" localSheetId="41">#REF!</definedName>
    <definedName name="diego" localSheetId="8">#REF!</definedName>
    <definedName name="diego">#REF!</definedName>
    <definedName name="diego1" localSheetId="1">#REF!</definedName>
    <definedName name="diego1" localSheetId="16">#REF!</definedName>
    <definedName name="diego1" localSheetId="27">#REF!</definedName>
    <definedName name="diego1" localSheetId="26">#REF!</definedName>
    <definedName name="diego1" localSheetId="28">#REF!</definedName>
    <definedName name="diego1" localSheetId="34">#REF!</definedName>
    <definedName name="diego1" localSheetId="33">#REF!</definedName>
    <definedName name="diego1" localSheetId="20">#REF!</definedName>
    <definedName name="diego1" localSheetId="23">#REF!</definedName>
    <definedName name="diego1" localSheetId="7">#REF!</definedName>
    <definedName name="diego1" localSheetId="11">#REF!</definedName>
    <definedName name="diego1" localSheetId="35">#REF!</definedName>
    <definedName name="diego1" localSheetId="19">#REF!</definedName>
    <definedName name="diego1" localSheetId="38">#REF!</definedName>
    <definedName name="diego1" localSheetId="13">#REF!</definedName>
    <definedName name="diego1" localSheetId="39">#REF!</definedName>
    <definedName name="diego1" localSheetId="37">#REF!</definedName>
    <definedName name="diego1" localSheetId="21">#REF!</definedName>
    <definedName name="diego1" localSheetId="29">#REF!</definedName>
    <definedName name="diego1" localSheetId="17">#REF!</definedName>
    <definedName name="diego1" localSheetId="40">#REF!</definedName>
    <definedName name="diego1" localSheetId="41">#REF!</definedName>
    <definedName name="diego1" localSheetId="8">#REF!</definedName>
    <definedName name="diego1">#REF!</definedName>
    <definedName name="Drywall" localSheetId="1">#REF!</definedName>
    <definedName name="Drywall" localSheetId="16">#REF!</definedName>
    <definedName name="Drywall" localSheetId="27">#REF!</definedName>
    <definedName name="Drywall" localSheetId="26">#REF!</definedName>
    <definedName name="Drywall" localSheetId="28">#REF!</definedName>
    <definedName name="Drywall" localSheetId="34">#REF!</definedName>
    <definedName name="Drywall" localSheetId="33">#REF!</definedName>
    <definedName name="Drywall" localSheetId="20">#REF!</definedName>
    <definedName name="Drywall" localSheetId="23">#REF!</definedName>
    <definedName name="Drywall" localSheetId="7">#REF!</definedName>
    <definedName name="Drywall" localSheetId="11">#REF!</definedName>
    <definedName name="Drywall" localSheetId="35">#REF!</definedName>
    <definedName name="Drywall" localSheetId="19">#REF!</definedName>
    <definedName name="Drywall" localSheetId="38">#REF!</definedName>
    <definedName name="Drywall" localSheetId="13">#REF!</definedName>
    <definedName name="Drywall" localSheetId="39">#REF!</definedName>
    <definedName name="Drywall" localSheetId="37">#REF!</definedName>
    <definedName name="Drywall" localSheetId="21">#REF!</definedName>
    <definedName name="Drywall" localSheetId="29">#REF!</definedName>
    <definedName name="Drywall" localSheetId="17">#REF!</definedName>
    <definedName name="Drywall" localSheetId="40">#REF!</definedName>
    <definedName name="Drywall" localSheetId="41">#REF!</definedName>
    <definedName name="Drywall" localSheetId="8">#REF!</definedName>
    <definedName name="Drywall">#REF!</definedName>
    <definedName name="EQUIPO" localSheetId="1">#REF!</definedName>
    <definedName name="EQUIPO" localSheetId="16">#REF!</definedName>
    <definedName name="EQUIPO" localSheetId="27">#REF!</definedName>
    <definedName name="EQUIPO" localSheetId="26">#REF!</definedName>
    <definedName name="EQUIPO" localSheetId="28">#REF!</definedName>
    <definedName name="EQUIPO" localSheetId="34">#REF!</definedName>
    <definedName name="EQUIPO" localSheetId="33">#REF!</definedName>
    <definedName name="EQUIPO" localSheetId="20">#REF!</definedName>
    <definedName name="EQUIPO" localSheetId="23">#REF!</definedName>
    <definedName name="EQUIPO" localSheetId="7">#REF!</definedName>
    <definedName name="EQUIPO" localSheetId="11">#REF!</definedName>
    <definedName name="EQUIPO" localSheetId="35">#REF!</definedName>
    <definedName name="EQUIPO" localSheetId="19">#REF!</definedName>
    <definedName name="EQUIPO" localSheetId="38">#REF!</definedName>
    <definedName name="EQUIPO" localSheetId="13">#REF!</definedName>
    <definedName name="EQUIPO" localSheetId="39">#REF!</definedName>
    <definedName name="EQUIPO" localSheetId="37">#REF!</definedName>
    <definedName name="EQUIPO" localSheetId="21">#REF!</definedName>
    <definedName name="EQUIPO" localSheetId="29">#REF!</definedName>
    <definedName name="EQUIPO" localSheetId="17">#REF!</definedName>
    <definedName name="EQUIPO" localSheetId="40">#REF!</definedName>
    <definedName name="EQUIPO" localSheetId="41">#REF!</definedName>
    <definedName name="EQUIPO" localSheetId="8">#REF!</definedName>
    <definedName name="EQUIPO">#REF!</definedName>
    <definedName name="Equipos" localSheetId="1">#REF!</definedName>
    <definedName name="Equipos" localSheetId="16">#REF!</definedName>
    <definedName name="Equipos" localSheetId="27">#REF!</definedName>
    <definedName name="Equipos" localSheetId="26">#REF!</definedName>
    <definedName name="Equipos" localSheetId="28">#REF!</definedName>
    <definedName name="Equipos" localSheetId="34">#REF!</definedName>
    <definedName name="Equipos" localSheetId="33">#REF!</definedName>
    <definedName name="Equipos" localSheetId="20">#REF!</definedName>
    <definedName name="Equipos" localSheetId="23">#REF!</definedName>
    <definedName name="Equipos" localSheetId="7">#REF!</definedName>
    <definedName name="Equipos" localSheetId="11">#REF!</definedName>
    <definedName name="Equipos" localSheetId="35">#REF!</definedName>
    <definedName name="Equipos" localSheetId="19">#REF!</definedName>
    <definedName name="Equipos" localSheetId="38">#REF!</definedName>
    <definedName name="Equipos" localSheetId="13">#REF!</definedName>
    <definedName name="Equipos" localSheetId="39">#REF!</definedName>
    <definedName name="Equipos" localSheetId="37">#REF!</definedName>
    <definedName name="Equipos" localSheetId="21">#REF!</definedName>
    <definedName name="Equipos" localSheetId="29">#REF!</definedName>
    <definedName name="Equipos" localSheetId="17">#REF!</definedName>
    <definedName name="Equipos" localSheetId="40">#REF!</definedName>
    <definedName name="Equipos" localSheetId="41">#REF!</definedName>
    <definedName name="Equipos" localSheetId="8">#REF!</definedName>
    <definedName name="Equipos">#REF!</definedName>
    <definedName name="EquiposEspeciales" localSheetId="1">#REF!</definedName>
    <definedName name="EquiposEspeciales" localSheetId="16">#REF!</definedName>
    <definedName name="EquiposEspeciales" localSheetId="27">#REF!</definedName>
    <definedName name="EquiposEspeciales" localSheetId="26">#REF!</definedName>
    <definedName name="EquiposEspeciales" localSheetId="28">#REF!</definedName>
    <definedName name="EquiposEspeciales" localSheetId="34">#REF!</definedName>
    <definedName name="EquiposEspeciales" localSheetId="33">#REF!</definedName>
    <definedName name="EquiposEspeciales" localSheetId="20">#REF!</definedName>
    <definedName name="EquiposEspeciales" localSheetId="23">#REF!</definedName>
    <definedName name="EquiposEspeciales" localSheetId="7">#REF!</definedName>
    <definedName name="EquiposEspeciales" localSheetId="11">#REF!</definedName>
    <definedName name="EquiposEspeciales" localSheetId="35">#REF!</definedName>
    <definedName name="EquiposEspeciales" localSheetId="19">#REF!</definedName>
    <definedName name="EquiposEspeciales" localSheetId="38">#REF!</definedName>
    <definedName name="EquiposEspeciales" localSheetId="13">#REF!</definedName>
    <definedName name="EquiposEspeciales" localSheetId="39">#REF!</definedName>
    <definedName name="EquiposEspeciales" localSheetId="37">#REF!</definedName>
    <definedName name="EquiposEspeciales" localSheetId="21">#REF!</definedName>
    <definedName name="EquiposEspeciales" localSheetId="29">#REF!</definedName>
    <definedName name="EquiposEspeciales" localSheetId="17">#REF!</definedName>
    <definedName name="EquiposEspeciales" localSheetId="40">#REF!</definedName>
    <definedName name="EquiposEspeciales" localSheetId="41">#REF!</definedName>
    <definedName name="EquiposEspeciales" localSheetId="8">#REF!</definedName>
    <definedName name="EquiposEspeciales">#REF!</definedName>
    <definedName name="ESPECIFICACION" localSheetId="1">#REF!</definedName>
    <definedName name="ESPECIFICACION" localSheetId="16">#REF!</definedName>
    <definedName name="ESPECIFICACION" localSheetId="27">#REF!</definedName>
    <definedName name="ESPECIFICACION" localSheetId="26">#REF!</definedName>
    <definedName name="ESPECIFICACION" localSheetId="28">#REF!</definedName>
    <definedName name="ESPECIFICACION" localSheetId="34">#REF!</definedName>
    <definedName name="ESPECIFICACION" localSheetId="33">#REF!</definedName>
    <definedName name="ESPECIFICACION" localSheetId="20">#REF!</definedName>
    <definedName name="ESPECIFICACION" localSheetId="23">#REF!</definedName>
    <definedName name="ESPECIFICACION" localSheetId="7">#REF!</definedName>
    <definedName name="ESPECIFICACION" localSheetId="11">#REF!</definedName>
    <definedName name="ESPECIFICACION" localSheetId="35">#REF!</definedName>
    <definedName name="ESPECIFICACION" localSheetId="19">#REF!</definedName>
    <definedName name="ESPECIFICACION" localSheetId="38">#REF!</definedName>
    <definedName name="ESPECIFICACION" localSheetId="13">#REF!</definedName>
    <definedName name="ESPECIFICACION" localSheetId="39">#REF!</definedName>
    <definedName name="ESPECIFICACION" localSheetId="37">#REF!</definedName>
    <definedName name="ESPECIFICACION" localSheetId="21">#REF!</definedName>
    <definedName name="ESPECIFICACION" localSheetId="29">#REF!</definedName>
    <definedName name="ESPECIFICACION" localSheetId="17">#REF!</definedName>
    <definedName name="ESPECIFICACION" localSheetId="40">#REF!</definedName>
    <definedName name="ESPECIFICACION" localSheetId="41">#REF!</definedName>
    <definedName name="ESPECIFICACION" localSheetId="8">#REF!</definedName>
    <definedName name="ESPECIFICACION">#REF!</definedName>
    <definedName name="Especificación" localSheetId="1">#REF!</definedName>
    <definedName name="Especificación" localSheetId="16">#REF!</definedName>
    <definedName name="Especificación" localSheetId="27">#REF!</definedName>
    <definedName name="Especificación" localSheetId="26">#REF!</definedName>
    <definedName name="Especificación" localSheetId="28">#REF!</definedName>
    <definedName name="Especificación" localSheetId="34">#REF!</definedName>
    <definedName name="Especificación" localSheetId="33">#REF!</definedName>
    <definedName name="Especificación" localSheetId="20">#REF!</definedName>
    <definedName name="Especificación" localSheetId="23">#REF!</definedName>
    <definedName name="Especificación" localSheetId="7">#REF!</definedName>
    <definedName name="Especificación" localSheetId="11">#REF!</definedName>
    <definedName name="Especificación" localSheetId="35">#REF!</definedName>
    <definedName name="Especificación" localSheetId="19">#REF!</definedName>
    <definedName name="Especificación" localSheetId="38">#REF!</definedName>
    <definedName name="Especificación" localSheetId="13">#REF!</definedName>
    <definedName name="Especificación" localSheetId="39">#REF!</definedName>
    <definedName name="Especificación" localSheetId="37">#REF!</definedName>
    <definedName name="Especificación" localSheetId="21">#REF!</definedName>
    <definedName name="Especificación" localSheetId="29">#REF!</definedName>
    <definedName name="Especificación" localSheetId="17">#REF!</definedName>
    <definedName name="Especificación" localSheetId="40">#REF!</definedName>
    <definedName name="Especificación" localSheetId="41">#REF!</definedName>
    <definedName name="Especificación" localSheetId="8">#REF!</definedName>
    <definedName name="Especificación">#REF!</definedName>
    <definedName name="EXCROC">'[20]Análisis de precios'!$H$52</definedName>
    <definedName name="fd" localSheetId="1">'[18]A. P. U.'!#REF!</definedName>
    <definedName name="fd" localSheetId="16">'[18]A. P. U.'!#REF!</definedName>
    <definedName name="fd" localSheetId="27">'[18]A. P. U.'!#REF!</definedName>
    <definedName name="fd" localSheetId="26">'[18]A. P. U.'!#REF!</definedName>
    <definedName name="fd" localSheetId="28">'[18]A. P. U.'!#REF!</definedName>
    <definedName name="fd" localSheetId="34">'[18]A. P. U.'!#REF!</definedName>
    <definedName name="fd" localSheetId="33">'[18]A. P. U.'!#REF!</definedName>
    <definedName name="fd" localSheetId="20">'[18]A. P. U.'!#REF!</definedName>
    <definedName name="fd" localSheetId="23">'[18]A. P. U.'!#REF!</definedName>
    <definedName name="fd" localSheetId="7">'[18]A. P. U.'!#REF!</definedName>
    <definedName name="fd" localSheetId="11">'[18]A. P. U.'!#REF!</definedName>
    <definedName name="fd" localSheetId="35">'[18]A. P. U.'!#REF!</definedName>
    <definedName name="fd" localSheetId="19">'[18]A. P. U.'!#REF!</definedName>
    <definedName name="fd" localSheetId="38">'[18]A. P. U.'!#REF!</definedName>
    <definedName name="fd" localSheetId="13">'[18]A. P. U.'!#REF!</definedName>
    <definedName name="fd" localSheetId="39">'[18]A. P. U.'!#REF!</definedName>
    <definedName name="fd" localSheetId="37">'[18]A. P. U.'!#REF!</definedName>
    <definedName name="fd" localSheetId="21">'[18]A. P. U.'!#REF!</definedName>
    <definedName name="fd" localSheetId="29">'[18]A. P. U.'!#REF!</definedName>
    <definedName name="fd" localSheetId="17">'[18]A. P. U.'!#REF!</definedName>
    <definedName name="fd" localSheetId="40">'[18]A. P. U.'!#REF!</definedName>
    <definedName name="fd" localSheetId="41">'[18]A. P. U.'!#REF!</definedName>
    <definedName name="fd" localSheetId="8">'[18]A. P. U.'!#REF!</definedName>
    <definedName name="fd">'[18]A. P. U.'!#REF!</definedName>
    <definedName name="Ferreteria" localSheetId="1">#REF!</definedName>
    <definedName name="Ferreteria" localSheetId="16">#REF!</definedName>
    <definedName name="Ferreteria" localSheetId="27">#REF!</definedName>
    <definedName name="Ferreteria" localSheetId="26">#REF!</definedName>
    <definedName name="Ferreteria" localSheetId="28">#REF!</definedName>
    <definedName name="Ferreteria" localSheetId="34">#REF!</definedName>
    <definedName name="Ferreteria" localSheetId="33">#REF!</definedName>
    <definedName name="Ferreteria" localSheetId="20">#REF!</definedName>
    <definedName name="Ferreteria" localSheetId="23">#REF!</definedName>
    <definedName name="Ferreteria" localSheetId="7">#REF!</definedName>
    <definedName name="Ferreteria" localSheetId="11">#REF!</definedName>
    <definedName name="Ferreteria" localSheetId="35">#REF!</definedName>
    <definedName name="Ferreteria" localSheetId="19">#REF!</definedName>
    <definedName name="Ferreteria" localSheetId="38">#REF!</definedName>
    <definedName name="Ferreteria" localSheetId="13">#REF!</definedName>
    <definedName name="Ferreteria" localSheetId="39">#REF!</definedName>
    <definedName name="Ferreteria" localSheetId="37">#REF!</definedName>
    <definedName name="Ferreteria" localSheetId="21">#REF!</definedName>
    <definedName name="Ferreteria" localSheetId="29">#REF!</definedName>
    <definedName name="Ferreteria" localSheetId="17">#REF!</definedName>
    <definedName name="Ferreteria" localSheetId="40">#REF!</definedName>
    <definedName name="Ferreteria" localSheetId="41">#REF!</definedName>
    <definedName name="Ferreteria" localSheetId="8">#REF!</definedName>
    <definedName name="Ferreteria">#REF!</definedName>
    <definedName name="Formaletas" localSheetId="1">#REF!</definedName>
    <definedName name="Formaletas" localSheetId="16">#REF!</definedName>
    <definedName name="Formaletas" localSheetId="27">#REF!</definedName>
    <definedName name="Formaletas" localSheetId="26">#REF!</definedName>
    <definedName name="Formaletas" localSheetId="28">#REF!</definedName>
    <definedName name="Formaletas" localSheetId="34">#REF!</definedName>
    <definedName name="Formaletas" localSheetId="33">#REF!</definedName>
    <definedName name="Formaletas" localSheetId="20">#REF!</definedName>
    <definedName name="Formaletas" localSheetId="23">#REF!</definedName>
    <definedName name="Formaletas" localSheetId="7">#REF!</definedName>
    <definedName name="Formaletas" localSheetId="11">#REF!</definedName>
    <definedName name="Formaletas" localSheetId="35">#REF!</definedName>
    <definedName name="Formaletas" localSheetId="19">#REF!</definedName>
    <definedName name="Formaletas" localSheetId="38">#REF!</definedName>
    <definedName name="Formaletas" localSheetId="13">#REF!</definedName>
    <definedName name="Formaletas" localSheetId="39">#REF!</definedName>
    <definedName name="Formaletas" localSheetId="37">#REF!</definedName>
    <definedName name="Formaletas" localSheetId="21">#REF!</definedName>
    <definedName name="Formaletas" localSheetId="29">#REF!</definedName>
    <definedName name="Formaletas" localSheetId="17">#REF!</definedName>
    <definedName name="Formaletas" localSheetId="40">#REF!</definedName>
    <definedName name="Formaletas" localSheetId="41">#REF!</definedName>
    <definedName name="Formaletas" localSheetId="8">#REF!</definedName>
    <definedName name="Formaletas">#REF!</definedName>
    <definedName name="Geosinteticos" localSheetId="1">#REF!</definedName>
    <definedName name="Geosinteticos" localSheetId="16">#REF!</definedName>
    <definedName name="Geosinteticos" localSheetId="27">#REF!</definedName>
    <definedName name="Geosinteticos" localSheetId="26">#REF!</definedName>
    <definedName name="Geosinteticos" localSheetId="28">#REF!</definedName>
    <definedName name="Geosinteticos" localSheetId="34">#REF!</definedName>
    <definedName name="Geosinteticos" localSheetId="33">#REF!</definedName>
    <definedName name="Geosinteticos" localSheetId="20">#REF!</definedName>
    <definedName name="Geosinteticos" localSheetId="23">#REF!</definedName>
    <definedName name="Geosinteticos" localSheetId="7">#REF!</definedName>
    <definedName name="Geosinteticos" localSheetId="11">#REF!</definedName>
    <definedName name="Geosinteticos" localSheetId="35">#REF!</definedName>
    <definedName name="Geosinteticos" localSheetId="19">#REF!</definedName>
    <definedName name="Geosinteticos" localSheetId="38">#REF!</definedName>
    <definedName name="Geosinteticos" localSheetId="13">#REF!</definedName>
    <definedName name="Geosinteticos" localSheetId="39">#REF!</definedName>
    <definedName name="Geosinteticos" localSheetId="37">#REF!</definedName>
    <definedName name="Geosinteticos" localSheetId="21">#REF!</definedName>
    <definedName name="Geosinteticos" localSheetId="29">#REF!</definedName>
    <definedName name="Geosinteticos" localSheetId="17">#REF!</definedName>
    <definedName name="Geosinteticos" localSheetId="40">#REF!</definedName>
    <definedName name="Geosinteticos" localSheetId="41">#REF!</definedName>
    <definedName name="Geosinteticos" localSheetId="8">#REF!</definedName>
    <definedName name="Geosinteticos">#REF!</definedName>
    <definedName name="GKJDGDIJZ">"Imagen 3"</definedName>
    <definedName name="GRUPO1" localSheetId="1">#REF!</definedName>
    <definedName name="GRUPO1" localSheetId="16">#REF!</definedName>
    <definedName name="GRUPO1" localSheetId="27">#REF!</definedName>
    <definedName name="GRUPO1" localSheetId="26">#REF!</definedName>
    <definedName name="GRUPO1" localSheetId="28">#REF!</definedName>
    <definedName name="GRUPO1" localSheetId="34">#REF!</definedName>
    <definedName name="GRUPO1" localSheetId="33">#REF!</definedName>
    <definedName name="GRUPO1" localSheetId="20">#REF!</definedName>
    <definedName name="GRUPO1" localSheetId="23">#REF!</definedName>
    <definedName name="GRUPO1" localSheetId="7">#REF!</definedName>
    <definedName name="GRUPO1" localSheetId="11">#REF!</definedName>
    <definedName name="GRUPO1" localSheetId="35">#REF!</definedName>
    <definedName name="GRUPO1" localSheetId="19">#REF!</definedName>
    <definedName name="GRUPO1" localSheetId="38">#REF!</definedName>
    <definedName name="GRUPO1" localSheetId="13">#REF!</definedName>
    <definedName name="GRUPO1" localSheetId="39">#REF!</definedName>
    <definedName name="GRUPO1" localSheetId="37">#REF!</definedName>
    <definedName name="GRUPO1" localSheetId="21">#REF!</definedName>
    <definedName name="GRUPO1" localSheetId="29">#REF!</definedName>
    <definedName name="GRUPO1" localSheetId="17">#REF!</definedName>
    <definedName name="GRUPO1" localSheetId="40">#REF!</definedName>
    <definedName name="GRUPO1" localSheetId="41">#REF!</definedName>
    <definedName name="GRUPO1" localSheetId="8">#REF!</definedName>
    <definedName name="GRUPO1">#REF!</definedName>
    <definedName name="GRUPO2" localSheetId="1">#REF!</definedName>
    <definedName name="GRUPO2" localSheetId="16">#REF!</definedName>
    <definedName name="GRUPO2" localSheetId="27">#REF!</definedName>
    <definedName name="GRUPO2" localSheetId="26">#REF!</definedName>
    <definedName name="GRUPO2" localSheetId="28">#REF!</definedName>
    <definedName name="GRUPO2" localSheetId="34">#REF!</definedName>
    <definedName name="GRUPO2" localSheetId="33">#REF!</definedName>
    <definedName name="GRUPO2" localSheetId="20">#REF!</definedName>
    <definedName name="GRUPO2" localSheetId="23">#REF!</definedName>
    <definedName name="GRUPO2" localSheetId="7">#REF!</definedName>
    <definedName name="GRUPO2" localSheetId="11">#REF!</definedName>
    <definedName name="GRUPO2" localSheetId="35">#REF!</definedName>
    <definedName name="GRUPO2" localSheetId="19">#REF!</definedName>
    <definedName name="GRUPO2" localSheetId="38">#REF!</definedName>
    <definedName name="GRUPO2" localSheetId="13">#REF!</definedName>
    <definedName name="GRUPO2" localSheetId="39">#REF!</definedName>
    <definedName name="GRUPO2" localSheetId="37">#REF!</definedName>
    <definedName name="GRUPO2" localSheetId="21">#REF!</definedName>
    <definedName name="GRUPO2" localSheetId="29">#REF!</definedName>
    <definedName name="GRUPO2" localSheetId="17">#REF!</definedName>
    <definedName name="GRUPO2" localSheetId="40">#REF!</definedName>
    <definedName name="GRUPO2" localSheetId="41">#REF!</definedName>
    <definedName name="GRUPO2" localSheetId="8">#REF!</definedName>
    <definedName name="GRUPO2">#REF!</definedName>
    <definedName name="HOJA1" localSheetId="1">#REF!</definedName>
    <definedName name="HOJA1" localSheetId="16">#REF!</definedName>
    <definedName name="HOJA1" localSheetId="27">#REF!</definedName>
    <definedName name="HOJA1" localSheetId="26">#REF!</definedName>
    <definedName name="HOJA1" localSheetId="28">#REF!</definedName>
    <definedName name="HOJA1" localSheetId="34">#REF!</definedName>
    <definedName name="HOJA1" localSheetId="33">#REF!</definedName>
    <definedName name="HOJA1" localSheetId="20">#REF!</definedName>
    <definedName name="HOJA1" localSheetId="23">#REF!</definedName>
    <definedName name="HOJA1" localSheetId="7">#REF!</definedName>
    <definedName name="HOJA1" localSheetId="11">#REF!</definedName>
    <definedName name="HOJA1" localSheetId="35">#REF!</definedName>
    <definedName name="HOJA1" localSheetId="19">#REF!</definedName>
    <definedName name="HOJA1" localSheetId="38">#REF!</definedName>
    <definedName name="HOJA1" localSheetId="13">#REF!</definedName>
    <definedName name="HOJA1" localSheetId="39">#REF!</definedName>
    <definedName name="HOJA1" localSheetId="37">#REF!</definedName>
    <definedName name="HOJA1" localSheetId="21">#REF!</definedName>
    <definedName name="HOJA1" localSheetId="29">#REF!</definedName>
    <definedName name="HOJA1" localSheetId="17">#REF!</definedName>
    <definedName name="HOJA1" localSheetId="40">#REF!</definedName>
    <definedName name="HOJA1" localSheetId="41">#REF!</definedName>
    <definedName name="HOJA1" localSheetId="8">#REF!</definedName>
    <definedName name="HOJA1">#REF!</definedName>
    <definedName name="I" localSheetId="1">#REF!</definedName>
    <definedName name="I" localSheetId="16">#REF!</definedName>
    <definedName name="I" localSheetId="27">#REF!</definedName>
    <definedName name="I" localSheetId="26">#REF!</definedName>
    <definedName name="I" localSheetId="28">#REF!</definedName>
    <definedName name="I" localSheetId="34">#REF!</definedName>
    <definedName name="I" localSheetId="33">#REF!</definedName>
    <definedName name="I" localSheetId="20">#REF!</definedName>
    <definedName name="I" localSheetId="23">#REF!</definedName>
    <definedName name="I" localSheetId="7">#REF!</definedName>
    <definedName name="I" localSheetId="11">#REF!</definedName>
    <definedName name="I" localSheetId="35">#REF!</definedName>
    <definedName name="I" localSheetId="19">#REF!</definedName>
    <definedName name="I" localSheetId="38">#REF!</definedName>
    <definedName name="I" localSheetId="13">#REF!</definedName>
    <definedName name="I" localSheetId="39">#REF!</definedName>
    <definedName name="I" localSheetId="37">#REF!</definedName>
    <definedName name="I" localSheetId="21">#REF!</definedName>
    <definedName name="I" localSheetId="29">#REF!</definedName>
    <definedName name="I" localSheetId="17">#REF!</definedName>
    <definedName name="I" localSheetId="40">#REF!</definedName>
    <definedName name="I" localSheetId="41">#REF!</definedName>
    <definedName name="I" localSheetId="8">#REF!</definedName>
    <definedName name="I">#REF!</definedName>
    <definedName name="IF" localSheetId="1">'[18]A. P. U.'!#REF!</definedName>
    <definedName name="IF" localSheetId="16">'[18]A. P. U.'!#REF!</definedName>
    <definedName name="IF" localSheetId="27">'[18]A. P. U.'!#REF!</definedName>
    <definedName name="IF" localSheetId="26">'[18]A. P. U.'!#REF!</definedName>
    <definedName name="IF" localSheetId="28">'[18]A. P. U.'!#REF!</definedName>
    <definedName name="IF" localSheetId="34">'[18]A. P. U.'!#REF!</definedName>
    <definedName name="IF" localSheetId="33">'[18]A. P. U.'!#REF!</definedName>
    <definedName name="IF" localSheetId="20">'[18]A. P. U.'!#REF!</definedName>
    <definedName name="IF" localSheetId="23">'[18]A. P. U.'!#REF!</definedName>
    <definedName name="IF" localSheetId="7">'[18]A. P. U.'!#REF!</definedName>
    <definedName name="IF" localSheetId="11">'[18]A. P. U.'!#REF!</definedName>
    <definedName name="IF" localSheetId="35">'[18]A. P. U.'!#REF!</definedName>
    <definedName name="IF" localSheetId="19">'[18]A. P. U.'!#REF!</definedName>
    <definedName name="IF" localSheetId="38">'[18]A. P. U.'!#REF!</definedName>
    <definedName name="IF" localSheetId="13">'[18]A. P. U.'!#REF!</definedName>
    <definedName name="IF" localSheetId="39">'[18]A. P. U.'!#REF!</definedName>
    <definedName name="IF" localSheetId="37">'[18]A. P. U.'!#REF!</definedName>
    <definedName name="IF" localSheetId="21">'[18]A. P. U.'!#REF!</definedName>
    <definedName name="IF" localSheetId="29">'[18]A. P. U.'!#REF!</definedName>
    <definedName name="IF" localSheetId="17">'[18]A. P. U.'!#REF!</definedName>
    <definedName name="IF" localSheetId="40">'[18]A. P. U.'!#REF!</definedName>
    <definedName name="IF" localSheetId="41">'[18]A. P. U.'!#REF!</definedName>
    <definedName name="IF" localSheetId="8">'[18]A. P. U.'!#REF!</definedName>
    <definedName name="IF">'[18]A. P. U.'!#REF!</definedName>
    <definedName name="Impermeabilizantes" localSheetId="1">#REF!</definedName>
    <definedName name="Impermeabilizantes" localSheetId="16">#REF!</definedName>
    <definedName name="Impermeabilizantes" localSheetId="27">#REF!</definedName>
    <definedName name="Impermeabilizantes" localSheetId="26">#REF!</definedName>
    <definedName name="Impermeabilizantes" localSheetId="28">#REF!</definedName>
    <definedName name="Impermeabilizantes" localSheetId="34">#REF!</definedName>
    <definedName name="Impermeabilizantes" localSheetId="33">#REF!</definedName>
    <definedName name="Impermeabilizantes" localSheetId="20">#REF!</definedName>
    <definedName name="Impermeabilizantes" localSheetId="23">#REF!</definedName>
    <definedName name="Impermeabilizantes" localSheetId="7">#REF!</definedName>
    <definedName name="Impermeabilizantes" localSheetId="11">#REF!</definedName>
    <definedName name="Impermeabilizantes" localSheetId="35">#REF!</definedName>
    <definedName name="Impermeabilizantes" localSheetId="19">#REF!</definedName>
    <definedName name="Impermeabilizantes" localSheetId="38">#REF!</definedName>
    <definedName name="Impermeabilizantes" localSheetId="13">#REF!</definedName>
    <definedName name="Impermeabilizantes" localSheetId="39">#REF!</definedName>
    <definedName name="Impermeabilizantes" localSheetId="37">#REF!</definedName>
    <definedName name="Impermeabilizantes" localSheetId="21">#REF!</definedName>
    <definedName name="Impermeabilizantes" localSheetId="29">#REF!</definedName>
    <definedName name="Impermeabilizantes" localSheetId="17">#REF!</definedName>
    <definedName name="Impermeabilizantes" localSheetId="40">#REF!</definedName>
    <definedName name="Impermeabilizantes" localSheetId="41">#REF!</definedName>
    <definedName name="Impermeabilizantes" localSheetId="8">#REF!</definedName>
    <definedName name="Impermeabilizantes">#REF!</definedName>
    <definedName name="inf" localSheetId="1">#REF!</definedName>
    <definedName name="inf" localSheetId="16">#REF!</definedName>
    <definedName name="inf" localSheetId="27">#REF!</definedName>
    <definedName name="inf" localSheetId="26">#REF!</definedName>
    <definedName name="inf" localSheetId="28">#REF!</definedName>
    <definedName name="inf" localSheetId="34">#REF!</definedName>
    <definedName name="inf" localSheetId="33">#REF!</definedName>
    <definedName name="inf" localSheetId="20">#REF!</definedName>
    <definedName name="inf" localSheetId="23">#REF!</definedName>
    <definedName name="inf" localSheetId="7">#REF!</definedName>
    <definedName name="inf" localSheetId="11">#REF!</definedName>
    <definedName name="inf" localSheetId="35">#REF!</definedName>
    <definedName name="inf" localSheetId="19">#REF!</definedName>
    <definedName name="inf" localSheetId="38">#REF!</definedName>
    <definedName name="inf" localSheetId="13">#REF!</definedName>
    <definedName name="inf" localSheetId="39">#REF!</definedName>
    <definedName name="inf" localSheetId="37">#REF!</definedName>
    <definedName name="inf" localSheetId="21">#REF!</definedName>
    <definedName name="inf" localSheetId="29">#REF!</definedName>
    <definedName name="inf" localSheetId="17">#REF!</definedName>
    <definedName name="inf" localSheetId="40">#REF!</definedName>
    <definedName name="inf" localSheetId="41">#REF!</definedName>
    <definedName name="inf" localSheetId="8">#REF!</definedName>
    <definedName name="inf">#REF!</definedName>
    <definedName name="INFG" localSheetId="1">#REF!</definedName>
    <definedName name="INFG" localSheetId="16">#REF!</definedName>
    <definedName name="INFG" localSheetId="27">#REF!</definedName>
    <definedName name="INFG" localSheetId="26">#REF!</definedName>
    <definedName name="INFG" localSheetId="28">#REF!</definedName>
    <definedName name="INFG" localSheetId="34">#REF!</definedName>
    <definedName name="INFG" localSheetId="33">#REF!</definedName>
    <definedName name="INFG" localSheetId="20">#REF!</definedName>
    <definedName name="INFG" localSheetId="23">#REF!</definedName>
    <definedName name="INFG" localSheetId="7">#REF!</definedName>
    <definedName name="INFG" localSheetId="11">#REF!</definedName>
    <definedName name="INFG" localSheetId="35">#REF!</definedName>
    <definedName name="INFG" localSheetId="19">#REF!</definedName>
    <definedName name="INFG" localSheetId="38">#REF!</definedName>
    <definedName name="INFG" localSheetId="13">#REF!</definedName>
    <definedName name="INFG" localSheetId="39">#REF!</definedName>
    <definedName name="INFG" localSheetId="37">#REF!</definedName>
    <definedName name="INFG" localSheetId="21">#REF!</definedName>
    <definedName name="INFG" localSheetId="29">#REF!</definedName>
    <definedName name="INFG" localSheetId="17">#REF!</definedName>
    <definedName name="INFG" localSheetId="40">#REF!</definedName>
    <definedName name="INFG" localSheetId="41">#REF!</definedName>
    <definedName name="INFG" localSheetId="8">#REF!</definedName>
    <definedName name="INFG">#REF!</definedName>
    <definedName name="Inst.Electricas" localSheetId="1">#REF!</definedName>
    <definedName name="Inst.Electricas" localSheetId="16">#REF!</definedName>
    <definedName name="Inst.Electricas" localSheetId="27">#REF!</definedName>
    <definedName name="Inst.Electricas" localSheetId="26">#REF!</definedName>
    <definedName name="Inst.Electricas" localSheetId="28">#REF!</definedName>
    <definedName name="Inst.Electricas" localSheetId="34">#REF!</definedName>
    <definedName name="Inst.Electricas" localSheetId="33">#REF!</definedName>
    <definedName name="Inst.Electricas" localSheetId="20">#REF!</definedName>
    <definedName name="Inst.Electricas" localSheetId="23">#REF!</definedName>
    <definedName name="Inst.Electricas" localSheetId="7">#REF!</definedName>
    <definedName name="Inst.Electricas" localSheetId="11">#REF!</definedName>
    <definedName name="Inst.Electricas" localSheetId="35">#REF!</definedName>
    <definedName name="Inst.Electricas" localSheetId="19">#REF!</definedName>
    <definedName name="Inst.Electricas" localSheetId="38">#REF!</definedName>
    <definedName name="Inst.Electricas" localSheetId="13">#REF!</definedName>
    <definedName name="Inst.Electricas" localSheetId="39">#REF!</definedName>
    <definedName name="Inst.Electricas" localSheetId="37">#REF!</definedName>
    <definedName name="Inst.Electricas" localSheetId="21">#REF!</definedName>
    <definedName name="Inst.Electricas" localSheetId="29">#REF!</definedName>
    <definedName name="Inst.Electricas" localSheetId="17">#REF!</definedName>
    <definedName name="Inst.Electricas" localSheetId="40">#REF!</definedName>
    <definedName name="Inst.Electricas" localSheetId="41">#REF!</definedName>
    <definedName name="Inst.Electricas" localSheetId="8">#REF!</definedName>
    <definedName name="Inst.Electricas">#REF!</definedName>
    <definedName name="Inst.Hidrosanitarias" localSheetId="1">#REF!</definedName>
    <definedName name="Inst.Hidrosanitarias" localSheetId="16">#REF!</definedName>
    <definedName name="Inst.Hidrosanitarias" localSheetId="27">#REF!</definedName>
    <definedName name="Inst.Hidrosanitarias" localSheetId="26">#REF!</definedName>
    <definedName name="Inst.Hidrosanitarias" localSheetId="28">#REF!</definedName>
    <definedName name="Inst.Hidrosanitarias" localSheetId="34">#REF!</definedName>
    <definedName name="Inst.Hidrosanitarias" localSheetId="33">#REF!</definedName>
    <definedName name="Inst.Hidrosanitarias" localSheetId="20">#REF!</definedName>
    <definedName name="Inst.Hidrosanitarias" localSheetId="23">#REF!</definedName>
    <definedName name="Inst.Hidrosanitarias" localSheetId="7">#REF!</definedName>
    <definedName name="Inst.Hidrosanitarias" localSheetId="11">#REF!</definedName>
    <definedName name="Inst.Hidrosanitarias" localSheetId="35">#REF!</definedName>
    <definedName name="Inst.Hidrosanitarias" localSheetId="19">#REF!</definedName>
    <definedName name="Inst.Hidrosanitarias" localSheetId="38">#REF!</definedName>
    <definedName name="Inst.Hidrosanitarias" localSheetId="13">#REF!</definedName>
    <definedName name="Inst.Hidrosanitarias" localSheetId="39">#REF!</definedName>
    <definedName name="Inst.Hidrosanitarias" localSheetId="37">#REF!</definedName>
    <definedName name="Inst.Hidrosanitarias" localSheetId="21">#REF!</definedName>
    <definedName name="Inst.Hidrosanitarias" localSheetId="29">#REF!</definedName>
    <definedName name="Inst.Hidrosanitarias" localSheetId="17">#REF!</definedName>
    <definedName name="Inst.Hidrosanitarias" localSheetId="40">#REF!</definedName>
    <definedName name="Inst.Hidrosanitarias" localSheetId="41">#REF!</definedName>
    <definedName name="Inst.Hidrosanitarias" localSheetId="8">#REF!</definedName>
    <definedName name="Inst.Hidrosanitarias">#REF!</definedName>
    <definedName name="INSUMOS">[21]INSUMOS!$A$1:$A$859</definedName>
    <definedName name="INV_11">'[22]PR 1'!$A$2:$N$655</definedName>
    <definedName name="ITEM" localSheetId="1">#REF!</definedName>
    <definedName name="ITEM" localSheetId="16">#REF!</definedName>
    <definedName name="ITEM" localSheetId="27">#REF!</definedName>
    <definedName name="ITEM" localSheetId="26">#REF!</definedName>
    <definedName name="ITEM" localSheetId="28">#REF!</definedName>
    <definedName name="ITEM" localSheetId="34">#REF!</definedName>
    <definedName name="ITEM" localSheetId="33">#REF!</definedName>
    <definedName name="ITEM" localSheetId="20">#REF!</definedName>
    <definedName name="ITEM" localSheetId="23">#REF!</definedName>
    <definedName name="ITEM" localSheetId="7">#REF!</definedName>
    <definedName name="ITEM" localSheetId="11">#REF!</definedName>
    <definedName name="ITEM" localSheetId="35">#REF!</definedName>
    <definedName name="ITEM" localSheetId="19">#REF!</definedName>
    <definedName name="ITEM" localSheetId="38">#REF!</definedName>
    <definedName name="ITEM" localSheetId="13">#REF!</definedName>
    <definedName name="ITEM" localSheetId="39">#REF!</definedName>
    <definedName name="ITEM" localSheetId="37">#REF!</definedName>
    <definedName name="ITEM" localSheetId="21">#REF!</definedName>
    <definedName name="ITEM" localSheetId="29">#REF!</definedName>
    <definedName name="ITEM" localSheetId="17">#REF!</definedName>
    <definedName name="ITEM" localSheetId="40">#REF!</definedName>
    <definedName name="ITEM" localSheetId="41">#REF!</definedName>
    <definedName name="ITEM" localSheetId="8">#REF!</definedName>
    <definedName name="ITEM">#REF!</definedName>
    <definedName name="Ladrillos" localSheetId="1">#REF!</definedName>
    <definedName name="Ladrillos" localSheetId="16">#REF!</definedName>
    <definedName name="Ladrillos" localSheetId="27">#REF!</definedName>
    <definedName name="Ladrillos" localSheetId="26">#REF!</definedName>
    <definedName name="Ladrillos" localSheetId="28">#REF!</definedName>
    <definedName name="Ladrillos" localSheetId="34">#REF!</definedName>
    <definedName name="Ladrillos" localSheetId="33">#REF!</definedName>
    <definedName name="Ladrillos" localSheetId="20">#REF!</definedName>
    <definedName name="Ladrillos" localSheetId="23">#REF!</definedName>
    <definedName name="Ladrillos" localSheetId="7">#REF!</definedName>
    <definedName name="Ladrillos" localSheetId="11">#REF!</definedName>
    <definedName name="Ladrillos" localSheetId="35">#REF!</definedName>
    <definedName name="Ladrillos" localSheetId="19">#REF!</definedName>
    <definedName name="Ladrillos" localSheetId="38">#REF!</definedName>
    <definedName name="Ladrillos" localSheetId="13">#REF!</definedName>
    <definedName name="Ladrillos" localSheetId="39">#REF!</definedName>
    <definedName name="Ladrillos" localSheetId="37">#REF!</definedName>
    <definedName name="Ladrillos" localSheetId="21">#REF!</definedName>
    <definedName name="Ladrillos" localSheetId="29">#REF!</definedName>
    <definedName name="Ladrillos" localSheetId="17">#REF!</definedName>
    <definedName name="Ladrillos" localSheetId="40">#REF!</definedName>
    <definedName name="Ladrillos" localSheetId="41">#REF!</definedName>
    <definedName name="Ladrillos" localSheetId="8">#REF!</definedName>
    <definedName name="Ladrillos">#REF!</definedName>
    <definedName name="LICITACION" localSheetId="1">#REF!</definedName>
    <definedName name="LICITACION" localSheetId="16">#REF!</definedName>
    <definedName name="LICITACION" localSheetId="27">#REF!</definedName>
    <definedName name="LICITACION" localSheetId="26">#REF!</definedName>
    <definedName name="LICITACION" localSheetId="28">#REF!</definedName>
    <definedName name="LICITACION" localSheetId="34">#REF!</definedName>
    <definedName name="LICITACION" localSheetId="33">#REF!</definedName>
    <definedName name="LICITACION" localSheetId="20">#REF!</definedName>
    <definedName name="LICITACION" localSheetId="23">#REF!</definedName>
    <definedName name="LICITACION" localSheetId="7">#REF!</definedName>
    <definedName name="LICITACION" localSheetId="11">#REF!</definedName>
    <definedName name="LICITACION" localSheetId="35">#REF!</definedName>
    <definedName name="LICITACION" localSheetId="19">#REF!</definedName>
    <definedName name="LICITACION" localSheetId="38">#REF!</definedName>
    <definedName name="LICITACION" localSheetId="13">#REF!</definedName>
    <definedName name="LICITACION" localSheetId="39">#REF!</definedName>
    <definedName name="LICITACION" localSheetId="37">#REF!</definedName>
    <definedName name="LICITACION" localSheetId="21">#REF!</definedName>
    <definedName name="LICITACION" localSheetId="29">#REF!</definedName>
    <definedName name="LICITACION" localSheetId="17">#REF!</definedName>
    <definedName name="LICITACION" localSheetId="40">#REF!</definedName>
    <definedName name="LICITACION" localSheetId="41">#REF!</definedName>
    <definedName name="LICITACION" localSheetId="8">#REF!</definedName>
    <definedName name="LICITACION">#REF!</definedName>
    <definedName name="LOCA" localSheetId="16">[23]!absc</definedName>
    <definedName name="LOCA" localSheetId="27">[23]!absc</definedName>
    <definedName name="LOCA" localSheetId="26">[23]!absc</definedName>
    <definedName name="LOCA" localSheetId="28">[23]!absc</definedName>
    <definedName name="LOCA" localSheetId="31">[23]!absc</definedName>
    <definedName name="LOCA" localSheetId="34">[23]!absc</definedName>
    <definedName name="LOCA" localSheetId="33">[23]!absc</definedName>
    <definedName name="LOCA" localSheetId="20">[23]!absc</definedName>
    <definedName name="LOCA" localSheetId="23">[23]!absc</definedName>
    <definedName name="LOCA" localSheetId="7">[23]!absc</definedName>
    <definedName name="LOCA" localSheetId="11">[23]!absc</definedName>
    <definedName name="LOCA" localSheetId="35">[23]!absc</definedName>
    <definedName name="LOCA" localSheetId="18">[23]!absc</definedName>
    <definedName name="LOCA" localSheetId="19">[23]!absc</definedName>
    <definedName name="LOCA" localSheetId="38">[23]!absc</definedName>
    <definedName name="LOCA" localSheetId="13">[23]!absc</definedName>
    <definedName name="LOCA" localSheetId="24">[23]!absc</definedName>
    <definedName name="LOCA" localSheetId="39">[23]!absc</definedName>
    <definedName name="LOCA" localSheetId="37">[23]!absc</definedName>
    <definedName name="LOCA" localSheetId="21">[23]!absc</definedName>
    <definedName name="LOCA" localSheetId="29">[23]!absc</definedName>
    <definedName name="LOCA" localSheetId="17">[23]!absc</definedName>
    <definedName name="LOCA" localSheetId="40">[23]!absc</definedName>
    <definedName name="LOCA" localSheetId="41">[23]!absc</definedName>
    <definedName name="LOCA" localSheetId="42">[23]!absc</definedName>
    <definedName name="LOCA" localSheetId="32">[23]!absc</definedName>
    <definedName name="LOCA" localSheetId="8">[23]!absc</definedName>
    <definedName name="LOCA">[23]!absc</definedName>
    <definedName name="LOCA1" localSheetId="16">[16]!absc</definedName>
    <definedName name="LOCA1" localSheetId="27">[16]!absc</definedName>
    <definedName name="LOCA1" localSheetId="26">[16]!absc</definedName>
    <definedName name="LOCA1" localSheetId="28">[16]!absc</definedName>
    <definedName name="LOCA1" localSheetId="31">[16]!absc</definedName>
    <definedName name="LOCA1" localSheetId="34">[16]!absc</definedName>
    <definedName name="LOCA1" localSheetId="33">[16]!absc</definedName>
    <definedName name="LOCA1" localSheetId="20">[16]!absc</definedName>
    <definedName name="LOCA1" localSheetId="23">[16]!absc</definedName>
    <definedName name="LOCA1" localSheetId="7">[16]!absc</definedName>
    <definedName name="LOCA1" localSheetId="11">[16]!absc</definedName>
    <definedName name="LOCA1" localSheetId="35">[16]!absc</definedName>
    <definedName name="LOCA1" localSheetId="18">[16]!absc</definedName>
    <definedName name="LOCA1" localSheetId="19">[16]!absc</definedName>
    <definedName name="LOCA1" localSheetId="38">[16]!absc</definedName>
    <definedName name="LOCA1" localSheetId="13">[16]!absc</definedName>
    <definedName name="LOCA1" localSheetId="24">[16]!absc</definedName>
    <definedName name="LOCA1" localSheetId="39">[16]!absc</definedName>
    <definedName name="LOCA1" localSheetId="37">[16]!absc</definedName>
    <definedName name="LOCA1" localSheetId="21">[16]!absc</definedName>
    <definedName name="LOCA1" localSheetId="29">[16]!absc</definedName>
    <definedName name="LOCA1" localSheetId="17">[16]!absc</definedName>
    <definedName name="LOCA1" localSheetId="40">[16]!absc</definedName>
    <definedName name="LOCA1" localSheetId="41">[16]!absc</definedName>
    <definedName name="LOCA1" localSheetId="42">[16]!absc</definedName>
    <definedName name="LOCA1" localSheetId="32">[16]!absc</definedName>
    <definedName name="LOCA1" localSheetId="8">[16]!absc</definedName>
    <definedName name="LOCA1">[16]!absc</definedName>
    <definedName name="Maderas" localSheetId="1">#REF!</definedName>
    <definedName name="Maderas" localSheetId="16">#REF!</definedName>
    <definedName name="Maderas" localSheetId="27">#REF!</definedName>
    <definedName name="Maderas" localSheetId="26">#REF!</definedName>
    <definedName name="Maderas" localSheetId="28">#REF!</definedName>
    <definedName name="Maderas" localSheetId="34">#REF!</definedName>
    <definedName name="Maderas" localSheetId="33">#REF!</definedName>
    <definedName name="Maderas" localSheetId="20">#REF!</definedName>
    <definedName name="Maderas" localSheetId="23">#REF!</definedName>
    <definedName name="Maderas" localSheetId="7">#REF!</definedName>
    <definedName name="Maderas" localSheetId="11">#REF!</definedName>
    <definedName name="Maderas" localSheetId="35">#REF!</definedName>
    <definedName name="Maderas" localSheetId="19">#REF!</definedName>
    <definedName name="Maderas" localSheetId="38">#REF!</definedName>
    <definedName name="Maderas" localSheetId="13">#REF!</definedName>
    <definedName name="Maderas" localSheetId="39">#REF!</definedName>
    <definedName name="Maderas" localSheetId="37">#REF!</definedName>
    <definedName name="Maderas" localSheetId="21">#REF!</definedName>
    <definedName name="Maderas" localSheetId="29">#REF!</definedName>
    <definedName name="Maderas" localSheetId="17">#REF!</definedName>
    <definedName name="Maderas" localSheetId="40">#REF!</definedName>
    <definedName name="Maderas" localSheetId="41">#REF!</definedName>
    <definedName name="Maderas" localSheetId="8">#REF!</definedName>
    <definedName name="Maderas">#REF!</definedName>
    <definedName name="MAL" localSheetId="1">'[24]Estado Resumen'!#REF!&lt;2.5</definedName>
    <definedName name="MAL" localSheetId="16">'[24]Estado Resumen'!#REF!&lt;2.5</definedName>
    <definedName name="MAL" localSheetId="27">'[24]Estado Resumen'!#REF!&lt;2.5</definedName>
    <definedName name="MAL" localSheetId="26">'[24]Estado Resumen'!#REF!&lt;2.5</definedName>
    <definedName name="MAL" localSheetId="28">'[24]Estado Resumen'!#REF!&lt;2.5</definedName>
    <definedName name="MAL" localSheetId="34">'[24]Estado Resumen'!#REF!&lt;2.5</definedName>
    <definedName name="MAL" localSheetId="33">'[24]Estado Resumen'!#REF!&lt;2.5</definedName>
    <definedName name="MAL" localSheetId="20">'[24]Estado Resumen'!#REF!&lt;2.5</definedName>
    <definedName name="MAL" localSheetId="23">'[24]Estado Resumen'!#REF!&lt;2.5</definedName>
    <definedName name="MAL" localSheetId="7">'[24]Estado Resumen'!#REF!&lt;2.5</definedName>
    <definedName name="MAL" localSheetId="11">'[24]Estado Resumen'!#REF!&lt;2.5</definedName>
    <definedName name="MAL" localSheetId="35">'[24]Estado Resumen'!#REF!&lt;2.5</definedName>
    <definedName name="MAL" localSheetId="19">'[24]Estado Resumen'!#REF!&lt;2.5</definedName>
    <definedName name="MAL" localSheetId="38">'[24]Estado Resumen'!#REF!&lt;2.5</definedName>
    <definedName name="MAL" localSheetId="13">'[24]Estado Resumen'!#REF!&lt;2.5</definedName>
    <definedName name="MAL" localSheetId="39">'[24]Estado Resumen'!#REF!&lt;2.5</definedName>
    <definedName name="MAL" localSheetId="37">'[24]Estado Resumen'!#REF!&lt;2.5</definedName>
    <definedName name="MAL" localSheetId="21">'[24]Estado Resumen'!#REF!&lt;2.5</definedName>
    <definedName name="MAL" localSheetId="29">'[24]Estado Resumen'!#REF!&lt;2.5</definedName>
    <definedName name="MAL" localSheetId="17">'[24]Estado Resumen'!#REF!&lt;2.5</definedName>
    <definedName name="MAL" localSheetId="40">'[24]Estado Resumen'!#REF!&lt;2.5</definedName>
    <definedName name="MAL" localSheetId="41">'[24]Estado Resumen'!#REF!&lt;2.5</definedName>
    <definedName name="MAL" localSheetId="8">'[24]Estado Resumen'!#REF!&lt;2.5</definedName>
    <definedName name="MAL">'[24]Estado Resumen'!#REF!&lt;2.5</definedName>
    <definedName name="MALO" localSheetId="1">'[25]ESTADO VÍA-CRIT.TECNICO'!#REF!&lt;2.5</definedName>
    <definedName name="MALO" localSheetId="16">'[25]ESTADO VÍA-CRIT.TECNICO'!#REF!&lt;2.5</definedName>
    <definedName name="MALO" localSheetId="27">'[25]ESTADO VÍA-CRIT.TECNICO'!#REF!&lt;2.5</definedName>
    <definedName name="MALO" localSheetId="26">'[25]ESTADO VÍA-CRIT.TECNICO'!#REF!&lt;2.5</definedName>
    <definedName name="MALO" localSheetId="28">'[25]ESTADO VÍA-CRIT.TECNICO'!#REF!&lt;2.5</definedName>
    <definedName name="MALO" localSheetId="34">'[25]ESTADO VÍA-CRIT.TECNICO'!#REF!&lt;2.5</definedName>
    <definedName name="MALO" localSheetId="33">'[25]ESTADO VÍA-CRIT.TECNICO'!#REF!&lt;2.5</definedName>
    <definedName name="MALO" localSheetId="20">'[25]ESTADO VÍA-CRIT.TECNICO'!#REF!&lt;2.5</definedName>
    <definedName name="MALO" localSheetId="23">'[25]ESTADO VÍA-CRIT.TECNICO'!#REF!&lt;2.5</definedName>
    <definedName name="MALO" localSheetId="7">'[25]ESTADO VÍA-CRIT.TECNICO'!#REF!&lt;2.5</definedName>
    <definedName name="MALO" localSheetId="11">'[25]ESTADO VÍA-CRIT.TECNICO'!#REF!&lt;2.5</definedName>
    <definedName name="MALO" localSheetId="35">'[25]ESTADO VÍA-CRIT.TECNICO'!#REF!&lt;2.5</definedName>
    <definedName name="MALO" localSheetId="19">'[25]ESTADO VÍA-CRIT.TECNICO'!#REF!&lt;2.5</definedName>
    <definedName name="MALO" localSheetId="38">'[25]ESTADO VÍA-CRIT.TECNICO'!#REF!&lt;2.5</definedName>
    <definedName name="MALO" localSheetId="13">'[25]ESTADO VÍA-CRIT.TECNICO'!#REF!&lt;2.5</definedName>
    <definedName name="MALO" localSheetId="39">'[25]ESTADO VÍA-CRIT.TECNICO'!#REF!&lt;2.5</definedName>
    <definedName name="MALO" localSheetId="37">'[25]ESTADO VÍA-CRIT.TECNICO'!#REF!&lt;2.5</definedName>
    <definedName name="MALO" localSheetId="21">'[25]ESTADO VÍA-CRIT.TECNICO'!#REF!&lt;2.5</definedName>
    <definedName name="MALO" localSheetId="29">'[25]ESTADO VÍA-CRIT.TECNICO'!#REF!&lt;2.5</definedName>
    <definedName name="MALO" localSheetId="17">'[25]ESTADO VÍA-CRIT.TECNICO'!#REF!&lt;2.5</definedName>
    <definedName name="MALO" localSheetId="40">'[25]ESTADO VÍA-CRIT.TECNICO'!#REF!&lt;2.5</definedName>
    <definedName name="MALO" localSheetId="41">'[25]ESTADO VÍA-CRIT.TECNICO'!#REF!&lt;2.5</definedName>
    <definedName name="MALO" localSheetId="8">'[25]ESTADO VÍA-CRIT.TECNICO'!#REF!&lt;2.5</definedName>
    <definedName name="MALO">'[25]ESTADO VÍA-CRIT.TECNICO'!#REF!&lt;2.5</definedName>
    <definedName name="MAQUINAR">[19]Insum!$A$68:$H$98</definedName>
    <definedName name="MAT" localSheetId="1">#REF!</definedName>
    <definedName name="MAT" localSheetId="16">#REF!</definedName>
    <definedName name="MAT" localSheetId="27">#REF!</definedName>
    <definedName name="MAT" localSheetId="26">#REF!</definedName>
    <definedName name="MAT" localSheetId="28">#REF!</definedName>
    <definedName name="MAT" localSheetId="34">#REF!</definedName>
    <definedName name="MAT" localSheetId="33">#REF!</definedName>
    <definedName name="MAT" localSheetId="20">#REF!</definedName>
    <definedName name="MAT" localSheetId="23">#REF!</definedName>
    <definedName name="MAT" localSheetId="7">#REF!</definedName>
    <definedName name="MAT" localSheetId="11">#REF!</definedName>
    <definedName name="MAT" localSheetId="35">#REF!</definedName>
    <definedName name="MAT" localSheetId="19">#REF!</definedName>
    <definedName name="MAT" localSheetId="38">#REF!</definedName>
    <definedName name="MAT" localSheetId="13">#REF!</definedName>
    <definedName name="MAT" localSheetId="39">#REF!</definedName>
    <definedName name="MAT" localSheetId="37">#REF!</definedName>
    <definedName name="MAT" localSheetId="21">#REF!</definedName>
    <definedName name="MAT" localSheetId="29">#REF!</definedName>
    <definedName name="MAT" localSheetId="17">#REF!</definedName>
    <definedName name="MAT" localSheetId="40">#REF!</definedName>
    <definedName name="MAT" localSheetId="41">#REF!</definedName>
    <definedName name="MAT" localSheetId="8">#REF!</definedName>
    <definedName name="MAT">#REF!</definedName>
    <definedName name="NM" localSheetId="1">#REF!</definedName>
    <definedName name="NM" localSheetId="16">#REF!</definedName>
    <definedName name="NM" localSheetId="27">#REF!</definedName>
    <definedName name="NM" localSheetId="26">#REF!</definedName>
    <definedName name="NM" localSheetId="28">#REF!</definedName>
    <definedName name="NM" localSheetId="34">#REF!</definedName>
    <definedName name="NM" localSheetId="33">#REF!</definedName>
    <definedName name="NM" localSheetId="20">#REF!</definedName>
    <definedName name="NM" localSheetId="23">#REF!</definedName>
    <definedName name="NM" localSheetId="7">#REF!</definedName>
    <definedName name="NM" localSheetId="11">#REF!</definedName>
    <definedName name="NM" localSheetId="35">#REF!</definedName>
    <definedName name="NM" localSheetId="19">#REF!</definedName>
    <definedName name="NM" localSheetId="38">#REF!</definedName>
    <definedName name="NM" localSheetId="13">#REF!</definedName>
    <definedName name="NM" localSheetId="39">#REF!</definedName>
    <definedName name="NM" localSheetId="37">#REF!</definedName>
    <definedName name="NM" localSheetId="21">#REF!</definedName>
    <definedName name="NM" localSheetId="29">#REF!</definedName>
    <definedName name="NM" localSheetId="17">#REF!</definedName>
    <definedName name="NM" localSheetId="40">#REF!</definedName>
    <definedName name="NM" localSheetId="41">#REF!</definedName>
    <definedName name="NM" localSheetId="8">#REF!</definedName>
    <definedName name="NM">#REF!</definedName>
    <definedName name="NNN" localSheetId="16">[12]!absc</definedName>
    <definedName name="NNN" localSheetId="27">[12]!absc</definedName>
    <definedName name="NNN" localSheetId="26">[12]!absc</definedName>
    <definedName name="NNN" localSheetId="28">[12]!absc</definedName>
    <definedName name="NNN" localSheetId="31">[12]!absc</definedName>
    <definedName name="NNN" localSheetId="34">[12]!absc</definedName>
    <definedName name="NNN" localSheetId="33">[12]!absc</definedName>
    <definedName name="NNN" localSheetId="20">[12]!absc</definedName>
    <definedName name="NNN" localSheetId="23">[12]!absc</definedName>
    <definedName name="NNN" localSheetId="7">[12]!absc</definedName>
    <definedName name="NNN" localSheetId="11">[12]!absc</definedName>
    <definedName name="NNN" localSheetId="35">[12]!absc</definedName>
    <definedName name="NNN" localSheetId="18">[12]!absc</definedName>
    <definedName name="NNN" localSheetId="19">[12]!absc</definedName>
    <definedName name="NNN" localSheetId="38">[12]!absc</definedName>
    <definedName name="NNN" localSheetId="13">[12]!absc</definedName>
    <definedName name="NNN" localSheetId="24">[12]!absc</definedName>
    <definedName name="NNN" localSheetId="39">[12]!absc</definedName>
    <definedName name="NNN" localSheetId="37">[12]!absc</definedName>
    <definedName name="NNN" localSheetId="21">[12]!absc</definedName>
    <definedName name="NNN" localSheetId="29">[12]!absc</definedName>
    <definedName name="NNN" localSheetId="17">[12]!absc</definedName>
    <definedName name="NNN" localSheetId="40">[12]!absc</definedName>
    <definedName name="NNN" localSheetId="41">[12]!absc</definedName>
    <definedName name="NNN" localSheetId="42">[12]!absc</definedName>
    <definedName name="NNN" localSheetId="32">[12]!absc</definedName>
    <definedName name="NNN" localSheetId="8">[12]!absc</definedName>
    <definedName name="NNN">[12]!absc</definedName>
    <definedName name="NOMBRE" localSheetId="1">#REF!</definedName>
    <definedName name="NOMBRE" localSheetId="16">#REF!</definedName>
    <definedName name="NOMBRE" localSheetId="27">#REF!</definedName>
    <definedName name="NOMBRE" localSheetId="26">#REF!</definedName>
    <definedName name="NOMBRE" localSheetId="28">#REF!</definedName>
    <definedName name="NOMBRE" localSheetId="34">#REF!</definedName>
    <definedName name="NOMBRE" localSheetId="33">#REF!</definedName>
    <definedName name="NOMBRE" localSheetId="20">#REF!</definedName>
    <definedName name="NOMBRE" localSheetId="23">#REF!</definedName>
    <definedName name="NOMBRE" localSheetId="7">#REF!</definedName>
    <definedName name="NOMBRE" localSheetId="11">#REF!</definedName>
    <definedName name="NOMBRE" localSheetId="35">#REF!</definedName>
    <definedName name="NOMBRE" localSheetId="19">#REF!</definedName>
    <definedName name="NOMBRE" localSheetId="38">#REF!</definedName>
    <definedName name="NOMBRE" localSheetId="13">#REF!</definedName>
    <definedName name="NOMBRE" localSheetId="39">#REF!</definedName>
    <definedName name="NOMBRE" localSheetId="37">#REF!</definedName>
    <definedName name="NOMBRE" localSheetId="21">#REF!</definedName>
    <definedName name="NOMBRE" localSheetId="29">#REF!</definedName>
    <definedName name="NOMBRE" localSheetId="17">#REF!</definedName>
    <definedName name="NOMBRE" localSheetId="40">#REF!</definedName>
    <definedName name="NOMBRE" localSheetId="41">#REF!</definedName>
    <definedName name="NOMBRE" localSheetId="8">#REF!</definedName>
    <definedName name="NOMBRE">#REF!</definedName>
    <definedName name="Obra" localSheetId="1">#REF!</definedName>
    <definedName name="Obra" localSheetId="16">#REF!</definedName>
    <definedName name="Obra" localSheetId="27">#REF!</definedName>
    <definedName name="Obra" localSheetId="26">#REF!</definedName>
    <definedName name="Obra" localSheetId="28">#REF!</definedName>
    <definedName name="Obra" localSheetId="34">#REF!</definedName>
    <definedName name="Obra" localSheetId="33">#REF!</definedName>
    <definedName name="Obra" localSheetId="20">#REF!</definedName>
    <definedName name="Obra" localSheetId="23">#REF!</definedName>
    <definedName name="Obra" localSheetId="7">#REF!</definedName>
    <definedName name="Obra" localSheetId="11">#REF!</definedName>
    <definedName name="Obra" localSheetId="35">#REF!</definedName>
    <definedName name="Obra" localSheetId="19">#REF!</definedName>
    <definedName name="Obra" localSheetId="38">#REF!</definedName>
    <definedName name="Obra" localSheetId="13">#REF!</definedName>
    <definedName name="Obra" localSheetId="39">#REF!</definedName>
    <definedName name="Obra" localSheetId="37">#REF!</definedName>
    <definedName name="Obra" localSheetId="21">#REF!</definedName>
    <definedName name="Obra" localSheetId="29">#REF!</definedName>
    <definedName name="Obra" localSheetId="17">#REF!</definedName>
    <definedName name="Obra" localSheetId="40">#REF!</definedName>
    <definedName name="Obra" localSheetId="41">#REF!</definedName>
    <definedName name="Obra" localSheetId="8">#REF!</definedName>
    <definedName name="Obra">#REF!</definedName>
    <definedName name="ooo" localSheetId="1">#REF!</definedName>
    <definedName name="ooo" localSheetId="16">#REF!</definedName>
    <definedName name="ooo" localSheetId="27">#REF!</definedName>
    <definedName name="ooo" localSheetId="26">#REF!</definedName>
    <definedName name="ooo" localSheetId="28">#REF!</definedName>
    <definedName name="ooo" localSheetId="34">#REF!</definedName>
    <definedName name="ooo" localSheetId="33">#REF!</definedName>
    <definedName name="ooo" localSheetId="20">#REF!</definedName>
    <definedName name="ooo" localSheetId="23">#REF!</definedName>
    <definedName name="ooo" localSheetId="7">#REF!</definedName>
    <definedName name="ooo" localSheetId="11">#REF!</definedName>
    <definedName name="ooo" localSheetId="35">#REF!</definedName>
    <definedName name="ooo" localSheetId="19">#REF!</definedName>
    <definedName name="ooo" localSheetId="38">#REF!</definedName>
    <definedName name="ooo" localSheetId="13">#REF!</definedName>
    <definedName name="ooo" localSheetId="39">#REF!</definedName>
    <definedName name="ooo" localSheetId="37">#REF!</definedName>
    <definedName name="ooo" localSheetId="21">#REF!</definedName>
    <definedName name="ooo" localSheetId="29">#REF!</definedName>
    <definedName name="ooo" localSheetId="17">#REF!</definedName>
    <definedName name="ooo" localSheetId="40">#REF!</definedName>
    <definedName name="ooo" localSheetId="41">#REF!</definedName>
    <definedName name="ooo" localSheetId="8">#REF!</definedName>
    <definedName name="ooo">#REF!</definedName>
    <definedName name="Pinturas" localSheetId="1">#REF!</definedName>
    <definedName name="Pinturas" localSheetId="16">#REF!</definedName>
    <definedName name="Pinturas" localSheetId="27">#REF!</definedName>
    <definedName name="Pinturas" localSheetId="26">#REF!</definedName>
    <definedName name="Pinturas" localSheetId="28">#REF!</definedName>
    <definedName name="Pinturas" localSheetId="34">#REF!</definedName>
    <definedName name="Pinturas" localSheetId="33">#REF!</definedName>
    <definedName name="Pinturas" localSheetId="20">#REF!</definedName>
    <definedName name="Pinturas" localSheetId="23">#REF!</definedName>
    <definedName name="Pinturas" localSheetId="7">#REF!</definedName>
    <definedName name="Pinturas" localSheetId="11">#REF!</definedName>
    <definedName name="Pinturas" localSheetId="35">#REF!</definedName>
    <definedName name="Pinturas" localSheetId="19">#REF!</definedName>
    <definedName name="Pinturas" localSheetId="38">#REF!</definedName>
    <definedName name="Pinturas" localSheetId="13">#REF!</definedName>
    <definedName name="Pinturas" localSheetId="39">#REF!</definedName>
    <definedName name="Pinturas" localSheetId="37">#REF!</definedName>
    <definedName name="Pinturas" localSheetId="21">#REF!</definedName>
    <definedName name="Pinturas" localSheetId="29">#REF!</definedName>
    <definedName name="Pinturas" localSheetId="17">#REF!</definedName>
    <definedName name="Pinturas" localSheetId="40">#REF!</definedName>
    <definedName name="Pinturas" localSheetId="41">#REF!</definedName>
    <definedName name="Pinturas" localSheetId="8">#REF!</definedName>
    <definedName name="Pinturas">#REF!</definedName>
    <definedName name="PisosEnchapes" localSheetId="1">#REF!</definedName>
    <definedName name="PisosEnchapes" localSheetId="16">#REF!</definedName>
    <definedName name="PisosEnchapes" localSheetId="27">#REF!</definedName>
    <definedName name="PisosEnchapes" localSheetId="26">#REF!</definedName>
    <definedName name="PisosEnchapes" localSheetId="28">#REF!</definedName>
    <definedName name="PisosEnchapes" localSheetId="34">#REF!</definedName>
    <definedName name="PisosEnchapes" localSheetId="33">#REF!</definedName>
    <definedName name="PisosEnchapes" localSheetId="20">#REF!</definedName>
    <definedName name="PisosEnchapes" localSheetId="23">#REF!</definedName>
    <definedName name="PisosEnchapes" localSheetId="7">#REF!</definedName>
    <definedName name="PisosEnchapes" localSheetId="11">#REF!</definedName>
    <definedName name="PisosEnchapes" localSheetId="35">#REF!</definedName>
    <definedName name="PisosEnchapes" localSheetId="19">#REF!</definedName>
    <definedName name="PisosEnchapes" localSheetId="38">#REF!</definedName>
    <definedName name="PisosEnchapes" localSheetId="13">#REF!</definedName>
    <definedName name="PisosEnchapes" localSheetId="39">#REF!</definedName>
    <definedName name="PisosEnchapes" localSheetId="37">#REF!</definedName>
    <definedName name="PisosEnchapes" localSheetId="21">#REF!</definedName>
    <definedName name="PisosEnchapes" localSheetId="29">#REF!</definedName>
    <definedName name="PisosEnchapes" localSheetId="17">#REF!</definedName>
    <definedName name="PisosEnchapes" localSheetId="40">#REF!</definedName>
    <definedName name="PisosEnchapes" localSheetId="41">#REF!</definedName>
    <definedName name="PisosEnchapes" localSheetId="8">#REF!</definedName>
    <definedName name="PisosEnchapes">#REF!</definedName>
    <definedName name="PJ50.1" localSheetId="1">#REF!</definedName>
    <definedName name="PJ50.1" localSheetId="16">#REF!</definedName>
    <definedName name="PJ50.1" localSheetId="27">#REF!</definedName>
    <definedName name="PJ50.1" localSheetId="26">#REF!</definedName>
    <definedName name="PJ50.1" localSheetId="28">#REF!</definedName>
    <definedName name="PJ50.1" localSheetId="34">#REF!</definedName>
    <definedName name="PJ50.1" localSheetId="33">#REF!</definedName>
    <definedName name="PJ50.1" localSheetId="20">#REF!</definedName>
    <definedName name="PJ50.1" localSheetId="23">#REF!</definedName>
    <definedName name="PJ50.1" localSheetId="7">#REF!</definedName>
    <definedName name="PJ50.1" localSheetId="11">#REF!</definedName>
    <definedName name="PJ50.1" localSheetId="35">#REF!</definedName>
    <definedName name="PJ50.1" localSheetId="19">#REF!</definedName>
    <definedName name="PJ50.1" localSheetId="38">#REF!</definedName>
    <definedName name="PJ50.1" localSheetId="13">#REF!</definedName>
    <definedName name="PJ50.1" localSheetId="39">#REF!</definedName>
    <definedName name="PJ50.1" localSheetId="37">#REF!</definedName>
    <definedName name="PJ50.1" localSheetId="21">#REF!</definedName>
    <definedName name="PJ50.1" localSheetId="29">#REF!</definedName>
    <definedName name="PJ50.1" localSheetId="17">#REF!</definedName>
    <definedName name="PJ50.1" localSheetId="40">#REF!</definedName>
    <definedName name="PJ50.1" localSheetId="41">#REF!</definedName>
    <definedName name="PJ50.1" localSheetId="8">#REF!</definedName>
    <definedName name="PJ50.1">#REF!</definedName>
    <definedName name="PRE" localSheetId="1">#REF!</definedName>
    <definedName name="PRE" localSheetId="16">#REF!</definedName>
    <definedName name="PRE" localSheetId="27">#REF!</definedName>
    <definedName name="PRE" localSheetId="26">#REF!</definedName>
    <definedName name="PRE" localSheetId="28">#REF!</definedName>
    <definedName name="PRE" localSheetId="34">#REF!</definedName>
    <definedName name="PRE" localSheetId="33">#REF!</definedName>
    <definedName name="PRE" localSheetId="20">#REF!</definedName>
    <definedName name="PRE" localSheetId="23">#REF!</definedName>
    <definedName name="PRE" localSheetId="7">#REF!</definedName>
    <definedName name="PRE" localSheetId="11">#REF!</definedName>
    <definedName name="PRE" localSheetId="35">#REF!</definedName>
    <definedName name="PRE" localSheetId="19">#REF!</definedName>
    <definedName name="PRE" localSheetId="38">#REF!</definedName>
    <definedName name="PRE" localSheetId="13">#REF!</definedName>
    <definedName name="PRE" localSheetId="39">#REF!</definedName>
    <definedName name="PRE" localSheetId="37">#REF!</definedName>
    <definedName name="PRE" localSheetId="21">#REF!</definedName>
    <definedName name="PRE" localSheetId="29">#REF!</definedName>
    <definedName name="PRE" localSheetId="17">#REF!</definedName>
    <definedName name="PRE" localSheetId="40">#REF!</definedName>
    <definedName name="PRE" localSheetId="41">#REF!</definedName>
    <definedName name="PRE" localSheetId="8">#REF!</definedName>
    <definedName name="PRE">#REF!</definedName>
    <definedName name="Prefabricados" localSheetId="1">#REF!</definedName>
    <definedName name="Prefabricados" localSheetId="16">#REF!</definedName>
    <definedName name="Prefabricados" localSheetId="27">#REF!</definedName>
    <definedName name="Prefabricados" localSheetId="26">#REF!</definedName>
    <definedName name="Prefabricados" localSheetId="28">#REF!</definedName>
    <definedName name="Prefabricados" localSheetId="34">#REF!</definedName>
    <definedName name="Prefabricados" localSheetId="33">#REF!</definedName>
    <definedName name="Prefabricados" localSheetId="20">#REF!</definedName>
    <definedName name="Prefabricados" localSheetId="23">#REF!</definedName>
    <definedName name="Prefabricados" localSheetId="7">#REF!</definedName>
    <definedName name="Prefabricados" localSheetId="11">#REF!</definedName>
    <definedName name="Prefabricados" localSheetId="35">#REF!</definedName>
    <definedName name="Prefabricados" localSheetId="19">#REF!</definedName>
    <definedName name="Prefabricados" localSheetId="38">#REF!</definedName>
    <definedName name="Prefabricados" localSheetId="13">#REF!</definedName>
    <definedName name="Prefabricados" localSheetId="39">#REF!</definedName>
    <definedName name="Prefabricados" localSheetId="37">#REF!</definedName>
    <definedName name="Prefabricados" localSheetId="21">#REF!</definedName>
    <definedName name="Prefabricados" localSheetId="29">#REF!</definedName>
    <definedName name="Prefabricados" localSheetId="17">#REF!</definedName>
    <definedName name="Prefabricados" localSheetId="40">#REF!</definedName>
    <definedName name="Prefabricados" localSheetId="41">#REF!</definedName>
    <definedName name="Prefabricados" localSheetId="8">#REF!</definedName>
    <definedName name="Prefabricados">#REF!</definedName>
    <definedName name="Print_Area_MI" localSheetId="1">#REF!</definedName>
    <definedName name="Print_Area_MI" localSheetId="16">#REF!</definedName>
    <definedName name="Print_Area_MI" localSheetId="27">#REF!</definedName>
    <definedName name="Print_Area_MI" localSheetId="26">#REF!</definedName>
    <definedName name="Print_Area_MI" localSheetId="28">#REF!</definedName>
    <definedName name="Print_Area_MI" localSheetId="34">#REF!</definedName>
    <definedName name="Print_Area_MI" localSheetId="33">#REF!</definedName>
    <definedName name="Print_Area_MI" localSheetId="20">#REF!</definedName>
    <definedName name="Print_Area_MI" localSheetId="23">#REF!</definedName>
    <definedName name="Print_Area_MI" localSheetId="7">#REF!</definedName>
    <definedName name="Print_Area_MI" localSheetId="11">#REF!</definedName>
    <definedName name="Print_Area_MI" localSheetId="35">#REF!</definedName>
    <definedName name="Print_Area_MI" localSheetId="19">#REF!</definedName>
    <definedName name="Print_Area_MI" localSheetId="38">#REF!</definedName>
    <definedName name="Print_Area_MI" localSheetId="13">#REF!</definedName>
    <definedName name="Print_Area_MI" localSheetId="39">#REF!</definedName>
    <definedName name="Print_Area_MI" localSheetId="37">#REF!</definedName>
    <definedName name="Print_Area_MI" localSheetId="21">#REF!</definedName>
    <definedName name="Print_Area_MI" localSheetId="29">#REF!</definedName>
    <definedName name="Print_Area_MI" localSheetId="17">#REF!</definedName>
    <definedName name="Print_Area_MI" localSheetId="40">#REF!</definedName>
    <definedName name="Print_Area_MI" localSheetId="41">#REF!</definedName>
    <definedName name="Print_Area_MI" localSheetId="8">#REF!</definedName>
    <definedName name="Print_Area_MI">#REF!</definedName>
    <definedName name="Proponente" localSheetId="1">#REF!</definedName>
    <definedName name="Proponente" localSheetId="16">#REF!</definedName>
    <definedName name="Proponente" localSheetId="27">#REF!</definedName>
    <definedName name="Proponente" localSheetId="26">#REF!</definedName>
    <definedName name="Proponente" localSheetId="28">#REF!</definedName>
    <definedName name="Proponente" localSheetId="34">#REF!</definedName>
    <definedName name="Proponente" localSheetId="33">#REF!</definedName>
    <definedName name="Proponente" localSheetId="20">#REF!</definedName>
    <definedName name="Proponente" localSheetId="23">#REF!</definedName>
    <definedName name="Proponente" localSheetId="7">#REF!</definedName>
    <definedName name="Proponente" localSheetId="11">#REF!</definedName>
    <definedName name="Proponente" localSheetId="35">#REF!</definedName>
    <definedName name="Proponente" localSheetId="19">#REF!</definedName>
    <definedName name="Proponente" localSheetId="38">#REF!</definedName>
    <definedName name="Proponente" localSheetId="13">#REF!</definedName>
    <definedName name="Proponente" localSheetId="39">#REF!</definedName>
    <definedName name="Proponente" localSheetId="37">#REF!</definedName>
    <definedName name="Proponente" localSheetId="21">#REF!</definedName>
    <definedName name="Proponente" localSheetId="29">#REF!</definedName>
    <definedName name="Proponente" localSheetId="17">#REF!</definedName>
    <definedName name="Proponente" localSheetId="40">#REF!</definedName>
    <definedName name="Proponente" localSheetId="41">#REF!</definedName>
    <definedName name="Proponente" localSheetId="8">#REF!</definedName>
    <definedName name="Proponente">#REF!</definedName>
    <definedName name="PRUEBA2" localSheetId="1">#REF!</definedName>
    <definedName name="PRUEBA2" localSheetId="16">#REF!</definedName>
    <definedName name="PRUEBA2" localSheetId="27">#REF!</definedName>
    <definedName name="PRUEBA2" localSheetId="26">#REF!</definedName>
    <definedName name="PRUEBA2" localSheetId="28">#REF!</definedName>
    <definedName name="PRUEBA2" localSheetId="34">#REF!</definedName>
    <definedName name="PRUEBA2" localSheetId="33">#REF!</definedName>
    <definedName name="PRUEBA2" localSheetId="20">#REF!</definedName>
    <definedName name="PRUEBA2" localSheetId="23">#REF!</definedName>
    <definedName name="PRUEBA2" localSheetId="7">#REF!</definedName>
    <definedName name="PRUEBA2" localSheetId="11">#REF!</definedName>
    <definedName name="PRUEBA2" localSheetId="35">#REF!</definedName>
    <definedName name="PRUEBA2" localSheetId="19">#REF!</definedName>
    <definedName name="PRUEBA2" localSheetId="38">#REF!</definedName>
    <definedName name="PRUEBA2" localSheetId="13">#REF!</definedName>
    <definedName name="PRUEBA2" localSheetId="39">#REF!</definedName>
    <definedName name="PRUEBA2" localSheetId="37">#REF!</definedName>
    <definedName name="PRUEBA2" localSheetId="21">#REF!</definedName>
    <definedName name="PRUEBA2" localSheetId="29">#REF!</definedName>
    <definedName name="PRUEBA2" localSheetId="17">#REF!</definedName>
    <definedName name="PRUEBA2" localSheetId="40">#REF!</definedName>
    <definedName name="PRUEBA2" localSheetId="41">#REF!</definedName>
    <definedName name="PRUEBA2" localSheetId="8">#REF!</definedName>
    <definedName name="PRUEBA2">#REF!</definedName>
    <definedName name="REG">'[24]Estado Resumen'!XFC1&gt;2.5</definedName>
    <definedName name="REGULAR">'[25]ESTADO VÍA-CRIT.TECNICO'!XFC1&gt;2.5</definedName>
    <definedName name="rell" localSheetId="1">#REF!</definedName>
    <definedName name="rell" localSheetId="16">#REF!</definedName>
    <definedName name="rell" localSheetId="27">#REF!</definedName>
    <definedName name="rell" localSheetId="26">#REF!</definedName>
    <definedName name="rell" localSheetId="28">#REF!</definedName>
    <definedName name="rell" localSheetId="34">#REF!</definedName>
    <definedName name="rell" localSheetId="33">#REF!</definedName>
    <definedName name="rell" localSheetId="20">#REF!</definedName>
    <definedName name="rell" localSheetId="23">#REF!</definedName>
    <definedName name="rell" localSheetId="7">#REF!</definedName>
    <definedName name="rell" localSheetId="11">#REF!</definedName>
    <definedName name="rell" localSheetId="35">#REF!</definedName>
    <definedName name="rell" localSheetId="19">#REF!</definedName>
    <definedName name="rell" localSheetId="38">#REF!</definedName>
    <definedName name="rell" localSheetId="13">#REF!</definedName>
    <definedName name="rell" localSheetId="39">#REF!</definedName>
    <definedName name="rell" localSheetId="37">#REF!</definedName>
    <definedName name="rell" localSheetId="21">#REF!</definedName>
    <definedName name="rell" localSheetId="29">#REF!</definedName>
    <definedName name="rell" localSheetId="17">#REF!</definedName>
    <definedName name="rell" localSheetId="40">#REF!</definedName>
    <definedName name="rell" localSheetId="41">#REF!</definedName>
    <definedName name="rell" localSheetId="8">#REF!</definedName>
    <definedName name="rell">#REF!</definedName>
    <definedName name="RELLG" localSheetId="1">#REF!</definedName>
    <definedName name="RELLG" localSheetId="16">#REF!</definedName>
    <definedName name="RELLG" localSheetId="27">#REF!</definedName>
    <definedName name="RELLG" localSheetId="26">#REF!</definedName>
    <definedName name="RELLG" localSheetId="28">#REF!</definedName>
    <definedName name="RELLG" localSheetId="34">#REF!</definedName>
    <definedName name="RELLG" localSheetId="33">#REF!</definedName>
    <definedName name="RELLG" localSheetId="20">#REF!</definedName>
    <definedName name="RELLG" localSheetId="23">#REF!</definedName>
    <definedName name="RELLG" localSheetId="7">#REF!</definedName>
    <definedName name="RELLG" localSheetId="11">#REF!</definedName>
    <definedName name="RELLG" localSheetId="35">#REF!</definedName>
    <definedName name="RELLG" localSheetId="19">#REF!</definedName>
    <definedName name="RELLG" localSheetId="38">#REF!</definedName>
    <definedName name="RELLG" localSheetId="13">#REF!</definedName>
    <definedName name="RELLG" localSheetId="39">#REF!</definedName>
    <definedName name="RELLG" localSheetId="37">#REF!</definedName>
    <definedName name="RELLG" localSheetId="21">#REF!</definedName>
    <definedName name="RELLG" localSheetId="29">#REF!</definedName>
    <definedName name="RELLG" localSheetId="17">#REF!</definedName>
    <definedName name="RELLG" localSheetId="40">#REF!</definedName>
    <definedName name="RELLG" localSheetId="41">#REF!</definedName>
    <definedName name="RELLG" localSheetId="8">#REF!</definedName>
    <definedName name="RELLG">#REF!</definedName>
    <definedName name="t" localSheetId="16">[12]!absc</definedName>
    <definedName name="t" localSheetId="27">[12]!absc</definedName>
    <definedName name="t" localSheetId="26">[12]!absc</definedName>
    <definedName name="t" localSheetId="28">[12]!absc</definedName>
    <definedName name="t" localSheetId="31">[12]!absc</definedName>
    <definedName name="t" localSheetId="34">[12]!absc</definedName>
    <definedName name="t" localSheetId="33">[12]!absc</definedName>
    <definedName name="t" localSheetId="20">[12]!absc</definedName>
    <definedName name="t" localSheetId="23">[12]!absc</definedName>
    <definedName name="t" localSheetId="7">[12]!absc</definedName>
    <definedName name="t" localSheetId="11">[12]!absc</definedName>
    <definedName name="t" localSheetId="35">[12]!absc</definedName>
    <definedName name="t" localSheetId="18">[12]!absc</definedName>
    <definedName name="t" localSheetId="19">[12]!absc</definedName>
    <definedName name="t" localSheetId="38">[12]!absc</definedName>
    <definedName name="t" localSheetId="13">[12]!absc</definedName>
    <definedName name="t" localSheetId="24">[12]!absc</definedName>
    <definedName name="t" localSheetId="39">[12]!absc</definedName>
    <definedName name="t" localSheetId="37">[12]!absc</definedName>
    <definedName name="t" localSheetId="21">[12]!absc</definedName>
    <definedName name="t" localSheetId="29">[12]!absc</definedName>
    <definedName name="t" localSheetId="17">[12]!absc</definedName>
    <definedName name="t" localSheetId="40">[12]!absc</definedName>
    <definedName name="t" localSheetId="41">[12]!absc</definedName>
    <definedName name="t" localSheetId="42">[12]!absc</definedName>
    <definedName name="t" localSheetId="32">[12]!absc</definedName>
    <definedName name="t" localSheetId="8">[12]!absc</definedName>
    <definedName name="t">[12]!absc</definedName>
    <definedName name="TABLA" localSheetId="1">#REF!</definedName>
    <definedName name="TABLA" localSheetId="16">#REF!</definedName>
    <definedName name="TABLA" localSheetId="27">#REF!</definedName>
    <definedName name="TABLA" localSheetId="26">#REF!</definedName>
    <definedName name="TABLA" localSheetId="28">#REF!</definedName>
    <definedName name="TABLA" localSheetId="34">#REF!</definedName>
    <definedName name="TABLA" localSheetId="33">#REF!</definedName>
    <definedName name="TABLA" localSheetId="20">#REF!</definedName>
    <definedName name="TABLA" localSheetId="23">#REF!</definedName>
    <definedName name="TABLA" localSheetId="7">#REF!</definedName>
    <definedName name="TABLA" localSheetId="11">#REF!</definedName>
    <definedName name="TABLA" localSheetId="35">#REF!</definedName>
    <definedName name="TABLA" localSheetId="19">#REF!</definedName>
    <definedName name="TABLA" localSheetId="38">#REF!</definedName>
    <definedName name="TABLA" localSheetId="13">#REF!</definedName>
    <definedName name="TABLA" localSheetId="39">#REF!</definedName>
    <definedName name="TABLA" localSheetId="37">#REF!</definedName>
    <definedName name="TABLA" localSheetId="21">#REF!</definedName>
    <definedName name="TABLA" localSheetId="29">#REF!</definedName>
    <definedName name="TABLA" localSheetId="17">#REF!</definedName>
    <definedName name="TABLA" localSheetId="40">#REF!</definedName>
    <definedName name="TABLA" localSheetId="41">#REF!</definedName>
    <definedName name="TABLA" localSheetId="8">#REF!</definedName>
    <definedName name="TABLA">#REF!</definedName>
    <definedName name="TITULO" localSheetId="1">#REF!</definedName>
    <definedName name="TITULO" localSheetId="16">#REF!</definedName>
    <definedName name="TITULO" localSheetId="27">#REF!</definedName>
    <definedName name="TITULO" localSheetId="26">#REF!</definedName>
    <definedName name="TITULO" localSheetId="28">#REF!</definedName>
    <definedName name="TITULO" localSheetId="34">#REF!</definedName>
    <definedName name="TITULO" localSheetId="33">#REF!</definedName>
    <definedName name="TITULO" localSheetId="20">#REF!</definedName>
    <definedName name="TITULO" localSheetId="23">#REF!</definedName>
    <definedName name="TITULO" localSheetId="7">#REF!</definedName>
    <definedName name="TITULO" localSheetId="11">#REF!</definedName>
    <definedName name="TITULO" localSheetId="35">#REF!</definedName>
    <definedName name="TITULO" localSheetId="19">#REF!</definedName>
    <definedName name="TITULO" localSheetId="38">#REF!</definedName>
    <definedName name="TITULO" localSheetId="13">#REF!</definedName>
    <definedName name="TITULO" localSheetId="39">#REF!</definedName>
    <definedName name="TITULO" localSheetId="37">#REF!</definedName>
    <definedName name="TITULO" localSheetId="21">#REF!</definedName>
    <definedName name="TITULO" localSheetId="29">#REF!</definedName>
    <definedName name="TITULO" localSheetId="17">#REF!</definedName>
    <definedName name="TITULO" localSheetId="40">#REF!</definedName>
    <definedName name="TITULO" localSheetId="41">#REF!</definedName>
    <definedName name="TITULO" localSheetId="8">#REF!</definedName>
    <definedName name="TITULO">#REF!</definedName>
    <definedName name="TOTAL" localSheetId="1">#REF!</definedName>
    <definedName name="TOTAL" localSheetId="16">#REF!</definedName>
    <definedName name="TOTAL" localSheetId="27">#REF!</definedName>
    <definedName name="TOTAL" localSheetId="26">#REF!</definedName>
    <definedName name="TOTAL" localSheetId="28">#REF!</definedName>
    <definedName name="TOTAL" localSheetId="34">#REF!</definedName>
    <definedName name="TOTAL" localSheetId="33">#REF!</definedName>
    <definedName name="TOTAL" localSheetId="20">#REF!</definedName>
    <definedName name="TOTAL" localSheetId="23">#REF!</definedName>
    <definedName name="TOTAL" localSheetId="7">#REF!</definedName>
    <definedName name="TOTAL" localSheetId="11">#REF!</definedName>
    <definedName name="TOTAL" localSheetId="35">#REF!</definedName>
    <definedName name="TOTAL" localSheetId="19">#REF!</definedName>
    <definedName name="TOTAL" localSheetId="38">#REF!</definedName>
    <definedName name="TOTAL" localSheetId="13">#REF!</definedName>
    <definedName name="TOTAL" localSheetId="39">#REF!</definedName>
    <definedName name="TOTAL" localSheetId="37">#REF!</definedName>
    <definedName name="TOTAL" localSheetId="21">#REF!</definedName>
    <definedName name="TOTAL" localSheetId="29">#REF!</definedName>
    <definedName name="TOTAL" localSheetId="17">#REF!</definedName>
    <definedName name="TOTAL" localSheetId="40">#REF!</definedName>
    <definedName name="TOTAL" localSheetId="41">#REF!</definedName>
    <definedName name="TOTAL" localSheetId="8">#REF!</definedName>
    <definedName name="TOTAL">#REF!</definedName>
    <definedName name="TRAT">[26]desmonte!$E$48</definedName>
    <definedName name="U" localSheetId="1">#REF!</definedName>
    <definedName name="U" localSheetId="16">#REF!</definedName>
    <definedName name="U" localSheetId="27">#REF!</definedName>
    <definedName name="U" localSheetId="26">#REF!</definedName>
    <definedName name="U" localSheetId="28">#REF!</definedName>
    <definedName name="U" localSheetId="34">#REF!</definedName>
    <definedName name="U" localSheetId="33">#REF!</definedName>
    <definedName name="U" localSheetId="20">#REF!</definedName>
    <definedName name="U" localSheetId="23">#REF!</definedName>
    <definedName name="U" localSheetId="7">#REF!</definedName>
    <definedName name="U" localSheetId="11">#REF!</definedName>
    <definedName name="U" localSheetId="35">#REF!</definedName>
    <definedName name="U" localSheetId="19">#REF!</definedName>
    <definedName name="U" localSheetId="38">#REF!</definedName>
    <definedName name="U" localSheetId="13">#REF!</definedName>
    <definedName name="U" localSheetId="39">#REF!</definedName>
    <definedName name="U" localSheetId="37">#REF!</definedName>
    <definedName name="U" localSheetId="21">#REF!</definedName>
    <definedName name="U" localSheetId="29">#REF!</definedName>
    <definedName name="U" localSheetId="17">#REF!</definedName>
    <definedName name="U" localSheetId="40">#REF!</definedName>
    <definedName name="U" localSheetId="41">#REF!</definedName>
    <definedName name="U" localSheetId="8">#REF!</definedName>
    <definedName name="U">#REF!</definedName>
    <definedName name="Ubicación" localSheetId="1">#REF!</definedName>
    <definedName name="Ubicación" localSheetId="16">#REF!</definedName>
    <definedName name="Ubicación" localSheetId="27">#REF!</definedName>
    <definedName name="Ubicación" localSheetId="26">#REF!</definedName>
    <definedName name="Ubicación" localSheetId="28">#REF!</definedName>
    <definedName name="Ubicación" localSheetId="34">#REF!</definedName>
    <definedName name="Ubicación" localSheetId="33">#REF!</definedName>
    <definedName name="Ubicación" localSheetId="20">#REF!</definedName>
    <definedName name="Ubicación" localSheetId="23">#REF!</definedName>
    <definedName name="Ubicación" localSheetId="7">#REF!</definedName>
    <definedName name="Ubicación" localSheetId="11">#REF!</definedName>
    <definedName name="Ubicación" localSheetId="35">#REF!</definedName>
    <definedName name="Ubicación" localSheetId="19">#REF!</definedName>
    <definedName name="Ubicación" localSheetId="38">#REF!</definedName>
    <definedName name="Ubicación" localSheetId="13">#REF!</definedName>
    <definedName name="Ubicación" localSheetId="39">#REF!</definedName>
    <definedName name="Ubicación" localSheetId="37">#REF!</definedName>
    <definedName name="Ubicación" localSheetId="21">#REF!</definedName>
    <definedName name="Ubicación" localSheetId="29">#REF!</definedName>
    <definedName name="Ubicación" localSheetId="17">#REF!</definedName>
    <definedName name="Ubicación" localSheetId="40">#REF!</definedName>
    <definedName name="Ubicación" localSheetId="41">#REF!</definedName>
    <definedName name="Ubicación" localSheetId="8">#REF!</definedName>
    <definedName name="Ubicación">#REF!</definedName>
    <definedName name="UNITARIO">[27]Unitarios!$A$3:$D$13</definedName>
    <definedName name="Unitarios" localSheetId="1">#REF!</definedName>
    <definedName name="Unitarios" localSheetId="16">#REF!</definedName>
    <definedName name="Unitarios" localSheetId="27">#REF!</definedName>
    <definedName name="Unitarios" localSheetId="26">#REF!</definedName>
    <definedName name="Unitarios" localSheetId="28">#REF!</definedName>
    <definedName name="Unitarios" localSheetId="34">#REF!</definedName>
    <definedName name="Unitarios" localSheetId="33">#REF!</definedName>
    <definedName name="Unitarios" localSheetId="20">#REF!</definedName>
    <definedName name="Unitarios" localSheetId="23">#REF!</definedName>
    <definedName name="Unitarios" localSheetId="7">#REF!</definedName>
    <definedName name="Unitarios" localSheetId="11">#REF!</definedName>
    <definedName name="Unitarios" localSheetId="35">#REF!</definedName>
    <definedName name="Unitarios" localSheetId="19">#REF!</definedName>
    <definedName name="Unitarios" localSheetId="38">#REF!</definedName>
    <definedName name="Unitarios" localSheetId="13">#REF!</definedName>
    <definedName name="Unitarios" localSheetId="39">#REF!</definedName>
    <definedName name="Unitarios" localSheetId="37">#REF!</definedName>
    <definedName name="Unitarios" localSheetId="21">#REF!</definedName>
    <definedName name="Unitarios" localSheetId="29">#REF!</definedName>
    <definedName name="Unitarios" localSheetId="17">#REF!</definedName>
    <definedName name="Unitarios" localSheetId="40">#REF!</definedName>
    <definedName name="Unitarios" localSheetId="41">#REF!</definedName>
    <definedName name="Unitarios" localSheetId="8">#REF!</definedName>
    <definedName name="Unitarios">#REF!</definedName>
    <definedName name="valor1" localSheetId="1">#REF!</definedName>
    <definedName name="valor1" localSheetId="16">#REF!</definedName>
    <definedName name="valor1" localSheetId="27">#REF!</definedName>
    <definedName name="valor1" localSheetId="26">#REF!</definedName>
    <definedName name="valor1" localSheetId="28">#REF!</definedName>
    <definedName name="valor1" localSheetId="34">#REF!</definedName>
    <definedName name="valor1" localSheetId="33">#REF!</definedName>
    <definedName name="valor1" localSheetId="20">#REF!</definedName>
    <definedName name="valor1" localSheetId="23">#REF!</definedName>
    <definedName name="valor1" localSheetId="7">#REF!</definedName>
    <definedName name="valor1" localSheetId="11">#REF!</definedName>
    <definedName name="valor1" localSheetId="35">#REF!</definedName>
    <definedName name="valor1" localSheetId="19">#REF!</definedName>
    <definedName name="valor1" localSheetId="38">#REF!</definedName>
    <definedName name="valor1" localSheetId="13">#REF!</definedName>
    <definedName name="valor1" localSheetId="39">#REF!</definedName>
    <definedName name="valor1" localSheetId="37">#REF!</definedName>
    <definedName name="valor1" localSheetId="21">#REF!</definedName>
    <definedName name="valor1" localSheetId="29">#REF!</definedName>
    <definedName name="valor1" localSheetId="17">#REF!</definedName>
    <definedName name="valor1" localSheetId="40">#REF!</definedName>
    <definedName name="valor1" localSheetId="41">#REF!</definedName>
    <definedName name="valor1" localSheetId="8">#REF!</definedName>
    <definedName name="valor1">#REF!</definedName>
    <definedName name="valor2" localSheetId="1">#REF!</definedName>
    <definedName name="valor2" localSheetId="16">#REF!</definedName>
    <definedName name="valor2" localSheetId="27">#REF!</definedName>
    <definedName name="valor2" localSheetId="26">#REF!</definedName>
    <definedName name="valor2" localSheetId="28">#REF!</definedName>
    <definedName name="valor2" localSheetId="34">#REF!</definedName>
    <definedName name="valor2" localSheetId="33">#REF!</definedName>
    <definedName name="valor2" localSheetId="20">#REF!</definedName>
    <definedName name="valor2" localSheetId="23">#REF!</definedName>
    <definedName name="valor2" localSheetId="7">#REF!</definedName>
    <definedName name="valor2" localSheetId="11">#REF!</definedName>
    <definedName name="valor2" localSheetId="35">#REF!</definedName>
    <definedName name="valor2" localSheetId="19">#REF!</definedName>
    <definedName name="valor2" localSheetId="38">#REF!</definedName>
    <definedName name="valor2" localSheetId="13">#REF!</definedName>
    <definedName name="valor2" localSheetId="39">#REF!</definedName>
    <definedName name="valor2" localSheetId="37">#REF!</definedName>
    <definedName name="valor2" localSheetId="21">#REF!</definedName>
    <definedName name="valor2" localSheetId="29">#REF!</definedName>
    <definedName name="valor2" localSheetId="17">#REF!</definedName>
    <definedName name="valor2" localSheetId="40">#REF!</definedName>
    <definedName name="valor2" localSheetId="41">#REF!</definedName>
    <definedName name="valor2" localSheetId="8">#REF!</definedName>
    <definedName name="valor2">#REF!</definedName>
    <definedName name="VALOR3" localSheetId="1">#REF!</definedName>
    <definedName name="VALOR3" localSheetId="16">#REF!</definedName>
    <definedName name="VALOR3" localSheetId="27">#REF!</definedName>
    <definedName name="VALOR3" localSheetId="26">#REF!</definedName>
    <definedName name="VALOR3" localSheetId="28">#REF!</definedName>
    <definedName name="VALOR3" localSheetId="34">#REF!</definedName>
    <definedName name="VALOR3" localSheetId="33">#REF!</definedName>
    <definedName name="VALOR3" localSheetId="20">#REF!</definedName>
    <definedName name="VALOR3" localSheetId="23">#REF!</definedName>
    <definedName name="VALOR3" localSheetId="7">#REF!</definedName>
    <definedName name="VALOR3" localSheetId="11">#REF!</definedName>
    <definedName name="VALOR3" localSheetId="35">#REF!</definedName>
    <definedName name="VALOR3" localSheetId="19">#REF!</definedName>
    <definedName name="VALOR3" localSheetId="38">#REF!</definedName>
    <definedName name="VALOR3" localSheetId="13">#REF!</definedName>
    <definedName name="VALOR3" localSheetId="39">#REF!</definedName>
    <definedName name="VALOR3" localSheetId="37">#REF!</definedName>
    <definedName name="VALOR3" localSheetId="21">#REF!</definedName>
    <definedName name="VALOR3" localSheetId="29">#REF!</definedName>
    <definedName name="VALOR3" localSheetId="17">#REF!</definedName>
    <definedName name="VALOR3" localSheetId="40">#REF!</definedName>
    <definedName name="VALOR3" localSheetId="41">#REF!</definedName>
    <definedName name="VALOR3" localSheetId="8">#REF!</definedName>
    <definedName name="VALOR3">#REF!</definedName>
    <definedName name="VariosAnalisis" localSheetId="1">#REF!</definedName>
    <definedName name="VariosAnalisis" localSheetId="16">#REF!</definedName>
    <definedName name="VariosAnalisis" localSheetId="27">#REF!</definedName>
    <definedName name="VariosAnalisis" localSheetId="26">#REF!</definedName>
    <definedName name="VariosAnalisis" localSheetId="28">#REF!</definedName>
    <definedName name="VariosAnalisis" localSheetId="34">#REF!</definedName>
    <definedName name="VariosAnalisis" localSheetId="33">#REF!</definedName>
    <definedName name="VariosAnalisis" localSheetId="20">#REF!</definedName>
    <definedName name="VariosAnalisis" localSheetId="23">#REF!</definedName>
    <definedName name="VariosAnalisis" localSheetId="7">#REF!</definedName>
    <definedName name="VariosAnalisis" localSheetId="11">#REF!</definedName>
    <definedName name="VariosAnalisis" localSheetId="35">#REF!</definedName>
    <definedName name="VariosAnalisis" localSheetId="19">#REF!</definedName>
    <definedName name="VariosAnalisis" localSheetId="38">#REF!</definedName>
    <definedName name="VariosAnalisis" localSheetId="13">#REF!</definedName>
    <definedName name="VariosAnalisis" localSheetId="39">#REF!</definedName>
    <definedName name="VariosAnalisis" localSheetId="37">#REF!</definedName>
    <definedName name="VariosAnalisis" localSheetId="21">#REF!</definedName>
    <definedName name="VariosAnalisis" localSheetId="29">#REF!</definedName>
    <definedName name="VariosAnalisis" localSheetId="17">#REF!</definedName>
    <definedName name="VariosAnalisis" localSheetId="40">#REF!</definedName>
    <definedName name="VariosAnalisis" localSheetId="41">#REF!</definedName>
    <definedName name="VariosAnalisis" localSheetId="8">#REF!</definedName>
    <definedName name="VariosAnalisis">#REF!</definedName>
    <definedName name="VVV" localSheetId="1">#REF!</definedName>
    <definedName name="VVV" localSheetId="16">#REF!</definedName>
    <definedName name="VVV" localSheetId="27">#REF!</definedName>
    <definedName name="VVV" localSheetId="26">#REF!</definedName>
    <definedName name="VVV" localSheetId="28">#REF!</definedName>
    <definedName name="VVV" localSheetId="34">#REF!</definedName>
    <definedName name="VVV" localSheetId="33">#REF!</definedName>
    <definedName name="VVV" localSheetId="20">#REF!</definedName>
    <definedName name="VVV" localSheetId="23">#REF!</definedName>
    <definedName name="VVV" localSheetId="7">#REF!</definedName>
    <definedName name="VVV" localSheetId="11">#REF!</definedName>
    <definedName name="VVV" localSheetId="35">#REF!</definedName>
    <definedName name="VVV" localSheetId="19">#REF!</definedName>
    <definedName name="VVV" localSheetId="38">#REF!</definedName>
    <definedName name="VVV" localSheetId="13">#REF!</definedName>
    <definedName name="VVV" localSheetId="39">#REF!</definedName>
    <definedName name="VVV" localSheetId="37">#REF!</definedName>
    <definedName name="VVV" localSheetId="21">#REF!</definedName>
    <definedName name="VVV" localSheetId="29">#REF!</definedName>
    <definedName name="VVV" localSheetId="17">#REF!</definedName>
    <definedName name="VVV" localSheetId="40">#REF!</definedName>
    <definedName name="VVV" localSheetId="41">#REF!</definedName>
    <definedName name="VVV" localSheetId="8">#REF!</definedName>
    <definedName name="VVV">#REF!</definedName>
    <definedName name="WER">'[15]Res-Accide-10'!$S$2:$S$7</definedName>
    <definedName name="WILSON" localSheetId="1">'[15]Res-Accide-10'!#REF!</definedName>
    <definedName name="WILSON" localSheetId="16">'[15]Res-Accide-10'!#REF!</definedName>
    <definedName name="WILSON" localSheetId="27">'[15]Res-Accide-10'!#REF!</definedName>
    <definedName name="WILSON" localSheetId="26">'[15]Res-Accide-10'!#REF!</definedName>
    <definedName name="WILSON" localSheetId="28">'[15]Res-Accide-10'!#REF!</definedName>
    <definedName name="WILSON" localSheetId="34">'[15]Res-Accide-10'!#REF!</definedName>
    <definedName name="WILSON" localSheetId="33">'[15]Res-Accide-10'!#REF!</definedName>
    <definedName name="WILSON" localSheetId="20">'[15]Res-Accide-10'!#REF!</definedName>
    <definedName name="WILSON" localSheetId="23">'[15]Res-Accide-10'!#REF!</definedName>
    <definedName name="WILSON" localSheetId="7">'[15]Res-Accide-10'!#REF!</definedName>
    <definedName name="WILSON" localSheetId="11">'[15]Res-Accide-10'!#REF!</definedName>
    <definedName name="WILSON" localSheetId="35">'[15]Res-Accide-10'!#REF!</definedName>
    <definedName name="WILSON" localSheetId="19">'[15]Res-Accide-10'!#REF!</definedName>
    <definedName name="WILSON" localSheetId="38">'[15]Res-Accide-10'!#REF!</definedName>
    <definedName name="WILSON" localSheetId="13">'[15]Res-Accide-10'!#REF!</definedName>
    <definedName name="WILSON" localSheetId="39">'[15]Res-Accide-10'!#REF!</definedName>
    <definedName name="WILSON" localSheetId="37">'[15]Res-Accide-10'!#REF!</definedName>
    <definedName name="WILSON" localSheetId="21">'[15]Res-Accide-10'!#REF!</definedName>
    <definedName name="WILSON" localSheetId="29">'[15]Res-Accide-10'!#REF!</definedName>
    <definedName name="WILSON" localSheetId="17">'[15]Res-Accide-10'!#REF!</definedName>
    <definedName name="WILSON" localSheetId="40">'[15]Res-Accide-10'!#REF!</definedName>
    <definedName name="WILSON" localSheetId="41">'[15]Res-Accide-10'!#REF!</definedName>
    <definedName name="WILSON" localSheetId="8">'[15]Res-Accide-10'!#REF!</definedName>
    <definedName name="WILSON">'[15]Res-Accide-10'!#REF!</definedName>
    <definedName name="XXXXXXXXXX" localSheetId="1">#REF!</definedName>
    <definedName name="XXXXXXXXXX" localSheetId="16">#REF!</definedName>
    <definedName name="XXXXXXXXXX" localSheetId="27">#REF!</definedName>
    <definedName name="XXXXXXXXXX" localSheetId="26">#REF!</definedName>
    <definedName name="XXXXXXXXXX" localSheetId="28">#REF!</definedName>
    <definedName name="XXXXXXXXXX" localSheetId="34">#REF!</definedName>
    <definedName name="XXXXXXXXXX" localSheetId="33">#REF!</definedName>
    <definedName name="XXXXXXXXXX" localSheetId="20">#REF!</definedName>
    <definedName name="XXXXXXXXXX" localSheetId="23">#REF!</definedName>
    <definedName name="XXXXXXXXXX" localSheetId="7">#REF!</definedName>
    <definedName name="XXXXXXXXXX" localSheetId="11">#REF!</definedName>
    <definedName name="XXXXXXXXXX" localSheetId="35">#REF!</definedName>
    <definedName name="XXXXXXXXXX" localSheetId="19">#REF!</definedName>
    <definedName name="XXXXXXXXXX" localSheetId="38">#REF!</definedName>
    <definedName name="XXXXXXXXXX" localSheetId="13">#REF!</definedName>
    <definedName name="XXXXXXXXXX" localSheetId="39">#REF!</definedName>
    <definedName name="XXXXXXXXXX" localSheetId="37">#REF!</definedName>
    <definedName name="XXXXXXXXXX" localSheetId="21">#REF!</definedName>
    <definedName name="XXXXXXXXXX" localSheetId="29">#REF!</definedName>
    <definedName name="XXXXXXXXXX" localSheetId="17">#REF!</definedName>
    <definedName name="XXXXXXXXXX" localSheetId="40">#REF!</definedName>
    <definedName name="XXXXXXXXXX" localSheetId="41">#REF!</definedName>
    <definedName name="XXXXXXXXXX" localSheetId="8">#REF!</definedName>
    <definedName name="XXXXXXXXXX">#REF!</definedName>
    <definedName name="XXXXXXXXXXXX" localSheetId="1">#REF!</definedName>
    <definedName name="XXXXXXXXXXXX" localSheetId="16">#REF!</definedName>
    <definedName name="XXXXXXXXXXXX" localSheetId="27">#REF!</definedName>
    <definedName name="XXXXXXXXXXXX" localSheetId="26">#REF!</definedName>
    <definedName name="XXXXXXXXXXXX" localSheetId="28">#REF!</definedName>
    <definedName name="XXXXXXXXXXXX" localSheetId="34">#REF!</definedName>
    <definedName name="XXXXXXXXXXXX" localSheetId="33">#REF!</definedName>
    <definedName name="XXXXXXXXXXXX" localSheetId="20">#REF!</definedName>
    <definedName name="XXXXXXXXXXXX" localSheetId="23">#REF!</definedName>
    <definedName name="XXXXXXXXXXXX" localSheetId="7">#REF!</definedName>
    <definedName name="XXXXXXXXXXXX" localSheetId="11">#REF!</definedName>
    <definedName name="XXXXXXXXXXXX" localSheetId="35">#REF!</definedName>
    <definedName name="XXXXXXXXXXXX" localSheetId="19">#REF!</definedName>
    <definedName name="XXXXXXXXXXXX" localSheetId="38">#REF!</definedName>
    <definedName name="XXXXXXXXXXXX" localSheetId="13">#REF!</definedName>
    <definedName name="XXXXXXXXXXXX" localSheetId="39">#REF!</definedName>
    <definedName name="XXXXXXXXXXXX" localSheetId="37">#REF!</definedName>
    <definedName name="XXXXXXXXXXXX" localSheetId="21">#REF!</definedName>
    <definedName name="XXXXXXXXXXXX" localSheetId="29">#REF!</definedName>
    <definedName name="XXXXXXXXXXXX" localSheetId="17">#REF!</definedName>
    <definedName name="XXXXXXXXXXXX" localSheetId="40">#REF!</definedName>
    <definedName name="XXXXXXXXXXXX" localSheetId="41">#REF!</definedName>
    <definedName name="XXXXXXXXXXXX" localSheetId="8">#REF!</definedName>
    <definedName name="XXXXXXXXXXXX">#REF!</definedName>
    <definedName name="ZZZZZZZZZZZ" localSheetId="1">'[18]A. P. U.'!#REF!</definedName>
    <definedName name="ZZZZZZZZZZZ" localSheetId="16">'[18]A. P. U.'!#REF!</definedName>
    <definedName name="ZZZZZZZZZZZ" localSheetId="27">'[18]A. P. U.'!#REF!</definedName>
    <definedName name="ZZZZZZZZZZZ" localSheetId="26">'[18]A. P. U.'!#REF!</definedName>
    <definedName name="ZZZZZZZZZZZ" localSheetId="28">'[18]A. P. U.'!#REF!</definedName>
    <definedName name="ZZZZZZZZZZZ" localSheetId="34">'[18]A. P. U.'!#REF!</definedName>
    <definedName name="ZZZZZZZZZZZ" localSheetId="33">'[18]A. P. U.'!#REF!</definedName>
    <definedName name="ZZZZZZZZZZZ" localSheetId="20">'[18]A. P. U.'!#REF!</definedName>
    <definedName name="ZZZZZZZZZZZ" localSheetId="23">'[18]A. P. U.'!#REF!</definedName>
    <definedName name="ZZZZZZZZZZZ" localSheetId="7">'[18]A. P. U.'!#REF!</definedName>
    <definedName name="ZZZZZZZZZZZ" localSheetId="11">'[18]A. P. U.'!#REF!</definedName>
    <definedName name="ZZZZZZZZZZZ" localSheetId="35">'[18]A. P. U.'!#REF!</definedName>
    <definedName name="ZZZZZZZZZZZ" localSheetId="19">'[18]A. P. U.'!#REF!</definedName>
    <definedName name="ZZZZZZZZZZZ" localSheetId="38">'[18]A. P. U.'!#REF!</definedName>
    <definedName name="ZZZZZZZZZZZ" localSheetId="13">'[18]A. P. U.'!#REF!</definedName>
    <definedName name="ZZZZZZZZZZZ" localSheetId="39">'[18]A. P. U.'!#REF!</definedName>
    <definedName name="ZZZZZZZZZZZ" localSheetId="37">'[18]A. P. U.'!#REF!</definedName>
    <definedName name="ZZZZZZZZZZZ" localSheetId="21">'[18]A. P. U.'!#REF!</definedName>
    <definedName name="ZZZZZZZZZZZ" localSheetId="29">'[18]A. P. U.'!#REF!</definedName>
    <definedName name="ZZZZZZZZZZZ" localSheetId="17">'[18]A. P. U.'!#REF!</definedName>
    <definedName name="ZZZZZZZZZZZ" localSheetId="40">'[18]A. P. U.'!#REF!</definedName>
    <definedName name="ZZZZZZZZZZZ" localSheetId="41">'[18]A. P. U.'!#REF!</definedName>
    <definedName name="ZZZZZZZZZZZ" localSheetId="8">'[18]A. P. U.'!#REF!</definedName>
    <definedName name="ZZZZZZZZZZZ">'[18]A. P. U.'!#REF!</definedName>
  </definedNames>
  <calcPr calcId="144525"/>
</workbook>
</file>

<file path=xl/calcChain.xml><?xml version="1.0" encoding="utf-8"?>
<calcChain xmlns="http://schemas.openxmlformats.org/spreadsheetml/2006/main">
  <c r="I337" i="35" l="1"/>
  <c r="H337" i="35"/>
  <c r="H333" i="35"/>
  <c r="H324" i="35"/>
  <c r="H319" i="35"/>
  <c r="H314" i="35"/>
  <c r="H309" i="35"/>
  <c r="I309" i="35"/>
  <c r="I304" i="35"/>
  <c r="H304" i="35"/>
  <c r="I292" i="35"/>
  <c r="H292" i="35"/>
  <c r="H279" i="35"/>
  <c r="I279" i="35"/>
  <c r="I269" i="35"/>
  <c r="H269" i="35"/>
  <c r="I263" i="35"/>
  <c r="H254" i="35"/>
  <c r="I254" i="35"/>
  <c r="I250" i="35"/>
  <c r="H242" i="35"/>
  <c r="I242" i="35"/>
  <c r="I234" i="35"/>
  <c r="H234" i="35"/>
  <c r="H221" i="35"/>
  <c r="I221" i="35"/>
  <c r="I211" i="35"/>
  <c r="H211" i="35"/>
  <c r="I201" i="35"/>
  <c r="H201" i="35"/>
  <c r="H191" i="35"/>
  <c r="I191" i="35"/>
  <c r="I181" i="35"/>
  <c r="H181" i="35"/>
  <c r="H168" i="35"/>
  <c r="I168" i="35"/>
  <c r="I161" i="35"/>
  <c r="H161" i="35"/>
  <c r="H155" i="35"/>
  <c r="I155" i="35"/>
  <c r="I147" i="35"/>
  <c r="H147" i="35"/>
  <c r="H137" i="35"/>
  <c r="I137" i="35"/>
  <c r="I130" i="35"/>
  <c r="I122" i="35"/>
  <c r="H122" i="35"/>
  <c r="H114" i="35"/>
  <c r="I104" i="35"/>
  <c r="H104" i="35"/>
  <c r="H90" i="35"/>
  <c r="I90" i="35"/>
  <c r="I79" i="35"/>
  <c r="H79" i="35"/>
  <c r="I70" i="35"/>
  <c r="H70" i="35"/>
  <c r="H59" i="35"/>
  <c r="I59" i="35"/>
  <c r="I52" i="35"/>
  <c r="H52" i="35"/>
  <c r="H46" i="35"/>
  <c r="I46" i="35"/>
  <c r="I35" i="35"/>
  <c r="I31" i="35"/>
  <c r="I27" i="35"/>
  <c r="H27" i="35"/>
  <c r="I23" i="35"/>
  <c r="H23" i="35"/>
  <c r="I12" i="35"/>
  <c r="H12" i="35"/>
  <c r="I4" i="35"/>
  <c r="H4" i="35"/>
  <c r="H31" i="35"/>
  <c r="H239" i="35"/>
  <c r="H243" i="35"/>
  <c r="H244" i="35"/>
  <c r="H245" i="35"/>
  <c r="H362" i="35"/>
  <c r="H363" i="35"/>
  <c r="G32" i="34"/>
  <c r="G74" i="34"/>
  <c r="H334" i="35"/>
  <c r="I14" i="30"/>
  <c r="H14" i="30"/>
  <c r="H73" i="35"/>
  <c r="H85" i="35"/>
  <c r="H76" i="35"/>
  <c r="H65" i="35"/>
  <c r="H14" i="39"/>
  <c r="I36" i="34"/>
  <c r="I32" i="34"/>
  <c r="H20" i="62"/>
  <c r="H19" i="62"/>
  <c r="H18" i="62"/>
  <c r="H17" i="62"/>
  <c r="H16" i="62"/>
  <c r="H15" i="62"/>
  <c r="H27" i="2"/>
  <c r="H21" i="24"/>
  <c r="I33" i="34"/>
  <c r="J39" i="47"/>
  <c r="J10" i="47"/>
  <c r="J9" i="47" s="1"/>
  <c r="I10" i="47"/>
  <c r="I39" i="47"/>
  <c r="G28" i="47"/>
  <c r="H18" i="47"/>
  <c r="H11" i="47"/>
  <c r="F321" i="35" l="1"/>
  <c r="F326" i="35"/>
  <c r="F316" i="35" l="1"/>
  <c r="H316" i="35" s="1"/>
  <c r="H26" i="9"/>
  <c r="H326" i="35"/>
  <c r="H327" i="35"/>
  <c r="H71" i="34"/>
  <c r="G71" i="34"/>
  <c r="D71" i="34"/>
  <c r="H325" i="35"/>
  <c r="H70" i="34"/>
  <c r="H69" i="34"/>
  <c r="G70" i="34"/>
  <c r="D70" i="34"/>
  <c r="H321" i="35"/>
  <c r="H320" i="35"/>
  <c r="G69" i="34"/>
  <c r="D69" i="34"/>
  <c r="H68" i="34"/>
  <c r="H67" i="34"/>
  <c r="G68" i="34"/>
  <c r="G67" i="34"/>
  <c r="D68" i="34"/>
  <c r="D67" i="34"/>
  <c r="H315" i="35"/>
  <c r="H311" i="35"/>
  <c r="H310" i="35"/>
  <c r="H306" i="35"/>
  <c r="H305" i="35"/>
  <c r="H66" i="34"/>
  <c r="G66" i="34"/>
  <c r="D66" i="34"/>
  <c r="H301" i="35"/>
  <c r="H300" i="35"/>
  <c r="H299" i="35"/>
  <c r="H298" i="35"/>
  <c r="H297" i="35"/>
  <c r="H296" i="35"/>
  <c r="H295" i="35"/>
  <c r="H294" i="35"/>
  <c r="H293" i="35"/>
  <c r="H65" i="34"/>
  <c r="G65" i="34"/>
  <c r="D65" i="34"/>
  <c r="H289" i="35"/>
  <c r="H288" i="35"/>
  <c r="H287" i="35"/>
  <c r="H286" i="35"/>
  <c r="H281" i="35" l="1"/>
  <c r="H282" i="35"/>
  <c r="H283" i="35"/>
  <c r="H284" i="35"/>
  <c r="H285" i="35"/>
  <c r="H280" i="35"/>
  <c r="F17" i="33" l="1"/>
  <c r="E22" i="2"/>
  <c r="E14" i="24"/>
  <c r="E14" i="42"/>
  <c r="E25" i="41"/>
  <c r="E16" i="41"/>
  <c r="E16" i="9"/>
  <c r="E16" i="58"/>
  <c r="E16" i="57"/>
  <c r="E16" i="56"/>
  <c r="F14" i="33"/>
  <c r="F14" i="39"/>
  <c r="F14" i="16"/>
  <c r="F15" i="16"/>
  <c r="F16" i="16"/>
  <c r="F18" i="16"/>
  <c r="F20" i="16"/>
  <c r="F22" i="16"/>
  <c r="F24" i="16"/>
  <c r="F25" i="16"/>
  <c r="F32" i="16"/>
  <c r="E19" i="16"/>
  <c r="E17" i="16"/>
  <c r="E16" i="55"/>
  <c r="E16" i="45"/>
  <c r="E14" i="45"/>
  <c r="E21" i="54"/>
  <c r="E20" i="54"/>
  <c r="E14" i="54"/>
  <c r="E14" i="62"/>
  <c r="E20" i="6"/>
  <c r="E19" i="6"/>
  <c r="E14" i="6"/>
  <c r="E14" i="5"/>
  <c r="E20" i="3"/>
  <c r="E17" i="3"/>
  <c r="E14" i="3"/>
  <c r="G30" i="34"/>
  <c r="H92" i="35"/>
  <c r="H93" i="35"/>
  <c r="H94" i="35"/>
  <c r="H95" i="35"/>
  <c r="H96" i="35"/>
  <c r="H97" i="35"/>
  <c r="H98" i="35"/>
  <c r="H99" i="35"/>
  <c r="H100" i="35"/>
  <c r="H101" i="35"/>
  <c r="H91" i="35"/>
  <c r="B14" i="71" l="1"/>
  <c r="H23" i="34"/>
  <c r="D14" i="71" s="1"/>
  <c r="G23" i="34"/>
  <c r="C14" i="71" s="1"/>
  <c r="H14" i="71"/>
  <c r="F33" i="16"/>
  <c r="H33" i="16" s="1"/>
  <c r="H32" i="16"/>
  <c r="H31" i="16"/>
  <c r="H17" i="60"/>
  <c r="H14" i="70"/>
  <c r="B14" i="70"/>
  <c r="H20" i="70"/>
  <c r="H19" i="70"/>
  <c r="H18" i="70"/>
  <c r="H17" i="70"/>
  <c r="H16" i="70"/>
  <c r="H15" i="70"/>
  <c r="H23" i="70" s="1"/>
  <c r="I37" i="34" s="1"/>
  <c r="H37" i="34"/>
  <c r="D14" i="70" s="1"/>
  <c r="G37" i="34"/>
  <c r="C14" i="70" s="1"/>
  <c r="H14" i="69"/>
  <c r="B14" i="69"/>
  <c r="H20" i="69"/>
  <c r="H19" i="69"/>
  <c r="H18" i="69"/>
  <c r="H17" i="69"/>
  <c r="H16" i="69"/>
  <c r="H15" i="69"/>
  <c r="H36" i="34"/>
  <c r="D14" i="69" s="1"/>
  <c r="G36" i="34"/>
  <c r="C14" i="69" s="1"/>
  <c r="H34" i="3"/>
  <c r="H33" i="3"/>
  <c r="H32" i="3"/>
  <c r="H31" i="3"/>
  <c r="H30" i="3"/>
  <c r="H22" i="71" l="1"/>
  <c r="I23" i="34" s="1"/>
  <c r="H23" i="69"/>
  <c r="H22" i="3"/>
  <c r="H23" i="3"/>
  <c r="H24" i="3"/>
  <c r="H25" i="3"/>
  <c r="H26" i="3"/>
  <c r="H27" i="3"/>
  <c r="H28" i="3"/>
  <c r="H29" i="3"/>
  <c r="E16" i="63" l="1"/>
  <c r="E20" i="2"/>
  <c r="E19" i="2"/>
  <c r="E18" i="2"/>
  <c r="G81" i="34" l="1"/>
  <c r="G274" i="35"/>
  <c r="H274" i="35" s="1"/>
  <c r="G273" i="35"/>
  <c r="H273" i="35" s="1"/>
  <c r="G272" i="35"/>
  <c r="H272" i="35" s="1"/>
  <c r="G271" i="35"/>
  <c r="H271" i="35" s="1"/>
  <c r="G270" i="35"/>
  <c r="H270" i="35" s="1"/>
  <c r="H260" i="35"/>
  <c r="H256" i="35" l="1"/>
  <c r="H257" i="35"/>
  <c r="H258" i="35"/>
  <c r="H259" i="35"/>
  <c r="H255" i="35"/>
  <c r="G216" i="35"/>
  <c r="H216" i="35" s="1"/>
  <c r="F217" i="35"/>
  <c r="G49" i="34"/>
  <c r="G218" i="35"/>
  <c r="H218" i="35" s="1"/>
  <c r="G217" i="35"/>
  <c r="H215" i="35"/>
  <c r="H214" i="35"/>
  <c r="H213" i="35"/>
  <c r="H212" i="35"/>
  <c r="G206" i="35"/>
  <c r="H206" i="35" s="1"/>
  <c r="G196" i="35"/>
  <c r="H196" i="35" s="1"/>
  <c r="G186" i="35"/>
  <c r="F186" i="35"/>
  <c r="G48" i="34"/>
  <c r="G208" i="35"/>
  <c r="H208" i="35" s="1"/>
  <c r="G207" i="35"/>
  <c r="F207" i="35"/>
  <c r="H205" i="35"/>
  <c r="H204" i="35"/>
  <c r="H203" i="35"/>
  <c r="H202" i="35"/>
  <c r="G47" i="34"/>
  <c r="G46" i="34"/>
  <c r="G198" i="35"/>
  <c r="H198" i="35" s="1"/>
  <c r="G197" i="35"/>
  <c r="F197" i="35"/>
  <c r="H195" i="35"/>
  <c r="H194" i="35"/>
  <c r="H193" i="35"/>
  <c r="H192" i="35"/>
  <c r="F187" i="35"/>
  <c r="H183" i="35"/>
  <c r="H184" i="35"/>
  <c r="H185" i="35"/>
  <c r="H182" i="35"/>
  <c r="G188" i="35"/>
  <c r="H188" i="35" s="1"/>
  <c r="G187" i="35"/>
  <c r="H170" i="35"/>
  <c r="H171" i="35"/>
  <c r="H172" i="35"/>
  <c r="H173" i="35"/>
  <c r="H174" i="35"/>
  <c r="H175" i="35"/>
  <c r="H169" i="35"/>
  <c r="H124" i="35"/>
  <c r="H125" i="35"/>
  <c r="H126" i="35"/>
  <c r="H127" i="35"/>
  <c r="H123" i="35"/>
  <c r="H186" i="35" l="1"/>
  <c r="H197" i="35"/>
  <c r="H187" i="35"/>
  <c r="H207" i="35"/>
  <c r="H217" i="35"/>
  <c r="B14" i="38"/>
  <c r="C14" i="38"/>
  <c r="D14" i="38"/>
  <c r="H20" i="38"/>
  <c r="H19" i="38"/>
  <c r="H18" i="38"/>
  <c r="H17" i="38"/>
  <c r="H16" i="38"/>
  <c r="H15" i="38"/>
  <c r="H14" i="38"/>
  <c r="D14" i="68"/>
  <c r="B14" i="48"/>
  <c r="D14" i="48"/>
  <c r="H20" i="68"/>
  <c r="H19" i="68"/>
  <c r="H18" i="68"/>
  <c r="H17" i="68"/>
  <c r="H16" i="68"/>
  <c r="H15" i="68"/>
  <c r="H14" i="68"/>
  <c r="H21" i="68" s="1"/>
  <c r="I80" i="34" s="1"/>
  <c r="I8" i="68"/>
  <c r="H8" i="68"/>
  <c r="H15" i="48"/>
  <c r="H16" i="48"/>
  <c r="H14" i="48"/>
  <c r="D14" i="67"/>
  <c r="C14" i="67"/>
  <c r="B14" i="67"/>
  <c r="H20" i="67"/>
  <c r="H19" i="67"/>
  <c r="H18" i="67"/>
  <c r="H17" i="67"/>
  <c r="H16" i="67"/>
  <c r="H15" i="67"/>
  <c r="H14" i="67"/>
  <c r="H21" i="67" s="1"/>
  <c r="I76" i="34" s="1"/>
  <c r="I8" i="67"/>
  <c r="H8" i="67"/>
  <c r="H15" i="66"/>
  <c r="H16" i="66"/>
  <c r="H17" i="66"/>
  <c r="H18" i="66"/>
  <c r="H19" i="66"/>
  <c r="H14" i="66"/>
  <c r="D14" i="66"/>
  <c r="C14" i="66"/>
  <c r="B14" i="66"/>
  <c r="H20" i="66"/>
  <c r="I8" i="66"/>
  <c r="H8" i="66"/>
  <c r="H15" i="49"/>
  <c r="H16" i="49"/>
  <c r="H17" i="49"/>
  <c r="H18" i="49"/>
  <c r="H19" i="49"/>
  <c r="H14" i="49"/>
  <c r="D14" i="49"/>
  <c r="C14" i="49"/>
  <c r="B14" i="49"/>
  <c r="H19" i="7"/>
  <c r="H20" i="7"/>
  <c r="H15" i="7"/>
  <c r="H16" i="7"/>
  <c r="H17" i="7"/>
  <c r="H14" i="7"/>
  <c r="H21" i="7" s="1"/>
  <c r="I62" i="34" s="1"/>
  <c r="H18" i="7"/>
  <c r="D14" i="7"/>
  <c r="C14" i="7"/>
  <c r="B14" i="7"/>
  <c r="D14" i="65"/>
  <c r="C14" i="65"/>
  <c r="B14" i="65"/>
  <c r="H16" i="65"/>
  <c r="H22" i="65" s="1"/>
  <c r="I59" i="34" s="1"/>
  <c r="H15" i="65"/>
  <c r="H14" i="65"/>
  <c r="I8" i="65"/>
  <c r="H8" i="65"/>
  <c r="D14" i="64"/>
  <c r="C14" i="64"/>
  <c r="B14" i="64"/>
  <c r="H16" i="64"/>
  <c r="H15" i="64"/>
  <c r="H14" i="64"/>
  <c r="H22" i="64" s="1"/>
  <c r="I58" i="34" s="1"/>
  <c r="I8" i="64"/>
  <c r="H8" i="64"/>
  <c r="F15" i="63"/>
  <c r="F16" i="63"/>
  <c r="F14" i="63"/>
  <c r="H21" i="66" l="1"/>
  <c r="I75" i="34" s="1"/>
  <c r="H15" i="63" l="1"/>
  <c r="H16" i="63"/>
  <c r="H14" i="63"/>
  <c r="D14" i="63"/>
  <c r="C14" i="63"/>
  <c r="B14" i="63"/>
  <c r="I8" i="63"/>
  <c r="H8" i="63"/>
  <c r="H24" i="41"/>
  <c r="H25" i="41"/>
  <c r="H23" i="41"/>
  <c r="H22" i="41"/>
  <c r="H21" i="41"/>
  <c r="H20" i="41"/>
  <c r="H19" i="41"/>
  <c r="H18" i="41"/>
  <c r="H17" i="41"/>
  <c r="H16" i="41"/>
  <c r="H15" i="41"/>
  <c r="H14" i="41"/>
  <c r="H15" i="59"/>
  <c r="H16" i="59"/>
  <c r="H17" i="59"/>
  <c r="H14" i="59"/>
  <c r="H16" i="58"/>
  <c r="H15" i="58"/>
  <c r="H14" i="58"/>
  <c r="H15" i="56"/>
  <c r="H16" i="56"/>
  <c r="H14" i="56"/>
  <c r="H15" i="57"/>
  <c r="H16" i="57"/>
  <c r="H14" i="57"/>
  <c r="H19" i="57"/>
  <c r="H20" i="57"/>
  <c r="H18" i="57"/>
  <c r="F16" i="33"/>
  <c r="F15" i="33"/>
  <c r="F28" i="16"/>
  <c r="H28" i="16" s="1"/>
  <c r="H29" i="16"/>
  <c r="F26" i="16"/>
  <c r="H26" i="16" s="1"/>
  <c r="H25" i="16"/>
  <c r="H27" i="16"/>
  <c r="H30" i="16"/>
  <c r="H34" i="16"/>
  <c r="H20" i="5"/>
  <c r="H19" i="5"/>
  <c r="H18" i="5"/>
  <c r="H17" i="5"/>
  <c r="H16" i="5"/>
  <c r="H15" i="5"/>
  <c r="H139" i="35"/>
  <c r="H140" i="35"/>
  <c r="H141" i="35"/>
  <c r="H138" i="35"/>
  <c r="H16" i="55"/>
  <c r="H15" i="55"/>
  <c r="H14" i="55"/>
  <c r="G16" i="45"/>
  <c r="H16" i="45" s="1"/>
  <c r="D14" i="62"/>
  <c r="C14" i="62"/>
  <c r="B14" i="62"/>
  <c r="H14" i="62"/>
  <c r="H23" i="62" s="1"/>
  <c r="H23" i="9"/>
  <c r="H24" i="9"/>
  <c r="H25" i="9"/>
  <c r="H14" i="9"/>
  <c r="H15" i="9"/>
  <c r="H16" i="9"/>
  <c r="H17" i="9"/>
  <c r="H18" i="9"/>
  <c r="H19" i="9"/>
  <c r="H20" i="9"/>
  <c r="H21" i="9"/>
  <c r="H22" i="9"/>
  <c r="H81" i="35"/>
  <c r="H82" i="35"/>
  <c r="H83" i="35"/>
  <c r="H84" i="35"/>
  <c r="H80" i="35"/>
  <c r="H16" i="60"/>
  <c r="D14" i="60"/>
  <c r="C14" i="60"/>
  <c r="B14" i="60"/>
  <c r="H19" i="60"/>
  <c r="H18" i="60"/>
  <c r="H15" i="60"/>
  <c r="H14" i="60"/>
  <c r="H21" i="3"/>
  <c r="D14" i="3"/>
  <c r="C14" i="3"/>
  <c r="B14" i="3"/>
  <c r="H20" i="3"/>
  <c r="H19" i="3"/>
  <c r="H18" i="3"/>
  <c r="H17" i="3"/>
  <c r="H16" i="3"/>
  <c r="H15" i="3"/>
  <c r="H14" i="3"/>
  <c r="H22" i="63" l="1"/>
  <c r="I57" i="34" s="1"/>
  <c r="H21" i="60"/>
  <c r="I27" i="34" s="1"/>
  <c r="H22" i="30" l="1"/>
  <c r="H21" i="30"/>
  <c r="H20" i="30"/>
  <c r="H19" i="30"/>
  <c r="H18" i="30"/>
  <c r="H17" i="30"/>
  <c r="H16" i="30"/>
  <c r="H15" i="30"/>
  <c r="H22" i="2"/>
  <c r="H17" i="16" l="1"/>
  <c r="H18" i="16"/>
  <c r="H19" i="16"/>
  <c r="H20" i="16"/>
  <c r="H21" i="16"/>
  <c r="H23" i="16"/>
  <c r="H16" i="16"/>
  <c r="H48" i="35"/>
  <c r="H37" i="35"/>
  <c r="H38" i="35"/>
  <c r="H39" i="35"/>
  <c r="H40" i="35"/>
  <c r="H41" i="35"/>
  <c r="H36" i="35"/>
  <c r="H14" i="42"/>
  <c r="H22" i="42" s="1"/>
  <c r="I54" i="34" s="1"/>
  <c r="D14" i="59"/>
  <c r="C14" i="59"/>
  <c r="B14" i="59"/>
  <c r="H21" i="59"/>
  <c r="H20" i="59"/>
  <c r="H19" i="59"/>
  <c r="H18" i="59"/>
  <c r="I8" i="59"/>
  <c r="H8" i="59"/>
  <c r="H21" i="58"/>
  <c r="H20" i="58"/>
  <c r="H19" i="58"/>
  <c r="H18" i="58"/>
  <c r="H17" i="58"/>
  <c r="H22" i="58" s="1"/>
  <c r="I48" i="34" s="1"/>
  <c r="D14" i="58"/>
  <c r="C14" i="58"/>
  <c r="B14" i="58"/>
  <c r="I8" i="58"/>
  <c r="H8" i="58"/>
  <c r="D14" i="57"/>
  <c r="C14" i="57"/>
  <c r="B14" i="57"/>
  <c r="H21" i="57"/>
  <c r="I8" i="57"/>
  <c r="H8" i="57"/>
  <c r="H17" i="56"/>
  <c r="D14" i="56"/>
  <c r="C14" i="56"/>
  <c r="B14" i="56"/>
  <c r="H21" i="56"/>
  <c r="H20" i="56"/>
  <c r="H19" i="56"/>
  <c r="H18" i="56"/>
  <c r="I8" i="56"/>
  <c r="H8" i="56"/>
  <c r="H15" i="33"/>
  <c r="H18" i="33"/>
  <c r="H19" i="33"/>
  <c r="H17" i="33"/>
  <c r="H16" i="33"/>
  <c r="H14" i="33"/>
  <c r="D14" i="33"/>
  <c r="C14" i="33"/>
  <c r="B14" i="33"/>
  <c r="I8" i="50"/>
  <c r="H8" i="50"/>
  <c r="I8" i="16"/>
  <c r="H8" i="16"/>
  <c r="H24" i="16"/>
  <c r="H22" i="59" l="1"/>
  <c r="H35" i="35"/>
  <c r="I49" i="34"/>
  <c r="H22" i="57"/>
  <c r="I47" i="34" s="1"/>
  <c r="H22" i="56"/>
  <c r="I46" i="34" s="1"/>
  <c r="H22" i="16" l="1"/>
  <c r="H15" i="16"/>
  <c r="H14" i="16"/>
  <c r="H20" i="55" l="1"/>
  <c r="I35" i="34" s="1"/>
  <c r="C14" i="54"/>
  <c r="B14" i="54"/>
  <c r="I8" i="55"/>
  <c r="H8" i="55"/>
  <c r="G15" i="45"/>
  <c r="H15" i="45" s="1"/>
  <c r="G14" i="45"/>
  <c r="H14" i="45" s="1"/>
  <c r="G16" i="54"/>
  <c r="H16" i="54" s="1"/>
  <c r="G17" i="54"/>
  <c r="H17" i="54" s="1"/>
  <c r="G18" i="54"/>
  <c r="H18" i="54" s="1"/>
  <c r="G19" i="54"/>
  <c r="H19" i="54" s="1"/>
  <c r="G20" i="54"/>
  <c r="H20" i="54" s="1"/>
  <c r="G21" i="54"/>
  <c r="H21" i="54" s="1"/>
  <c r="G15" i="54"/>
  <c r="H15" i="54" s="1"/>
  <c r="G14" i="54"/>
  <c r="H14" i="54" s="1"/>
  <c r="D14" i="54"/>
  <c r="H15" i="6"/>
  <c r="H16" i="6"/>
  <c r="H17" i="6"/>
  <c r="H18" i="6"/>
  <c r="H19" i="6"/>
  <c r="H20" i="6"/>
  <c r="H14" i="6"/>
  <c r="H14" i="5"/>
  <c r="H34" i="6" l="1"/>
  <c r="H23" i="54"/>
  <c r="H35" i="3" l="1"/>
  <c r="I26" i="34" s="1"/>
  <c r="H28" i="30"/>
  <c r="H27" i="30"/>
  <c r="H24" i="30"/>
  <c r="H25" i="30"/>
  <c r="H26" i="30"/>
  <c r="H23" i="30"/>
  <c r="G21" i="2"/>
  <c r="H21" i="2" s="1"/>
  <c r="H20" i="2"/>
  <c r="H16" i="53"/>
  <c r="H15" i="53"/>
  <c r="H14" i="53"/>
  <c r="H20" i="53"/>
  <c r="H19" i="53"/>
  <c r="H18" i="53"/>
  <c r="H17" i="53"/>
  <c r="H20" i="52"/>
  <c r="H19" i="52"/>
  <c r="H18" i="52"/>
  <c r="H17" i="52"/>
  <c r="H16" i="52"/>
  <c r="H15" i="52"/>
  <c r="H14" i="52"/>
  <c r="H18" i="24"/>
  <c r="H19" i="24"/>
  <c r="H20" i="24"/>
  <c r="H29" i="30" l="1"/>
  <c r="H21" i="53"/>
  <c r="I18" i="34" s="1"/>
  <c r="H21" i="52"/>
  <c r="I17" i="34" s="1"/>
  <c r="H15" i="24" l="1"/>
  <c r="H16" i="24"/>
  <c r="H17" i="24"/>
  <c r="H14" i="24"/>
  <c r="D14" i="45"/>
  <c r="D14" i="42"/>
  <c r="D14" i="41"/>
  <c r="D14" i="30"/>
  <c r="D14" i="24"/>
  <c r="D14" i="27"/>
  <c r="D14" i="26"/>
  <c r="D14" i="25"/>
  <c r="D14" i="16"/>
  <c r="D14" i="39"/>
  <c r="D14" i="50"/>
  <c r="D14" i="2"/>
  <c r="D14" i="5"/>
  <c r="D14" i="6"/>
  <c r="C14" i="45"/>
  <c r="C14" i="42"/>
  <c r="C14" i="30"/>
  <c r="C14" i="27"/>
  <c r="C14" i="26"/>
  <c r="C14" i="25"/>
  <c r="C14" i="24"/>
  <c r="C14" i="16"/>
  <c r="C14" i="39"/>
  <c r="C14" i="2"/>
  <c r="C14" i="5"/>
  <c r="I8" i="45"/>
  <c r="H8" i="45"/>
  <c r="I8" i="42"/>
  <c r="H8" i="42"/>
  <c r="I8" i="41"/>
  <c r="H8" i="41"/>
  <c r="I8" i="38"/>
  <c r="H8" i="38"/>
  <c r="I8" i="39"/>
  <c r="H8" i="39"/>
  <c r="I8" i="48"/>
  <c r="H8" i="48"/>
  <c r="I8" i="33"/>
  <c r="H8" i="33"/>
  <c r="I8" i="49"/>
  <c r="H8" i="49"/>
  <c r="I8" i="9"/>
  <c r="H8" i="9"/>
  <c r="I8" i="7"/>
  <c r="H8" i="7"/>
  <c r="H23" i="45" l="1"/>
  <c r="I34" i="34" s="1"/>
  <c r="H15" i="50"/>
  <c r="H16" i="50"/>
  <c r="H17" i="50"/>
  <c r="G14" i="50"/>
  <c r="H14" i="50" s="1"/>
  <c r="B14" i="50"/>
  <c r="H20" i="49"/>
  <c r="H20" i="48"/>
  <c r="H19" i="48"/>
  <c r="H18" i="48"/>
  <c r="H17" i="48"/>
  <c r="H18" i="50" l="1"/>
  <c r="I41" i="34" s="1"/>
  <c r="H21" i="49"/>
  <c r="I74" i="34" s="1"/>
  <c r="H21" i="48"/>
  <c r="I79" i="34" s="1"/>
  <c r="H349" i="35" l="1"/>
  <c r="H348" i="35" s="1"/>
  <c r="H353" i="35"/>
  <c r="H352" i="35" s="1"/>
  <c r="H357" i="35"/>
  <c r="H356" i="35" s="1"/>
  <c r="G80" i="34"/>
  <c r="C14" i="68" s="1"/>
  <c r="D80" i="34"/>
  <c r="B14" i="68" s="1"/>
  <c r="G79" i="34"/>
  <c r="C14" i="48" s="1"/>
  <c r="G41" i="34" l="1"/>
  <c r="C14" i="50" s="1"/>
  <c r="H18" i="34"/>
  <c r="D14" i="53" s="1"/>
  <c r="G18" i="34"/>
  <c r="C14" i="53" s="1"/>
  <c r="G243" i="35" l="1"/>
  <c r="G245" i="35"/>
  <c r="G53" i="34"/>
  <c r="C14" i="41" s="1"/>
  <c r="G31" i="34"/>
  <c r="C14" i="6" s="1"/>
  <c r="H56" i="35"/>
  <c r="H22" i="47" l="1"/>
  <c r="H21" i="47"/>
  <c r="G48" i="47" l="1"/>
  <c r="F50" i="47"/>
  <c r="H41" i="47"/>
  <c r="H40" i="47"/>
  <c r="H20" i="47"/>
  <c r="H17" i="47"/>
  <c r="H16" i="47"/>
  <c r="H15" i="47"/>
  <c r="H14" i="47"/>
  <c r="H13" i="47"/>
  <c r="H12" i="47"/>
  <c r="G34" i="47" l="1"/>
  <c r="G45" i="47"/>
  <c r="G49" i="47"/>
  <c r="G31" i="47"/>
  <c r="G35" i="47"/>
  <c r="G46" i="47"/>
  <c r="G50" i="47"/>
  <c r="H50" i="47" s="1"/>
  <c r="J50" i="47" s="1"/>
  <c r="G32" i="47"/>
  <c r="G36" i="47"/>
  <c r="G47" i="47"/>
  <c r="G33" i="47"/>
  <c r="G37" i="47"/>
  <c r="G44" i="47"/>
  <c r="J41" i="47"/>
  <c r="J40" i="47"/>
  <c r="F31" i="47"/>
  <c r="F32" i="47"/>
  <c r="F33" i="47"/>
  <c r="F34" i="47"/>
  <c r="F35" i="47"/>
  <c r="F36" i="47"/>
  <c r="F44" i="47"/>
  <c r="F45" i="47"/>
  <c r="F46" i="47"/>
  <c r="F47" i="47"/>
  <c r="F48" i="47"/>
  <c r="H48" i="47" s="1"/>
  <c r="J48" i="47" s="1"/>
  <c r="F49" i="47"/>
  <c r="B14" i="45"/>
  <c r="B14" i="42"/>
  <c r="B14" i="41"/>
  <c r="H36" i="47" l="1"/>
  <c r="J36" i="47" s="1"/>
  <c r="H31" i="47"/>
  <c r="H47" i="47"/>
  <c r="J47" i="47" s="1"/>
  <c r="H37" i="47"/>
  <c r="J37" i="47" s="1"/>
  <c r="H34" i="47"/>
  <c r="J34" i="47" s="1"/>
  <c r="H49" i="47"/>
  <c r="J49" i="47" s="1"/>
  <c r="H45" i="47"/>
  <c r="J45" i="47" s="1"/>
  <c r="H35" i="47"/>
  <c r="J35" i="47" s="1"/>
  <c r="H44" i="47"/>
  <c r="H33" i="47"/>
  <c r="J33" i="47" s="1"/>
  <c r="H46" i="47"/>
  <c r="J46" i="47" s="1"/>
  <c r="H32" i="47"/>
  <c r="J32" i="47" s="1"/>
  <c r="B14" i="30"/>
  <c r="H14" i="27"/>
  <c r="B14" i="27"/>
  <c r="B14" i="26"/>
  <c r="H14" i="26"/>
  <c r="B14" i="25"/>
  <c r="B14" i="24"/>
  <c r="B14" i="39"/>
  <c r="H20" i="39"/>
  <c r="H19" i="39"/>
  <c r="H18" i="39"/>
  <c r="H17" i="39"/>
  <c r="H16" i="39"/>
  <c r="H15" i="39"/>
  <c r="B14" i="16"/>
  <c r="B14" i="2"/>
  <c r="B14" i="5"/>
  <c r="B14" i="6"/>
  <c r="G134" i="35"/>
  <c r="H134" i="35" s="1"/>
  <c r="G133" i="35"/>
  <c r="H133" i="35" s="1"/>
  <c r="G132" i="35"/>
  <c r="H132" i="35" s="1"/>
  <c r="G131" i="35"/>
  <c r="H131" i="35" s="1"/>
  <c r="H32" i="35"/>
  <c r="J31" i="47" l="1"/>
  <c r="I30" i="47"/>
  <c r="J30" i="47" s="1"/>
  <c r="I43" i="47"/>
  <c r="J43" i="47" s="1"/>
  <c r="J44" i="47"/>
  <c r="H21" i="38"/>
  <c r="I81" i="34" s="1"/>
  <c r="H21" i="39"/>
  <c r="I42" i="34" s="1"/>
  <c r="J26" i="47" l="1"/>
  <c r="J51" i="47"/>
  <c r="I51" i="47"/>
  <c r="G152" i="35"/>
  <c r="H152" i="35" s="1"/>
  <c r="G151" i="35"/>
  <c r="H151" i="35" s="1"/>
  <c r="G150" i="35"/>
  <c r="H150" i="35" s="1"/>
  <c r="G149" i="35"/>
  <c r="H149" i="35" s="1"/>
  <c r="G148" i="35"/>
  <c r="H148" i="35" s="1"/>
  <c r="G119" i="35"/>
  <c r="H119" i="35" s="1"/>
  <c r="G118" i="35"/>
  <c r="H118" i="35" s="1"/>
  <c r="G117" i="35"/>
  <c r="H117" i="35" s="1"/>
  <c r="G116" i="35"/>
  <c r="H116" i="35" s="1"/>
  <c r="G115" i="35"/>
  <c r="H115" i="35" s="1"/>
  <c r="G55" i="35"/>
  <c r="H55" i="35" s="1"/>
  <c r="G54" i="35"/>
  <c r="H54" i="35" s="1"/>
  <c r="G53" i="35"/>
  <c r="H53" i="35" s="1"/>
  <c r="J54" i="47" l="1"/>
  <c r="K28" i="47" s="1"/>
  <c r="K93" i="34"/>
  <c r="G49" i="35" l="1"/>
  <c r="H49" i="35" s="1"/>
  <c r="G47" i="35"/>
  <c r="H47" i="35" s="1"/>
  <c r="G28" i="35"/>
  <c r="H28" i="35" s="1"/>
  <c r="G24" i="35"/>
  <c r="H24" i="35" s="1"/>
  <c r="G20" i="35"/>
  <c r="H20" i="35" s="1"/>
  <c r="G19" i="35"/>
  <c r="H19" i="35" s="1"/>
  <c r="G18" i="35"/>
  <c r="H18" i="35" s="1"/>
  <c r="G17" i="35"/>
  <c r="H17" i="35" s="1"/>
  <c r="G16" i="35"/>
  <c r="H16" i="35" s="1"/>
  <c r="G15" i="35"/>
  <c r="H15" i="35" s="1"/>
  <c r="G14" i="35"/>
  <c r="H14" i="35" s="1"/>
  <c r="G13" i="35"/>
  <c r="H13" i="35" s="1"/>
  <c r="G9" i="35"/>
  <c r="H9" i="35" s="1"/>
  <c r="G8" i="35"/>
  <c r="H8" i="35" s="1"/>
  <c r="G7" i="35"/>
  <c r="H7" i="35" s="1"/>
  <c r="G6" i="35"/>
  <c r="H6" i="35" s="1"/>
  <c r="G5" i="35"/>
  <c r="H5" i="35" s="1"/>
  <c r="K96" i="34" l="1"/>
  <c r="H21" i="33"/>
  <c r="H22" i="33" s="1"/>
  <c r="I43" i="34" s="1"/>
  <c r="H20" i="33"/>
  <c r="J3" i="35" l="1"/>
  <c r="J13" i="34" l="1"/>
  <c r="K13" i="34" s="1"/>
  <c r="J47" i="34"/>
  <c r="K47" i="34" s="1"/>
  <c r="I333" i="35"/>
  <c r="J74" i="34" s="1"/>
  <c r="K74" i="34" s="1"/>
  <c r="J46" i="34"/>
  <c r="K46" i="34" s="1"/>
  <c r="I324" i="35"/>
  <c r="J71" i="34" s="1"/>
  <c r="K71" i="34" s="1"/>
  <c r="J33" i="34"/>
  <c r="K33" i="34" s="1"/>
  <c r="J43" i="34"/>
  <c r="K43" i="34" s="1"/>
  <c r="I352" i="35"/>
  <c r="J80" i="34" s="1"/>
  <c r="K80" i="34" s="1"/>
  <c r="I319" i="35"/>
  <c r="J70" i="34" s="1"/>
  <c r="K70" i="34" s="1"/>
  <c r="J62" i="34"/>
  <c r="K62" i="34" s="1"/>
  <c r="K63" i="34" s="1"/>
  <c r="J50" i="34"/>
  <c r="K50" i="34" s="1"/>
  <c r="J42" i="34"/>
  <c r="K42" i="34" s="1"/>
  <c r="I114" i="35"/>
  <c r="J32" i="34" s="1"/>
  <c r="K32" i="34" s="1"/>
  <c r="J22" i="34"/>
  <c r="K22" i="34" s="1"/>
  <c r="J15" i="34"/>
  <c r="K15" i="34" s="1"/>
  <c r="I341" i="35"/>
  <c r="J76" i="34" s="1"/>
  <c r="K76" i="34" s="1"/>
  <c r="J58" i="34"/>
  <c r="K58" i="34" s="1"/>
  <c r="J40" i="34"/>
  <c r="K40" i="34" s="1"/>
  <c r="J21" i="34"/>
  <c r="K21" i="34" s="1"/>
  <c r="J75" i="34"/>
  <c r="K75" i="34" s="1"/>
  <c r="J57" i="34"/>
  <c r="K57" i="34" s="1"/>
  <c r="J35" i="34"/>
  <c r="K35" i="34" s="1"/>
  <c r="J66" i="34"/>
  <c r="K66" i="34" s="1"/>
  <c r="J34" i="34"/>
  <c r="K34" i="34" s="1"/>
  <c r="J17" i="34"/>
  <c r="K17" i="34" s="1"/>
  <c r="J65" i="34"/>
  <c r="K65" i="34" s="1"/>
  <c r="J23" i="34"/>
  <c r="K23" i="34" s="1"/>
  <c r="I348" i="35"/>
  <c r="J79" i="34" s="1"/>
  <c r="K79" i="34" s="1"/>
  <c r="K82" i="34" s="1"/>
  <c r="I314" i="35"/>
  <c r="J69" i="34" s="1"/>
  <c r="K69" i="34" s="1"/>
  <c r="J59" i="34"/>
  <c r="K59" i="34" s="1"/>
  <c r="J49" i="34"/>
  <c r="K49" i="34" s="1"/>
  <c r="J41" i="34"/>
  <c r="K41" i="34" s="1"/>
  <c r="J31" i="34"/>
  <c r="K31" i="34" s="1"/>
  <c r="J14" i="34"/>
  <c r="K14" i="34" s="1"/>
  <c r="I381" i="35"/>
  <c r="J37" i="34" s="1"/>
  <c r="K37" i="34" s="1"/>
  <c r="J68" i="34"/>
  <c r="K68" i="34" s="1"/>
  <c r="J48" i="34"/>
  <c r="K48" i="34" s="1"/>
  <c r="J30" i="34"/>
  <c r="K30" i="34" s="1"/>
  <c r="I366" i="35"/>
  <c r="J36" i="34" s="1"/>
  <c r="K36" i="34" s="1"/>
  <c r="J67" i="34"/>
  <c r="K67" i="34" s="1"/>
  <c r="J27" i="34"/>
  <c r="K27" i="34" s="1"/>
  <c r="J18" i="34"/>
  <c r="K18" i="34" s="1"/>
  <c r="I362" i="35"/>
  <c r="J84" i="34" s="1"/>
  <c r="K84" i="34" s="1"/>
  <c r="K85" i="34" s="1"/>
  <c r="J54" i="34"/>
  <c r="K54" i="34" s="1"/>
  <c r="J26" i="34"/>
  <c r="K26" i="34" s="1"/>
  <c r="I356" i="35"/>
  <c r="J81" i="34" s="1"/>
  <c r="K81" i="34" s="1"/>
  <c r="J53" i="34"/>
  <c r="K53" i="34" s="1"/>
  <c r="J16" i="34"/>
  <c r="K16" i="34" s="1"/>
  <c r="H21" i="27"/>
  <c r="H20" i="27"/>
  <c r="H19" i="27"/>
  <c r="H18" i="27"/>
  <c r="H17" i="27"/>
  <c r="H16" i="27"/>
  <c r="H15" i="27"/>
  <c r="H19" i="26"/>
  <c r="H18" i="26"/>
  <c r="H17" i="26"/>
  <c r="H16" i="26"/>
  <c r="H15" i="26"/>
  <c r="H14" i="25"/>
  <c r="H22" i="25"/>
  <c r="H21" i="25"/>
  <c r="H20" i="25"/>
  <c r="H19" i="25"/>
  <c r="H18" i="25"/>
  <c r="H17" i="25"/>
  <c r="H16" i="25"/>
  <c r="H15" i="25"/>
  <c r="H35" i="16"/>
  <c r="I40" i="34" s="1"/>
  <c r="I31" i="34"/>
  <c r="K60" i="34" l="1"/>
  <c r="K28" i="34"/>
  <c r="K51" i="34"/>
  <c r="K77" i="34"/>
  <c r="K38" i="34"/>
  <c r="K72" i="34"/>
  <c r="K19" i="34"/>
  <c r="K24" i="34"/>
  <c r="K44" i="34"/>
  <c r="K55" i="34"/>
  <c r="H14" i="2"/>
  <c r="H23" i="25"/>
  <c r="I14" i="34" s="1"/>
  <c r="H26" i="41"/>
  <c r="I53" i="34" s="1"/>
  <c r="H17" i="2"/>
  <c r="H28" i="9"/>
  <c r="H29" i="9" s="1"/>
  <c r="H19" i="2"/>
  <c r="H16" i="2"/>
  <c r="H15" i="2"/>
  <c r="H18" i="2"/>
  <c r="H22" i="27"/>
  <c r="I16" i="34" s="1"/>
  <c r="H20" i="26"/>
  <c r="I15" i="34" s="1"/>
  <c r="I13" i="34"/>
  <c r="K86" i="34" l="1"/>
  <c r="K89" i="34" s="1"/>
  <c r="N89" i="34" s="1"/>
  <c r="I22" i="34"/>
  <c r="H23" i="5"/>
  <c r="I30" i="34" s="1"/>
  <c r="I21" i="34"/>
  <c r="I50" i="34" l="1"/>
  <c r="K90" i="34" l="1"/>
  <c r="L4" i="47"/>
  <c r="N4" i="47" s="1"/>
  <c r="J8" i="24"/>
  <c r="J8" i="39"/>
  <c r="J8" i="69"/>
  <c r="J8" i="2"/>
  <c r="J8" i="49"/>
  <c r="J8" i="54"/>
  <c r="J8" i="9"/>
  <c r="J8" i="64"/>
  <c r="J8" i="42"/>
  <c r="J8" i="7"/>
  <c r="J8" i="50"/>
  <c r="J8" i="53"/>
  <c r="J8" i="66"/>
  <c r="J8" i="33"/>
  <c r="J8" i="5"/>
  <c r="J8" i="58"/>
  <c r="J8" i="71"/>
  <c r="J8" i="27"/>
  <c r="J8" i="65"/>
  <c r="J8" i="16"/>
  <c r="J8" i="52"/>
  <c r="J8" i="48"/>
  <c r="J8" i="45"/>
  <c r="J8" i="60"/>
  <c r="J8" i="67"/>
  <c r="J8" i="3"/>
  <c r="J8" i="62"/>
  <c r="J8" i="30"/>
  <c r="J8" i="55"/>
  <c r="J8" i="56"/>
  <c r="J8" i="68"/>
  <c r="J8" i="25"/>
  <c r="J8" i="57"/>
  <c r="J8" i="41"/>
  <c r="J8" i="70"/>
  <c r="J8" i="63"/>
  <c r="J8" i="38"/>
  <c r="J8" i="59"/>
  <c r="J8" i="6"/>
  <c r="J8" i="26"/>
</calcChain>
</file>

<file path=xl/comments1.xml><?xml version="1.0" encoding="utf-8"?>
<comments xmlns="http://schemas.openxmlformats.org/spreadsheetml/2006/main">
  <authors>
    <author/>
  </authors>
  <commentList>
    <comment ref="G28" authorId="0">
      <text>
        <r>
          <rPr>
            <sz val="11"/>
            <color theme="1"/>
            <rFont val="Calibri"/>
            <family val="2"/>
            <scheme val="minor"/>
          </rPr>
          <t>======
ID#AAAAu_nuwOw
win98    (2023-04-12 12:27:02)
Establecer este factor en función al valor aproximado del AIU.</t>
        </r>
      </text>
    </comment>
    <comment ref="I53" authorId="0">
      <text>
        <r>
          <rPr>
            <sz val="11"/>
            <color theme="1"/>
            <rFont val="Calibri"/>
            <family val="2"/>
            <scheme val="minor"/>
          </rPr>
          <t>======
ID#AAAAu_nuwOs
win98    (2023-04-12 12:27:02)
Digitar el porcentaje de Utilidad antes de IVA.</t>
        </r>
      </text>
    </comment>
  </commentList>
</comments>
</file>

<file path=xl/comments2.xml><?xml version="1.0" encoding="utf-8"?>
<comments xmlns="http://schemas.openxmlformats.org/spreadsheetml/2006/main">
  <authors>
    <author>Lenovo</author>
  </authors>
  <commentList>
    <comment ref="G14" authorId="0">
      <text>
        <r>
          <rPr>
            <b/>
            <sz val="9"/>
            <color indexed="81"/>
            <rFont val="Tahoma"/>
            <family val="2"/>
          </rPr>
          <t>Lenovo:</t>
        </r>
        <r>
          <rPr>
            <sz val="9"/>
            <color indexed="81"/>
            <rFont val="Tahoma"/>
            <family val="2"/>
          </rPr>
          <t xml:space="preserve">
barra de 1/2 cada 20cm
</t>
        </r>
      </text>
    </comment>
    <comment ref="G24" authorId="0">
      <text>
        <r>
          <rPr>
            <b/>
            <sz val="9"/>
            <color indexed="81"/>
            <rFont val="Tahoma"/>
            <family val="2"/>
          </rPr>
          <t>Lenovo:</t>
        </r>
        <r>
          <rPr>
            <sz val="9"/>
            <color indexed="81"/>
            <rFont val="Tahoma"/>
            <family val="2"/>
          </rPr>
          <t xml:space="preserve">
Barra de 1/2" cada 1,05 m</t>
        </r>
      </text>
    </comment>
    <comment ref="G25" authorId="0">
      <text>
        <r>
          <rPr>
            <b/>
            <sz val="9"/>
            <color indexed="81"/>
            <rFont val="Tahoma"/>
            <family val="2"/>
          </rPr>
          <t>Lenovo:</t>
        </r>
        <r>
          <rPr>
            <sz val="9"/>
            <color indexed="81"/>
            <rFont val="Tahoma"/>
            <family val="2"/>
          </rPr>
          <t xml:space="preserve">
barra de 1/2" cada 20cm
en ambas direcciones
</t>
        </r>
      </text>
    </comment>
  </commentList>
</comments>
</file>

<file path=xl/comments3.xml><?xml version="1.0" encoding="utf-8"?>
<comments xmlns="http://schemas.openxmlformats.org/spreadsheetml/2006/main">
  <authors>
    <author>Lenovo</author>
  </authors>
  <commentList>
    <comment ref="F14" authorId="0">
      <text>
        <r>
          <rPr>
            <b/>
            <sz val="9"/>
            <color indexed="81"/>
            <rFont val="Tahoma"/>
            <family val="2"/>
          </rPr>
          <t xml:space="preserve">Acero liso de 1", a una distancia de 30cm </t>
        </r>
      </text>
    </comment>
  </commentList>
</comments>
</file>

<file path=xl/comments4.xml><?xml version="1.0" encoding="utf-8"?>
<comments xmlns="http://schemas.openxmlformats.org/spreadsheetml/2006/main">
  <authors>
    <author>Lenovo</author>
  </authors>
  <commentList>
    <comment ref="F14" authorId="0">
      <text>
        <r>
          <rPr>
            <b/>
            <sz val="9"/>
            <color indexed="81"/>
            <rFont val="Tahoma"/>
            <family val="2"/>
          </rPr>
          <t xml:space="preserve">Acero liso de 1", a una distancia de 30cm </t>
        </r>
      </text>
    </comment>
  </commentList>
</comments>
</file>

<file path=xl/comments5.xml><?xml version="1.0" encoding="utf-8"?>
<comments xmlns="http://schemas.openxmlformats.org/spreadsheetml/2006/main">
  <authors>
    <author>Lenovo</author>
  </authors>
  <commentList>
    <comment ref="F14" authorId="0">
      <text>
        <r>
          <rPr>
            <b/>
            <sz val="9"/>
            <color indexed="81"/>
            <rFont val="Tahoma"/>
            <family val="2"/>
          </rPr>
          <t xml:space="preserve">Acero liso de 1", a una distancia de 30cm </t>
        </r>
      </text>
    </comment>
  </commentList>
</comments>
</file>

<file path=xl/comments6.xml><?xml version="1.0" encoding="utf-8"?>
<comments xmlns="http://schemas.openxmlformats.org/spreadsheetml/2006/main">
  <authors>
    <author>Lenovo</author>
  </authors>
  <commentList>
    <comment ref="F14" authorId="0">
      <text>
        <r>
          <rPr>
            <b/>
            <sz val="9"/>
            <color indexed="81"/>
            <rFont val="Tahoma"/>
            <family val="2"/>
          </rPr>
          <t xml:space="preserve">Acero liso de 1", a una distancia de 30cm </t>
        </r>
      </text>
    </comment>
  </commentList>
</comments>
</file>

<file path=xl/comments7.xml><?xml version="1.0" encoding="utf-8"?>
<comments xmlns="http://schemas.openxmlformats.org/spreadsheetml/2006/main">
  <authors>
    <author>Lenovo</author>
  </authors>
  <commentList>
    <comment ref="F14" authorId="0">
      <text>
        <r>
          <rPr>
            <b/>
            <sz val="9"/>
            <color indexed="81"/>
            <rFont val="Tahoma"/>
            <family val="2"/>
          </rPr>
          <t xml:space="preserve">Acero liso de 1", a una distancia de 30cm </t>
        </r>
      </text>
    </comment>
  </commentList>
</comments>
</file>

<file path=xl/sharedStrings.xml><?xml version="1.0" encoding="utf-8"?>
<sst xmlns="http://schemas.openxmlformats.org/spreadsheetml/2006/main" count="3245" uniqueCount="551">
  <si>
    <t>LONGITUD</t>
  </si>
  <si>
    <t>ANCHO</t>
  </si>
  <si>
    <t>ALTO</t>
  </si>
  <si>
    <t>CANTIDAD</t>
  </si>
  <si>
    <t>UNIDAD</t>
  </si>
  <si>
    <t>TRAMO 1</t>
  </si>
  <si>
    <t>TRAMO 2</t>
  </si>
  <si>
    <t>TRAMO 3</t>
  </si>
  <si>
    <t xml:space="preserve">MUNICIPIO DE MANIZALES </t>
  </si>
  <si>
    <t>Página 1 de 1</t>
  </si>
  <si>
    <t>MEMORIA CANTIDADES</t>
  </si>
  <si>
    <t>OBJETO:</t>
  </si>
  <si>
    <t>FECHA</t>
  </si>
  <si>
    <t>DÍA</t>
  </si>
  <si>
    <t>MES</t>
  </si>
  <si>
    <t>AÑO</t>
  </si>
  <si>
    <t>CONTRATISTA:</t>
  </si>
  <si>
    <t>CONTRATO:</t>
  </si>
  <si>
    <t># ÍTEM</t>
  </si>
  <si>
    <t>DESCRIPCIÓN ÍTEM</t>
  </si>
  <si>
    <t>DIMENSIÓN</t>
  </si>
  <si>
    <t>TOTAL M3</t>
  </si>
  <si>
    <t>LOCALIZACIÓN</t>
  </si>
  <si>
    <t>LARGO</t>
  </si>
  <si>
    <t xml:space="preserve">TRAMO </t>
  </si>
  <si>
    <t>M3</t>
  </si>
  <si>
    <t>TOTAL ÍTEM</t>
  </si>
  <si>
    <t>DIAGRAMA</t>
  </si>
  <si>
    <t xml:space="preserve">   </t>
  </si>
  <si>
    <t>FIRMAR</t>
  </si>
  <si>
    <t>FIRMA</t>
  </si>
  <si>
    <t>ING RESIDENTE</t>
  </si>
  <si>
    <t>SUPERVISIÓN TÉCNICA</t>
  </si>
  <si>
    <t xml:space="preserve">LUGAR </t>
  </si>
  <si>
    <t>TOTAL ML</t>
  </si>
  <si>
    <t>ML</t>
  </si>
  <si>
    <t>TOTAL M2</t>
  </si>
  <si>
    <t>M2</t>
  </si>
  <si>
    <t>UN</t>
  </si>
  <si>
    <t>TOTAL UND</t>
  </si>
  <si>
    <t>UND</t>
  </si>
  <si>
    <t>DEMOLICIONES</t>
  </si>
  <si>
    <t>peso/m</t>
  </si>
  <si>
    <t>Código</t>
  </si>
  <si>
    <t>CCE-EICP-FM-14</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</si>
  <si>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</si>
  <si>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</si>
  <si>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</si>
  <si>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</si>
  <si>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ITEM DE PAGO</t>
  </si>
  <si>
    <t xml:space="preserve">ESPECIFICACIONES </t>
  </si>
  <si>
    <t>DESCRIPCION</t>
  </si>
  <si>
    <t>UND.</t>
  </si>
  <si>
    <t>VALOR UNITARIO</t>
  </si>
  <si>
    <t xml:space="preserve">VALOR TOTAL                                </t>
  </si>
  <si>
    <t>GENERAL</t>
  </si>
  <si>
    <t>PARTICULAR</t>
  </si>
  <si>
    <t>PRELIMINARES</t>
  </si>
  <si>
    <t>001.085</t>
  </si>
  <si>
    <t>LOCALIZACION Y REPLANTEO DE VIAS incluye eje de via y laterales con andenes</t>
  </si>
  <si>
    <t>001.046</t>
  </si>
  <si>
    <t>SUMINISTRO, TRANSPORTE E INSTALACION CAMPAMENTO PROVISIONAL</t>
  </si>
  <si>
    <t>001.050</t>
  </si>
  <si>
    <t>INSTALACION PROVISIONAL DE ACUEDUCTO</t>
  </si>
  <si>
    <t>001.051</t>
  </si>
  <si>
    <t>INSTALACION PROVISIONAL DE ENERGIA</t>
  </si>
  <si>
    <t>Subtotal</t>
  </si>
  <si>
    <t>MOVIMIENTO DE TIERRA</t>
  </si>
  <si>
    <t>002.016</t>
  </si>
  <si>
    <t xml:space="preserve">EXCAVACIÓN A CIELO ABIERTO - MATERIAL COMÚN - 0.0 A 2.0 M                  </t>
  </si>
  <si>
    <t>002.032</t>
  </si>
  <si>
    <t>RETIRO DE MATERIAL SOBRANTE EN VOLQUETA, CARGUE MANUAL</t>
  </si>
  <si>
    <t>CONCRETOS</t>
  </si>
  <si>
    <t xml:space="preserve">ACEROS DE REFUERZO </t>
  </si>
  <si>
    <t>005.112</t>
  </si>
  <si>
    <t>SUMINISTRO, TRANSPORTE E INSTALACIÓN DE ACERO DE REFUERZO FY = 60.000 PSI = 420 MPA (INCLUYE NALAMBRE NEGRO Y FIGURACIÓN) ACTUALIZADO 13 JUL 2021</t>
  </si>
  <si>
    <t>023.046</t>
  </si>
  <si>
    <t>DOVELAS DE ACERO LISO 60000 PSI PARA PAVIMENTOS</t>
  </si>
  <si>
    <t>RELLENOS</t>
  </si>
  <si>
    <t>004.005</t>
  </si>
  <si>
    <t>SUMINISTRO, TRANSPORTE E INSTALACION SUB BASE GRANULAR MATERIAL  SELECCIONADO. SUMINISTRO, TRANSPORTE, COLOCACIÓN Y COMPACTACIÓN SEGUN NORMA INVIAS Y ESTUDIOS DE SUELOS.</t>
  </si>
  <si>
    <t>OBRAS HIDRÁULICAS</t>
  </si>
  <si>
    <t xml:space="preserve">SUBTOTAL OBRAS </t>
  </si>
  <si>
    <t>SUBTOTAL OBRAS (INCLUYE AIU)</t>
  </si>
  <si>
    <t>VALOR TOTAL</t>
  </si>
  <si>
    <t>PORCENTAJE</t>
  </si>
  <si>
    <t xml:space="preserve">NOTA 2: Cuando la fracción decimal del peso sea  igual o superior a 5 se aproximará por exceso al número entero siguiente del peso y cuando la fracción decimal del peso sea inferior a 5 se aproximará por defecto al número entero del peso. </t>
  </si>
  <si>
    <t>ADMINISTRACION</t>
  </si>
  <si>
    <t>A=</t>
  </si>
  <si>
    <t xml:space="preserve">IMPREVISTO
</t>
  </si>
  <si>
    <t>I=</t>
  </si>
  <si>
    <t xml:space="preserve">UTILIDAD
</t>
  </si>
  <si>
    <t>U=</t>
  </si>
  <si>
    <t>TOTAL A.I.U</t>
  </si>
  <si>
    <t>A.I.U.=</t>
  </si>
  <si>
    <t>023.044</t>
  </si>
  <si>
    <t>-</t>
  </si>
  <si>
    <t>Actividad</t>
  </si>
  <si>
    <t>C1</t>
  </si>
  <si>
    <t>CUADRILLA AA TIPO 1 (1 OFICIAL + 1 AYUDANTE) (Albañileria)</t>
  </si>
  <si>
    <t>Cuadrilla</t>
  </si>
  <si>
    <t>HR</t>
  </si>
  <si>
    <t>E24</t>
  </si>
  <si>
    <t>VOLQUETA  6M3 (CARGUE A MANO)</t>
  </si>
  <si>
    <t>Equipos</t>
  </si>
  <si>
    <t>VJE</t>
  </si>
  <si>
    <t>H2</t>
  </si>
  <si>
    <t>EQUIPO BASICO (HERRAMIENTA MENOR)</t>
  </si>
  <si>
    <t>Herramienta</t>
  </si>
  <si>
    <t>I1565</t>
  </si>
  <si>
    <t>ACARREO INTERNO</t>
  </si>
  <si>
    <t>Insumo</t>
  </si>
  <si>
    <t>I1015</t>
  </si>
  <si>
    <t>PINTURA ACRILICA PARA TRAFICO TIPO PINTUCO (PINTUTRÁFICO) O SIMILAR - COLORES: BLANCO, AMARILLO O NEGRO SEGÚN DISEÑO.</t>
  </si>
  <si>
    <t>GAL</t>
  </si>
  <si>
    <t>I1562</t>
  </si>
  <si>
    <t>COMISION TOPOGRAFICA (INCLUYE TOPOGRAFO, CADENERO Y EQUIPO TOPOGRAFÍA (ESTACIÓN Y NIVEL)).</t>
  </si>
  <si>
    <t>DIA</t>
  </si>
  <si>
    <t>I425</t>
  </si>
  <si>
    <t>PUNTILLA CON CABEZA 2"</t>
  </si>
  <si>
    <t>LB</t>
  </si>
  <si>
    <t>I998</t>
  </si>
  <si>
    <t>LATA DE GUADUA</t>
  </si>
  <si>
    <t>CODIGO</t>
  </si>
  <si>
    <t>CODINSUMO</t>
  </si>
  <si>
    <t>INSUMO</t>
  </si>
  <si>
    <t>TIPO</t>
  </si>
  <si>
    <t>REND</t>
  </si>
  <si>
    <t>UNITARIO</t>
  </si>
  <si>
    <t>TOTAL</t>
  </si>
  <si>
    <t>AB4</t>
  </si>
  <si>
    <t>CONCRETO 2500 psi - 17.5 Mpa</t>
  </si>
  <si>
    <t>Analisis</t>
  </si>
  <si>
    <t>C15</t>
  </si>
  <si>
    <t>CUADRILLA AA TIPO 3 (1 OFICIAL + 3 AYUDANTE) (Albañileria)</t>
  </si>
  <si>
    <t>E14</t>
  </si>
  <si>
    <t>MEZCLADORA A GASOLINA 1 SACO</t>
  </si>
  <si>
    <t>H1</t>
  </si>
  <si>
    <t>EQUIPO BASICO ( CONSTRUCCIÓN )</t>
  </si>
  <si>
    <t>I1614</t>
  </si>
  <si>
    <t>PUERTAS Y VENTANAS EN TABLA PARA CAMPAMENTO</t>
  </si>
  <si>
    <t>I1619</t>
  </si>
  <si>
    <t>INSTALACIONES PROVISIONALES</t>
  </si>
  <si>
    <t>I1620</t>
  </si>
  <si>
    <t>GUADUA-TABLA-CUARTÓN-LISTÓN-VARILLÓN PARA CAMPAMENTO</t>
  </si>
  <si>
    <t>I302</t>
  </si>
  <si>
    <t>TEJA DE ZINC ONDULADA TZO L=2.44X0.80</t>
  </si>
  <si>
    <t>I1558</t>
  </si>
  <si>
    <t>SERVICIO DE AGUA</t>
  </si>
  <si>
    <t>I1559</t>
  </si>
  <si>
    <t>SERVICIO DE ENERGIA</t>
  </si>
  <si>
    <t>AB20</t>
  </si>
  <si>
    <t>MORTERO 1:3</t>
  </si>
  <si>
    <t>AB5</t>
  </si>
  <si>
    <t>CONCRETO 3000 psi - 21 Mpa</t>
  </si>
  <si>
    <t>C22</t>
  </si>
  <si>
    <t>CUADRILLA AA TIPO 4 (1 OFICIAL + 4 AYUDANTE) (Albañileria)</t>
  </si>
  <si>
    <t>E12</t>
  </si>
  <si>
    <t>EQUIPO DE TRANSPORTE</t>
  </si>
  <si>
    <t>E47</t>
  </si>
  <si>
    <t>VIBROCOMPACTADOR TIPO RANA</t>
  </si>
  <si>
    <t>KG</t>
  </si>
  <si>
    <t>I50</t>
  </si>
  <si>
    <t>AFIRMADO NORMA INVIAS</t>
  </si>
  <si>
    <t>M</t>
  </si>
  <si>
    <t>I990</t>
  </si>
  <si>
    <t>TABLA 1"X10"X3M</t>
  </si>
  <si>
    <t>C43</t>
  </si>
  <si>
    <t xml:space="preserve">EXCAVACIÓN A CIELO ABIERTO - MATERIAL COMÚN - 0.0 A 2.0 M                                                                            </t>
  </si>
  <si>
    <t>E37</t>
  </si>
  <si>
    <t>C29</t>
  </si>
  <si>
    <t>CUADRILLA AA TIPO 5 (1 OFICIAL + 5 AYUDANTE) (Albañileria)</t>
  </si>
  <si>
    <t>E7</t>
  </si>
  <si>
    <t>COMPRESOR 2 MARTILLOS (INCLUYE ACPM Y TRANSPORTE)</t>
  </si>
  <si>
    <t>E21</t>
  </si>
  <si>
    <t>VIBRADOR A GASOLINA</t>
  </si>
  <si>
    <t>E16</t>
  </si>
  <si>
    <t>REGLA VIBRATORIA</t>
  </si>
  <si>
    <t>I424</t>
  </si>
  <si>
    <t>PUNTILLA CON CABEZA 1"</t>
  </si>
  <si>
    <t>I478</t>
  </si>
  <si>
    <t>ADITIVO PARA CURAR EL CONCRETO</t>
  </si>
  <si>
    <t>I479</t>
  </si>
  <si>
    <t>SELLO ELASTOMERICO</t>
  </si>
  <si>
    <t>I991</t>
  </si>
  <si>
    <t>CUARTON 2"X4"X3M</t>
  </si>
  <si>
    <t>I957</t>
  </si>
  <si>
    <t>LISTON 2 X 4</t>
  </si>
  <si>
    <t>E104</t>
  </si>
  <si>
    <t>FORMALETA SARDINEL DESDE 0.20 HASTA 0.60 M. DE ALTURA POR 2.00 M. DE LONGITUD</t>
  </si>
  <si>
    <t>I423</t>
  </si>
  <si>
    <t>POLIETILENO NO. 6</t>
  </si>
  <si>
    <t>I498</t>
  </si>
  <si>
    <t>SIKA SET X 5KG</t>
  </si>
  <si>
    <t>ACEROS DE REFUERZO</t>
  </si>
  <si>
    <t>SUMINISTRO, TRANSPORTE E INSTALACIÓN DE ACERO DE REFUERZO FY = 60.000 PSI = 420 MPA (INCLUYE NALAMBRE NEGRO Y FIGURACIÓN)</t>
  </si>
  <si>
    <t>I2217</t>
  </si>
  <si>
    <t>ACERO DE REFUERZO FY = 60.000 PSI = 420 MPA</t>
  </si>
  <si>
    <t>I2218</t>
  </si>
  <si>
    <t>ALAMBRE NEGRO NO. 18 (ACTUALIZADO)</t>
  </si>
  <si>
    <t>I27</t>
  </si>
  <si>
    <t>HIERRO LISO (DOVELAS)</t>
  </si>
  <si>
    <t>I273</t>
  </si>
  <si>
    <t>GRASA ECON X 370 GRS</t>
  </si>
  <si>
    <t>I43</t>
  </si>
  <si>
    <t>SUB BASE GRANULAR SBG-1 NORMA INVIAS</t>
  </si>
  <si>
    <t>I2</t>
  </si>
  <si>
    <t>ACERO 60.000 PSI</t>
  </si>
  <si>
    <t>C37</t>
  </si>
  <si>
    <t>CUADRILLA BB TIPO 6 (1 OFICIAL + 6 AYUDANTE) (Instalaciones)</t>
  </si>
  <si>
    <t>CORTE, CICATRIZACIÓN Y REMOCIÓN DE RAICES</t>
  </si>
  <si>
    <t>GL</t>
  </si>
  <si>
    <t>023.034</t>
  </si>
  <si>
    <t>CORTE MECANIZADO DE PAVIMENTO 5 mm</t>
  </si>
  <si>
    <t>E29</t>
  </si>
  <si>
    <t>CORTADORA DE CONCRETO</t>
  </si>
  <si>
    <t>TOTAL KG</t>
  </si>
  <si>
    <t>MESES DE EJECUCIÓN</t>
  </si>
  <si>
    <t>SEÑALIZACION HORIZONTAL</t>
  </si>
  <si>
    <t>SEÑALIZACION VERTICAL</t>
  </si>
  <si>
    <t>REDUCTORES DE VELOCIDAD</t>
  </si>
  <si>
    <t>CALCULO DEL AIU.</t>
  </si>
  <si>
    <t>PROYECTO:</t>
  </si>
  <si>
    <r>
      <rPr>
        <sz val="11"/>
        <color theme="1"/>
        <rFont val="Calibri"/>
        <family val="2"/>
      </rPr>
      <t xml:space="preserve">Valor estimado de la Obra </t>
    </r>
    <r>
      <rPr>
        <sz val="10"/>
        <color rgb="FFFF0000"/>
        <rFont val="Arial"/>
        <family val="2"/>
      </rPr>
      <t>(Costo Directo).</t>
    </r>
  </si>
  <si>
    <t>Valor</t>
  </si>
  <si>
    <t xml:space="preserve">Plazo estimado de ejecución </t>
  </si>
  <si>
    <t>Meses</t>
  </si>
  <si>
    <t>Dias</t>
  </si>
  <si>
    <t>CAPITULO</t>
  </si>
  <si>
    <t>TIPO DE GASTO</t>
  </si>
  <si>
    <t>CANTIDAD.</t>
  </si>
  <si>
    <t>Destinación</t>
  </si>
  <si>
    <t>VLOR UNITARIO (mes)</t>
  </si>
  <si>
    <t>Factor Prestacional.</t>
  </si>
  <si>
    <t>VLOR TOTAL</t>
  </si>
  <si>
    <t>SUMA</t>
  </si>
  <si>
    <t>GASTOS GENERALES.</t>
  </si>
  <si>
    <t>MANO DE OBRA Y GASTOS DE OFICINA</t>
  </si>
  <si>
    <t>Un</t>
  </si>
  <si>
    <t xml:space="preserve">Técnico constructor o Maestro de obra </t>
  </si>
  <si>
    <t>Comisión topografica (Incluye topografo, cadenero y equipo de topografia.)</t>
  </si>
  <si>
    <t xml:space="preserve">Trabajadora social </t>
  </si>
  <si>
    <t>Profesional en Seguridad y Salud en el Trabajo</t>
  </si>
  <si>
    <t xml:space="preserve">Ingeniero Ambiental </t>
  </si>
  <si>
    <t xml:space="preserve">Elaboracion de informes, registros </t>
  </si>
  <si>
    <t>Ensayos de laboratorio</t>
  </si>
  <si>
    <t>GASTOS INDIRECTOS.</t>
  </si>
  <si>
    <t>LEGALIZACION.</t>
  </si>
  <si>
    <t>POLIZAS</t>
  </si>
  <si>
    <t>CUMPLIMIENTO DEL CONTRATO</t>
  </si>
  <si>
    <t>%</t>
  </si>
  <si>
    <t>SALARIOS Y PRESTACIONES SOCIALES</t>
  </si>
  <si>
    <t>BUEN MANEJO Y CORRECTA INVERSIÓN DEL ANTICIPO</t>
  </si>
  <si>
    <t>ESTABILIDAD DE OBRA</t>
  </si>
  <si>
    <t>CALIDAD DEL SERVICIO</t>
  </si>
  <si>
    <t>CALIDAD DE LOS BIENES SUMINISTRADOS</t>
  </si>
  <si>
    <t>RESPONSABILIDAD CIVIL EXTRACONTRACTURAL</t>
  </si>
  <si>
    <t>VALLAS Y SEÑALIZACIÓN</t>
  </si>
  <si>
    <t>Señalización obra (señalizacion vertical, delineadores y cinta) etc</t>
  </si>
  <si>
    <t>Gb</t>
  </si>
  <si>
    <t>Valla (8 metros cuadrados en lona)</t>
  </si>
  <si>
    <t>IMPUESTOS Y VALORES AGREGADOS</t>
  </si>
  <si>
    <t>Contribución Especial (Seguridad Ciudadana)</t>
  </si>
  <si>
    <t>Estampillas para el bienestar del adulto mayor</t>
  </si>
  <si>
    <t xml:space="preserve">Estampilla pro cultura </t>
  </si>
  <si>
    <t xml:space="preserve">Tasa pro deporte y recreación </t>
  </si>
  <si>
    <t>Estampillas Pro -  Universidades.</t>
  </si>
  <si>
    <t>4/1000 (transacciones financieras)</t>
  </si>
  <si>
    <t>Industria y Comercio 3,7 x 1.000 sobre valor total.</t>
  </si>
  <si>
    <t>TOTAL GASTOS INDIRECTOS DE ADMINISTRACION.</t>
  </si>
  <si>
    <t>IMPREVISTO:</t>
  </si>
  <si>
    <t>UTILIDAD (+ IVA).:</t>
  </si>
  <si>
    <t>A.I.U.</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</si>
  <si>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</si>
  <si>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Un plan de calidad</t>
  </si>
  <si>
    <t>Gl</t>
  </si>
  <si>
    <t>MANEJO DE AGUAS PARA PROTECCION DE LA ZONA DE EXCAVACION(SUELO CEMENTO 10:1)</t>
  </si>
  <si>
    <t>002.055</t>
  </si>
  <si>
    <t>PERMISO ZONA DE DEPOSITO AUTORIZADA</t>
  </si>
  <si>
    <t>021.016</t>
  </si>
  <si>
    <t>SUMINISTRO, TRANSPORTE E INSTALACION SARDINEL ANCHO = 20 CM H =  ENTRE  17 Y 24 CM  EN CONCRETO 3000 PSI</t>
  </si>
  <si>
    <t>023.008-1</t>
  </si>
  <si>
    <t xml:space="preserve">SUMINISTRO, TRANSPORTE E INSTALACION AFIRMADO COMPACTADO PARA ANDENES </t>
  </si>
  <si>
    <t>001.060</t>
  </si>
  <si>
    <t>SUMINISTRO, TRANSPORTE E INSTALACION TECHADO MOVIBLE EN GUADUA Y PLÁSTICO</t>
  </si>
  <si>
    <t>I455</t>
  </si>
  <si>
    <t>ESTRUCTURA EN GUADUA</t>
  </si>
  <si>
    <t>I456</t>
  </si>
  <si>
    <t>PLÁSTICO TRANSPARENTE CALIBRE 6</t>
  </si>
  <si>
    <t>023.045</t>
  </si>
  <si>
    <t>CANASTILLA DE SOPORTE DE DOVELAS EN HIERRO 3/8" Y 1/4"</t>
  </si>
  <si>
    <t>peso/m varilla 1"</t>
  </si>
  <si>
    <t>Cuadrilla-Equipo</t>
  </si>
  <si>
    <t xml:space="preserve">SUMINISTRO, TRANSPORTE E INSTALACION SEÑALES VERTICALES DOBLE GRADO DIAMANTE. SR/SP (60cms). PARA FIJAR EN POSTE EXISTENTE (Sección Circular).  </t>
  </si>
  <si>
    <t>I1544</t>
  </si>
  <si>
    <t xml:space="preserve">SUMINISTRO E INSTALACIÓN DE SEÑALES VERTICALES DOBLE GRADO DIAMANTE. SR/SP (60cms). PARA FIJAR EN POSTE EXISTENTE (Sección Circular).  </t>
  </si>
  <si>
    <t>023.053-1</t>
  </si>
  <si>
    <t xml:space="preserve">SUMINISTRO, TRANSPORTE E INSTALACION SEÑALES VERTICALES DOBLE GRADO DIAMANTE. SR/SP (60cms). PEDESTAL RECTO (Sección Circular).  </t>
  </si>
  <si>
    <t>023.056-1</t>
  </si>
  <si>
    <t>I1547</t>
  </si>
  <si>
    <t>SUMINISTRO E INSTALACIÓN DE SEÑAL VERTICAL GRADO DIAMANTE SR o SP (60cms x 60cms),CON POSTE</t>
  </si>
  <si>
    <t xml:space="preserve">SUMINISTRO, TRANSPORTE E INSTALACION SEÑALES VERTICALES DOBLE GRADO DIAMANTE. DE DOBLE SR-30/ (SP-46 ó SP-47A ó SP-48) (60*60cms). PEDESTAL RECTO (Sección Circular).  </t>
  </si>
  <si>
    <t>023.056-2</t>
  </si>
  <si>
    <t>AREA</t>
  </si>
  <si>
    <t>LARGO PROMEDIO</t>
  </si>
  <si>
    <t>ANCHO PROMEDIO</t>
  </si>
  <si>
    <t xml:space="preserve">CANTIDAD TOTAL </t>
  </si>
  <si>
    <t>LONGITUD TOTAL</t>
  </si>
  <si>
    <t>LARGO JUNTA</t>
  </si>
  <si>
    <t>E19</t>
  </si>
  <si>
    <t>TALADRO ROTO PERCUTOR</t>
  </si>
  <si>
    <t>CONSTRUCCIÓN DE PAVIMENTO, BAHÍAS Y MEJORAMIENTO DEL ESPACIO PÚBLICO EN EL BARRIO CHACHAFRUTO, EN LA CIUDAD DE MANIZALES</t>
  </si>
  <si>
    <t>LONGITUD TOTAL JUNTAS</t>
  </si>
  <si>
    <t xml:space="preserve"> # DE JUNTAS</t>
  </si>
  <si>
    <t xml:space="preserve">DEMOLICIÓN DE ANDENES Y SARDINELES EN CONCRETO HIDRAULICO </t>
  </si>
  <si>
    <t>029.007</t>
  </si>
  <si>
    <t>033.087</t>
  </si>
  <si>
    <t>SUMINISTRO, TRANSPORTE E INSTALACIÓN SELLO DE JUNTA DE PAVIMENTO RIGIDO 5MM</t>
  </si>
  <si>
    <t>023.036</t>
  </si>
  <si>
    <t>ANDENES Y RAMPAS</t>
  </si>
  <si>
    <t>033.122</t>
  </si>
  <si>
    <t>SUMINISTRO, TRANSPORTE E INSTALACION ANDEN Y RAMPA PEATONAL CONCRETO PRODUCIDO EN OBRA 3000 PSI ACABADO:  ESCOBIADO</t>
  </si>
  <si>
    <t>023.051</t>
  </si>
  <si>
    <t>SUMINISTRO, TRANSPORTE E INSTALACION  DEMARCACION LINEAS CENTRALES, DE BORDE, DE CARRIL Y OTRAS (Ancho 12cms), CON PINTURA ACRILICA BASE SOLVENTE.</t>
  </si>
  <si>
    <t>AMOBLAMIENTO URBANO</t>
  </si>
  <si>
    <t>032.322</t>
  </si>
  <si>
    <t>SUMINISTRO E INSTALACIÓN DE BASURERA PIVOTANTE EN ACERO INOXIDABLE TIPO EXTERIOR. INSTALACIÓN A TODO COSTO.</t>
  </si>
  <si>
    <t>021.025</t>
  </si>
  <si>
    <t>SUMINISTRO, TRANSPORTE E INSTALACION ARBOL DE GRAN PORTE H=1,50M</t>
  </si>
  <si>
    <t>032.324</t>
  </si>
  <si>
    <t>SUMINISTRO, TRANSPORTE E INSTALACIÓN DE CONTENEDOR DE RAICES TIPO B20 (TIPO A) (1.2X1.2X1M. INC. SUMINISTRO, CONSTRUCCIÓN, ALCOQUE Y FILTRO EN GRAVILLA. NO INCLUYE. TIERRA). INSTALACIÓN A TODO COSTO.</t>
  </si>
  <si>
    <t>SUMINISTRO, TRANSPORTE E INSTALACIÓN FRESADO DE MARCAS VIALES</t>
  </si>
  <si>
    <t>ADECUACIÓN DEL ESPACIO PÚBLICO MEDIANTE LA CONSTRUCCIÓN DE PEATONALES TIPO BULEVAR SOBRE LA AVENIDA CUMANDAY (CARRERA 35) EN EL SENTIDO DE ASCENSO AL BARRIO LA ENEA ENTRE LA AVENIDA PANAMERICANA Y LA CALLE 98, COSTADO IZQUIERDO MANIZALES – CALDAS"</t>
  </si>
  <si>
    <t>Tramo 1</t>
  </si>
  <si>
    <t>Tramo 2</t>
  </si>
  <si>
    <t>Tramo 3</t>
  </si>
  <si>
    <t>CANTIDAD TOTAL</t>
  </si>
  <si>
    <t>Tramo 2 bordillo interno</t>
  </si>
  <si>
    <t xml:space="preserve">Tramo 2 bordillo externo </t>
  </si>
  <si>
    <t>Tramo 3 bordillo interno</t>
  </si>
  <si>
    <t xml:space="preserve">Tramo 3 bordillo externo </t>
  </si>
  <si>
    <t xml:space="preserve">excavación en separador </t>
  </si>
  <si>
    <t xml:space="preserve">Demolición bordillo separador </t>
  </si>
  <si>
    <t>Demolición bordillo tramo 2</t>
  </si>
  <si>
    <t>Demolición bordillo tramo 3</t>
  </si>
  <si>
    <t>Demolición andén tramo 2</t>
  </si>
  <si>
    <t>Demolición andén tramo 3</t>
  </si>
  <si>
    <t xml:space="preserve">bordillo separador </t>
  </si>
  <si>
    <t>bordillo tramo 3 externo</t>
  </si>
  <si>
    <t>bordillo tramo 3 interno</t>
  </si>
  <si>
    <t>Vía costado separador longitudinal</t>
  </si>
  <si>
    <t xml:space="preserve">Vía costado separador perpendicular </t>
  </si>
  <si>
    <t>REFUERZO TRANSVERSAL LOSAS</t>
  </si>
  <si>
    <t>REFUERZO LONGITUDINAL LOSAS</t>
  </si>
  <si>
    <t>ANCLAJE SARDINEL SEPARADOR</t>
  </si>
  <si>
    <t>ANCLAJE SARDINEL Tramo 1</t>
  </si>
  <si>
    <t>ANCLAJE SARDINEL Tramo 2</t>
  </si>
  <si>
    <t>PASADORES LOSAS</t>
  </si>
  <si>
    <t>PAVIMENTO NUEVO (SEPARADOR)</t>
  </si>
  <si>
    <t>FILAS</t>
  </si>
  <si>
    <t>ANCLAJE SARDINEL Tramo 3</t>
  </si>
  <si>
    <t>AREA TOTAL</t>
  </si>
  <si>
    <t>BULEVAR TRAMO 1</t>
  </si>
  <si>
    <t>BULEVAR TRAMO 2</t>
  </si>
  <si>
    <t>BULEVAR TRAMO 3</t>
  </si>
  <si>
    <t xml:space="preserve">Vía separdor </t>
  </si>
  <si>
    <t>032.014</t>
  </si>
  <si>
    <t>SUMINISTRO, TRANSPORTE E INSTALACION  CÁMARA CIRCULAR DE INSPECCIÓN/CAÍDA D=1.20 M. EN CONCRETO CLASE II PARA REALCE</t>
  </si>
  <si>
    <t>024.077</t>
  </si>
  <si>
    <t>SUMINISTRO, TRANSPORTE E INSTALACION PERFORACION PARA ANCLAJE SARDINEL 3/8" L=20 cm, incluye hierro</t>
  </si>
  <si>
    <t>Tramo 3, Entrada puente peatonal hasta calle 97</t>
  </si>
  <si>
    <t>Tramo 2, Calle 97 hasta calle 97B</t>
  </si>
  <si>
    <t>Tramo 1,  Calle 97B  hasta Calle 98</t>
  </si>
  <si>
    <t>Tramo 1 bordillo interno</t>
  </si>
  <si>
    <t xml:space="preserve">Tramo 1 bordillo externo </t>
  </si>
  <si>
    <t>excavación en separador desde tramo 1 hasta el tramo 2</t>
  </si>
  <si>
    <t>Tramo 3b ampliació andén</t>
  </si>
  <si>
    <t>excavación en separador desde la calle 96 hasta final Tramo 3</t>
  </si>
  <si>
    <t>Demolición bordillo tramo 1</t>
  </si>
  <si>
    <t>Demolición andén tramo 1</t>
  </si>
  <si>
    <t>Demoliciones varias, rampas, placas entre otros</t>
  </si>
  <si>
    <t>Demolición cimentación señal vertical, tramo 3</t>
  </si>
  <si>
    <t>Demolición cimentación señal vertical, tramo 2</t>
  </si>
  <si>
    <t>DEMOLICION DE ESTRUCTURAS DE CONCRETO REFORZADO</t>
  </si>
  <si>
    <t xml:space="preserve"> bordillo tramo 1 externo </t>
  </si>
  <si>
    <t xml:space="preserve"> bordillo tramo 1 interno</t>
  </si>
  <si>
    <t xml:space="preserve"> bordillo tramo 2 externo </t>
  </si>
  <si>
    <t xml:space="preserve"> bordillo tramo 2 interno</t>
  </si>
  <si>
    <t>Tramo 1 Anden, anchos adicionales</t>
  </si>
  <si>
    <t>Tramo 3 Anden, anchos adicionales</t>
  </si>
  <si>
    <t>Tramo 2 Anden, anchos adicionales</t>
  </si>
  <si>
    <t>Vados  esquina superior T1</t>
  </si>
  <si>
    <t>Vados  esquina inferior T2</t>
  </si>
  <si>
    <t>Vados  esquina superior T2</t>
  </si>
  <si>
    <t>Vados  esquina inferior T1</t>
  </si>
  <si>
    <t>Vados  esquina inferior T3</t>
  </si>
  <si>
    <t>Vados  esquina superior T3</t>
  </si>
  <si>
    <t>Rampa 1 T1</t>
  </si>
  <si>
    <t>Rampa 2 T1</t>
  </si>
  <si>
    <t>Rampa 1 T2</t>
  </si>
  <si>
    <t>Rampa 2 T2</t>
  </si>
  <si>
    <t>Rampa 3 T2</t>
  </si>
  <si>
    <t>Rampa 1 T3</t>
  </si>
  <si>
    <t xml:space="preserve">Rampa 1 en separador, pendiente en una dirección </t>
  </si>
  <si>
    <t xml:space="preserve">Rampas </t>
  </si>
  <si>
    <t>032.015</t>
  </si>
  <si>
    <t>CORTE MECANIZADO DE ANDEN EN CONCRETO CON DISCO (3,5CM)</t>
  </si>
  <si>
    <t>E8</t>
  </si>
  <si>
    <t xml:space="preserve">CORTADORA INCLUYE DISCO </t>
  </si>
  <si>
    <t>ANCLAJE SARDINEL Tramo |</t>
  </si>
  <si>
    <t>Rampa, REFUERZO LONGITUDINAL</t>
  </si>
  <si>
    <t>Rampa, REFUERZO TRANSVERSAL</t>
  </si>
  <si>
    <t>SE DESCUENTA AREA PARA ARBOLES</t>
  </si>
  <si>
    <t>CANTIDAD DE ARBOLES</t>
  </si>
  <si>
    <t>Reposición afirmado en mal estado para base en adoquín y ampliación peatonal</t>
  </si>
  <si>
    <t xml:space="preserve">FILAS </t>
  </si>
  <si>
    <t>DISTANCIA ENTRE ARBOLES</t>
  </si>
  <si>
    <t>ESPESOR</t>
  </si>
  <si>
    <t>AREA X 1ML</t>
  </si>
  <si>
    <t>PASOS PEATONALES</t>
  </si>
  <si>
    <t xml:space="preserve">AREA TOTAL </t>
  </si>
  <si>
    <t>PROHIBIDO PARQUEAR</t>
  </si>
  <si>
    <t>PARE</t>
  </si>
  <si>
    <t>OTROS</t>
  </si>
  <si>
    <t xml:space="preserve">LINEA CENTRAL </t>
  </si>
  <si>
    <t>LINEA DE BORDE IZQUIERDO</t>
  </si>
  <si>
    <t>LINEA DE BORDE DERECHO</t>
  </si>
  <si>
    <t>OTRAS DEMARCACIONES</t>
  </si>
  <si>
    <t>DEMOLICIÓN DE ANDENES Y SARDINELES EN CONCRETO HIDRÁULICO</t>
  </si>
  <si>
    <t>SUMINISTRO, TRANSPORTE E INSTALACION SELLO DE JUNTA DE PAVIMENTO RIGIDO 5mm</t>
  </si>
  <si>
    <t>I500</t>
  </si>
  <si>
    <t>BROCA 1/2*21 HILTI</t>
  </si>
  <si>
    <t>I2023</t>
  </si>
  <si>
    <t>SUMINISTRO, TRANSPORTE E INSTALACION BLOQUE BASE EN CEMENTO PLAQUETA ABUJARDADA ROJO 20 X 40  X 6CM, INCLUYE MORTERO DE NIVELACIÓN</t>
  </si>
  <si>
    <t>032.348-1</t>
  </si>
  <si>
    <t>EQUIPO DE TRANSPORTE (desde la consecución hasta la obra)</t>
  </si>
  <si>
    <t>AYUDANTE AA (Para descargue de material)</t>
  </si>
  <si>
    <t>BLOQUE BASE EN CEMENTO PLAQUETA ABUJARDADA ROJA A=20; B=40; H=6 CM; 11.1KG/UND</t>
  </si>
  <si>
    <t>032.348-2</t>
  </si>
  <si>
    <t>SUMINISTRO, TRANSPORTE E INSTALACION BLOQUE BASE EN CEMENTO PLAQUETA ABUJARDADA OCRE 40 X 40  X 6CM, INCLUYE MORTERO DE NIVELACIÓN</t>
  </si>
  <si>
    <t>032.348-3</t>
  </si>
  <si>
    <t>SUMINISTRO, TRANSPORTE E INSTALACION BLOQUE BASE EN CEMENTO PLAQUETA PEATONAL PODOTACTIL GRIS 40 X 40  X 6CM, INCLUYE MORTERO DE NIVELACIÓN</t>
  </si>
  <si>
    <t>EQUIPO DE TRANSPORTE (desde la consecución hasta la obra y transporte interno)</t>
  </si>
  <si>
    <t>032.348-4</t>
  </si>
  <si>
    <t>SUMINISTRO, TRANSPORTE E INSTALACION PROTECTOR ARBOL  ABUJARDADA  GRIS 40 X 40 X 6 CM JUEGO DE 4 PIEZAS COMPLETO GRIS, INCLUYE MORTERO DE NIVELACIÓN</t>
  </si>
  <si>
    <t>BLOQUE BASE EN CEMENTO PLAQUETA PODOTACTIL GRIS A=40; B=40; H=6 CM; 22.1KG/UND</t>
  </si>
  <si>
    <t>BLOQUE BASE EN CEMENTO PLAQUETA ABUJARDADA OCRE A=40; B=40; H=6 CM; 22.1KG/UND</t>
  </si>
  <si>
    <t>BLOQUE BASE EN CEMENTO PROTECTOR ARBOL ABUJARDADO (JUEGO DE 4 PIEZAS) A=40; B=40; H=6 CM;89,2KG/UND</t>
  </si>
  <si>
    <t>I1979</t>
  </si>
  <si>
    <t>I384</t>
  </si>
  <si>
    <t>ARBOL DE GRAN PORTE</t>
  </si>
  <si>
    <t xml:space="preserve">RELLENO CON TIERRA NEGRA PARA INSTALACIÓN DE ARBOL DE GRAN PORTE </t>
  </si>
  <si>
    <t>I1981</t>
  </si>
  <si>
    <t>OBRAS HIDRAULICAS</t>
  </si>
  <si>
    <t>I1542</t>
  </si>
  <si>
    <t>DEMARCACION LINEAS CENTRALES, DE BORDE, DE CARRIL Y OTRAS (Ancho 12cms), CON PINTURA ACRILICA BASE SOLVENTE.</t>
  </si>
  <si>
    <t>023.052</t>
  </si>
  <si>
    <t>SUMINISTRO, TRANSPORTE E INSTALACION  FRESADO DE MARCAS VIALES</t>
  </si>
  <si>
    <t>I1543</t>
  </si>
  <si>
    <t>FRESADO DE MARCAS VIALES</t>
  </si>
  <si>
    <t>SEÑALIZACIÓN VERTICAL</t>
  </si>
  <si>
    <t>Camaras en separador</t>
  </si>
  <si>
    <t>AB1</t>
  </si>
  <si>
    <t>ACERO 60.000 PSI (INCLUYE ALAMBRE NEGRO Y FIGURACIÓN )</t>
  </si>
  <si>
    <t>C30</t>
  </si>
  <si>
    <t>CUADRILLA BB TIPO 5 (1 OFICIAL + 5 AYUDANTE) (Instalaciones)</t>
  </si>
  <si>
    <t>E103</t>
  </si>
  <si>
    <t>FORMALETA METALICA - CARA DE CONTACTO</t>
  </si>
  <si>
    <t>I15</t>
  </si>
  <si>
    <t xml:space="preserve">VARILLA LISA 1/2" </t>
  </si>
  <si>
    <t>I240</t>
  </si>
  <si>
    <t>ANGULO 1-1/2"1-1/2"*3/16"</t>
  </si>
  <si>
    <t>I3</t>
  </si>
  <si>
    <t>ALAMBRE NEGRO NO. 18</t>
  </si>
  <si>
    <t>I437</t>
  </si>
  <si>
    <t xml:space="preserve">SOLDADURA E 6013 </t>
  </si>
  <si>
    <t>SUMINISTRO, TRANSPORTE E INSTALACION CAJA ELECTRICA (0,40X0,40X0,5 M) EN CONCRETO 3000 PSI, Incluye refuerzo, afirmado</t>
  </si>
  <si>
    <t>032.113-1</t>
  </si>
  <si>
    <t>002A.018</t>
  </si>
  <si>
    <t>SUMINISTRO, TRANSPORTE E INSTALACION PEDESTALES EN CONCRETO 3000 PSI</t>
  </si>
  <si>
    <t>TOTAL  M3</t>
  </si>
  <si>
    <t>pedestales para postes metalicos</t>
  </si>
  <si>
    <t>13 pedestales para demoler</t>
  </si>
  <si>
    <t>Flejes N° 3 25x25 para pedestal</t>
  </si>
  <si>
    <t>Barra N°5 para pedestal de 1m (4un x pedestal)</t>
  </si>
  <si>
    <t>002.022</t>
  </si>
  <si>
    <t>CONFORMACION TALUDES EN TIERRA</t>
  </si>
  <si>
    <t>E27</t>
  </si>
  <si>
    <t>I1563</t>
  </si>
  <si>
    <t>CONTROL DE AGUAS</t>
  </si>
  <si>
    <t xml:space="preserve">Curva de acceso al bulevar </t>
  </si>
  <si>
    <t>Bordillos de confinamiento</t>
  </si>
  <si>
    <t>I285</t>
  </si>
  <si>
    <t>CONCRETO PREMEZCLADO PARA PAVIMENTO MR 42 KG/CM2</t>
  </si>
  <si>
    <t>033.117</t>
  </si>
  <si>
    <t>SUMINISTRO, TRANSPORTE E INSTALACION PAVIMENTO EN CONCRETO PREMEZCLADO MR 42</t>
  </si>
  <si>
    <t>003.117</t>
  </si>
  <si>
    <t>OBRAS ELECTRICAS</t>
  </si>
  <si>
    <t>26A.118</t>
  </si>
  <si>
    <t>C13</t>
  </si>
  <si>
    <t>AYUDANTE AA (ALBAÑILERIA)</t>
  </si>
  <si>
    <t>E13</t>
  </si>
  <si>
    <t>GRUA CON BRAZO HIDRAULICO</t>
  </si>
  <si>
    <t>I2230</t>
  </si>
  <si>
    <t>CONCRETO 3000 PSI</t>
  </si>
  <si>
    <t>DESMONTE TRASLADO E INSTALACIÓN POSTE DE 12m</t>
  </si>
  <si>
    <t>PAGO CHEC POR CORTE DE SERVICIO</t>
  </si>
  <si>
    <t xml:space="preserve">PUESTA EN SERVICIO DE LA RED DE DISTRIBUCIÓN </t>
  </si>
  <si>
    <t>CUADRILLA FF TIPO 2 (1 OFICIAL + 2 AYUDANTE) (Electricas) Puesta en servicio</t>
  </si>
  <si>
    <t xml:space="preserve">CUADRILLA FF TIPO 2 (1 OFICIAL + 2 AYUDANTE) (Electricas) Montaje redes de distribución en media y/o baja tensión </t>
  </si>
  <si>
    <t>CUADRILLA ESPECIAL LINEROS ELECTRICOS</t>
  </si>
  <si>
    <t>DESMONTE TRASLADO E INSTALACIÓN POSTE DE 8m</t>
  </si>
  <si>
    <t>26A.118-1</t>
  </si>
  <si>
    <t>26A.118-2</t>
  </si>
  <si>
    <t>26A.118-3</t>
  </si>
  <si>
    <t>26A.118-4</t>
  </si>
  <si>
    <t>26A.118-5</t>
  </si>
  <si>
    <t>26A.118-6</t>
  </si>
  <si>
    <t>26A.118-7</t>
  </si>
  <si>
    <t>26A.118-8</t>
  </si>
  <si>
    <t>SUMINISTRO, TRANSPORTE E INSTALACIÓN CAJA PORTABONERA MONOFASICA 12 USUARIOS 150 A</t>
  </si>
  <si>
    <t>PORTABONERA MONOFASICA 12 USUARIOS</t>
  </si>
  <si>
    <t>Insumos</t>
  </si>
  <si>
    <t>METRO</t>
  </si>
  <si>
    <t>PORTABONERA MONOFASICA 12 USUARIOS 150 A</t>
  </si>
  <si>
    <t>SUMINISTRO, TRANSPORTE E INSTALACIÓN CAJA PORTABONERA BIFASICA 6 USUARIOS 150 A</t>
  </si>
  <si>
    <t>SUMINISTRO, TRANSPORTE E INSTALACIÓN DE ACOMETIDA EN CABLE CONCENTRICO N° 2X8+8 AWG</t>
  </si>
  <si>
    <t>CABLE CONCENTRICO N° 2X8+8 AWG</t>
  </si>
  <si>
    <t>SUMINISTRO, TRANSPORTE E INSTALACIÓN DE ACOMETIDA EN CABLE CONCENTRICO N° 1X8+8 AWG</t>
  </si>
  <si>
    <t>CABLE CONCENTRICO N° 1X8+8 AWG</t>
  </si>
  <si>
    <t xml:space="preserve">SUMINISTRO, TRANSPORTE E INSTALACIÓN DE TUBERIA EMT 1" A LA VISTA </t>
  </si>
  <si>
    <t>TUBERÍA 1" EMT, INCLUYE ACCESORIOS Y ABRAZADERAS</t>
  </si>
  <si>
    <t>Pedestles mastil , son 13</t>
  </si>
  <si>
    <t xml:space="preserve">Residente de obra con prestaciones </t>
  </si>
  <si>
    <t>Factor de formula circular</t>
  </si>
  <si>
    <t>Secretaria con prestaciones</t>
  </si>
  <si>
    <t>Director(a) de Obra</t>
  </si>
  <si>
    <t>+ AIU</t>
  </si>
  <si>
    <t xml:space="preserve">NOTA 1:  Se debe tener en cuenta que el PRECIO UNITARIO incluye el valor de A.I.U. </t>
  </si>
  <si>
    <t xml:space="preserve">NOTA 3: El A.I.U y su discriminación deben estar en porcentaje (%). </t>
  </si>
  <si>
    <t xml:space="preserve">VOLQUETA  6M3 (CARGUE A MANO) </t>
  </si>
  <si>
    <t>SUMINISTRO, TRANSPORTE E INSTALACION  DEMARCACION PASOS PEATONALES, LINEAS DE PARE, SIMBOLOS, TEXTOS Y OTRAS, CON PINTURA PLASTICO EN FRIO.</t>
  </si>
  <si>
    <t>023.048</t>
  </si>
  <si>
    <t>I1539</t>
  </si>
  <si>
    <t>DEMARCACION PASOS PEATONALES, LINEAS DE PARE, SIMBOLOS, TEXTOS Y OTRAS, CON PINTURA PLASTICO EN FRIO.</t>
  </si>
  <si>
    <t>SUMINISTRO, TRANSPORTE E INSTALACIÓN DE ADITIVO PARA ACELERAR FRAGUADO A SIETE (7) DIAS (ACELERANTE) DE UN M3 DE CONCRETO PAVIMENTO MR 42</t>
  </si>
  <si>
    <t>ADI-33.169</t>
  </si>
  <si>
    <t>REGULADOR DE TRANSITO</t>
  </si>
  <si>
    <t>AUXILIAR DE TRÀNSITO CAPACITADO</t>
  </si>
  <si>
    <t>BENITIN COMPACTADOR 700 KG (Incluye operario)</t>
  </si>
  <si>
    <t xml:space="preserve">ERRADICACIÓN Y PODA DE RAIZ CON EQUIPO ESPECIALIZADO, (1 OPERARIO DE MOTOSIERRA + 1 AYUDANTE) INCLUYE (Equipo de motosierristas, equipo de trabajo contra caidas, certificados TSA, Los residuos deben ser recolectados, transportados y dispuestos conforme con la normatividad vigente). </t>
  </si>
</sst>
</file>

<file path=xl/styles.xml><?xml version="1.0" encoding="utf-8"?>
<styleSheet xmlns="http://schemas.openxmlformats.org/spreadsheetml/2006/main" xmlns:mc="http://schemas.openxmlformats.org/markup-compatibility/2006" xmlns:x14ac="http://schemas.microsoft.com/office/spreadsheetml/2009/9/ac" mc:Ignorable="x14ac">
  <numFmts count="26">
    <numFmt numFmtId="7" formatCode="&quot;$&quot;\ #,##0.00_);\(&quot;$&quot;\ #,##0.00\)"/>
    <numFmt numFmtId="44" formatCode="_(&quot;$&quot;\ * #,##0.00_);_(&quot;$&quot;\ * \(#,##0.00\);_(&quot;$&quot;\ * &quot;-&quot;??_);_(@_)"/>
    <numFmt numFmtId="164" formatCode="_-&quot;$&quot;\ * #,##0_-;\-&quot;$&quot;\ * #,##0_-;_-&quot;$&quot;\ * &quot;-&quot;_-;_-@_-"/>
    <numFmt numFmtId="165" formatCode="_-* #,##0_-;\-* #,##0_-;_-* &quot;-&quot;_-;_-@_-"/>
    <numFmt numFmtId="166" formatCode="_-&quot;$&quot;\ * #,##0.00_-;\-&quot;$&quot;\ * #,##0.00_-;_-&quot;$&quot;\ * &quot;-&quot;??_-;_-@_-"/>
    <numFmt numFmtId="167" formatCode="_-* #,##0.00_-;\-* #,##0.00_-;_-* &quot;-&quot;??_-;_-@_-"/>
    <numFmt numFmtId="168" formatCode="#,##0.0"/>
    <numFmt numFmtId="169" formatCode="_-* #,##0.00\ _€_-;\-* #,##0.00\ _€_-;_-* &quot;-&quot;??\ _€_-;_-@_-"/>
    <numFmt numFmtId="170" formatCode="_-* #,##0.00\ &quot;€&quot;_-;\-* #,##0.00\ &quot;€&quot;_-;_-* &quot;-&quot;??\ &quot;€&quot;_-;_-@_-"/>
    <numFmt numFmtId="171" formatCode="_-* #,##0.00\ &quot;Pts&quot;_-;\-* #,##0.00\ &quot;Pts&quot;_-;_-* &quot;-&quot;??\ &quot;Pts&quot;_-;_-@_-"/>
    <numFmt numFmtId="172" formatCode="0#.00\ \L\t"/>
    <numFmt numFmtId="173" formatCode="_ [$$-240A]\ * #,##0.00_ ;_ [$$-240A]\ * \-#,##0.00_ ;_ [$$-240A]\ * &quot;-&quot;??_ ;_ @_ "/>
    <numFmt numFmtId="174" formatCode="_ * #,##0_ ;_ * \-#,##0_ ;_ * &quot;-&quot;??_ ;_ @_ "/>
    <numFmt numFmtId="175" formatCode="_ &quot;$&quot;\ * #,##0_ ;_ &quot;$&quot;\ * \-#,##0_ ;_ &quot;$&quot;\ * &quot;-&quot;_ ;_ @_ "/>
    <numFmt numFmtId="176" formatCode="&quot;$&quot;\ #,##0.00;[Red]&quot;$&quot;\ \-#,##0.00"/>
    <numFmt numFmtId="177" formatCode="_-&quot;$&quot;* #,##0_-;\-&quot;$&quot;* #,##0_-;_-&quot;$&quot;* &quot;-&quot;_-;_-@_-"/>
    <numFmt numFmtId="178" formatCode="_ [$€-2]\ * #,##0.00_ ;_ [$€-2]\ * \-#,##0.00_ ;_ [$€-2]\ * &quot;-&quot;??_ "/>
    <numFmt numFmtId="179" formatCode="_ * #,##0.00_ ;_ * \-#,##0.00_ ;_ * &quot;-&quot;??_ ;_ @_ "/>
    <numFmt numFmtId="180" formatCode="_-&quot;$&quot;\ * #,##0_-;\-&quot;$&quot;\ * #,##0_-;_-&quot;$&quot;\ * &quot;-&quot;??_-;_-@_-"/>
    <numFmt numFmtId="181" formatCode="0.00000"/>
    <numFmt numFmtId="182" formatCode="#,###"/>
    <numFmt numFmtId="183" formatCode="\$#,##0"/>
    <numFmt numFmtId="184" formatCode="_([$$-240A]\ * #,##0_);_([$$-240A]\ * \(#,##0\);_([$$-240A]\ * &quot;-&quot;??_);_(@_)"/>
    <numFmt numFmtId="185" formatCode="0.0000"/>
    <numFmt numFmtId="186" formatCode="#,##0.000"/>
    <numFmt numFmtId="187" formatCode="_-* #,##0_-;\-* #,##0_-;_-* &quot;-&quot;??_-;_-@_-"/>
  </numFmts>
  <fonts count="50" x14ac:knownFonts="1">
    <font>
      <sz val="10"/>
      <name val="Arial"/>
      <family val="2"/>
      <charset val="1"/>
    </font>
    <font>
      <sz val="11"/>
      <color theme="1"/>
      <name val="Calibri"/>
      <family val="2"/>
      <scheme val="minor"/>
    </font>
    <font>
      <sz val="11"/>
      <color theme="1"/>
      <name val="Calibri"/>
      <family val="2"/>
      <scheme val="minor"/>
    </font>
    <font>
      <sz val="12"/>
      <color rgb="FF000000"/>
      <name val="Calibri"/>
      <family val="2"/>
      <charset val="1"/>
    </font>
    <font>
      <sz val="11"/>
      <color rgb="FF000000"/>
      <name val="Calibri"/>
      <family val="2"/>
      <charset val="1"/>
    </font>
    <font>
      <b/>
      <sz val="11"/>
      <color rgb="FF000000"/>
      <name val="Calibri"/>
      <family val="2"/>
      <charset val="1"/>
    </font>
    <font>
      <sz val="10"/>
      <color rgb="FF000000"/>
      <name val="Calibri"/>
      <family val="2"/>
      <charset val="1"/>
    </font>
    <font>
      <b/>
      <sz val="11"/>
      <name val="Calibri"/>
      <family val="2"/>
      <charset val="1"/>
    </font>
    <font>
      <sz val="11"/>
      <color rgb="FF000000"/>
      <name val="Arial Narrow"/>
      <family val="2"/>
    </font>
    <font>
      <sz val="10"/>
      <name val="Arial"/>
      <family val="2"/>
    </font>
    <font>
      <sz val="12"/>
      <name val="Arial Narrow"/>
      <family val="2"/>
    </font>
    <font>
      <sz val="11"/>
      <name val="Arial Narrow"/>
      <family val="2"/>
    </font>
    <font>
      <sz val="10"/>
      <color indexed="8"/>
      <name val="MS Sans Serif"/>
      <family val="2"/>
    </font>
    <font>
      <b/>
      <sz val="8"/>
      <color rgb="FF595959"/>
      <name val="Arial"/>
      <family val="2"/>
      <charset val="1"/>
    </font>
    <font>
      <sz val="8"/>
      <color rgb="FF595959"/>
      <name val="Arial"/>
      <family val="2"/>
      <charset val="1"/>
    </font>
    <font>
      <b/>
      <sz val="11"/>
      <name val="Arial"/>
      <family val="2"/>
    </font>
    <font>
      <sz val="11"/>
      <name val="Arial"/>
      <family val="2"/>
    </font>
    <font>
      <b/>
      <sz val="12"/>
      <name val="Arial Narrow"/>
      <family val="2"/>
    </font>
    <font>
      <b/>
      <sz val="10"/>
      <name val="Arial"/>
      <family val="2"/>
    </font>
    <font>
      <sz val="8"/>
      <name val="Arial Narrow"/>
      <family val="2"/>
    </font>
    <font>
      <b/>
      <sz val="12"/>
      <color rgb="FFFF0000"/>
      <name val="Arial Narrow"/>
      <family val="2"/>
    </font>
    <font>
      <b/>
      <sz val="16"/>
      <name val="Arial Narrow"/>
      <family val="2"/>
    </font>
    <font>
      <sz val="10"/>
      <name val="Arial Narrow"/>
      <family val="2"/>
    </font>
    <font>
      <b/>
      <sz val="9"/>
      <color indexed="81"/>
      <name val="Tahoma"/>
      <family val="2"/>
    </font>
    <font>
      <sz val="9"/>
      <color indexed="81"/>
      <name val="Tahoma"/>
      <family val="2"/>
    </font>
    <font>
      <sz val="10"/>
      <color theme="1"/>
      <name val="Arial"/>
      <family val="2"/>
    </font>
    <font>
      <sz val="9"/>
      <color theme="1"/>
      <name val="Arial"/>
      <family val="2"/>
    </font>
    <font>
      <sz val="11"/>
      <color rgb="FF000000"/>
      <name val="Calibri"/>
      <family val="2"/>
    </font>
    <font>
      <u/>
      <sz val="10"/>
      <color indexed="12"/>
      <name val="Arial"/>
      <family val="2"/>
    </font>
    <font>
      <sz val="10"/>
      <name val="Arial"/>
      <family val="2"/>
      <charset val="1"/>
    </font>
    <font>
      <b/>
      <sz val="9"/>
      <name val="Arial"/>
      <family val="2"/>
    </font>
    <font>
      <sz val="8"/>
      <name val="Arial"/>
      <family val="2"/>
      <charset val="1"/>
    </font>
    <font>
      <sz val="11"/>
      <color theme="1"/>
      <name val="Calibri"/>
      <family val="2"/>
      <scheme val="minor"/>
    </font>
    <font>
      <b/>
      <sz val="10"/>
      <color theme="1"/>
      <name val="Arial"/>
      <family val="2"/>
    </font>
    <font>
      <sz val="11"/>
      <name val="Calibri"/>
      <family val="2"/>
    </font>
    <font>
      <sz val="11"/>
      <color theme="1"/>
      <name val="Calibri"/>
      <family val="2"/>
    </font>
    <font>
      <sz val="10"/>
      <color rgb="FFFF0000"/>
      <name val="Arial"/>
      <family val="2"/>
    </font>
    <font>
      <sz val="8"/>
      <color theme="1"/>
      <name val="Arial"/>
      <family val="2"/>
    </font>
    <font>
      <b/>
      <sz val="10"/>
      <color rgb="FF000000"/>
      <name val="Tahoma"/>
      <family val="2"/>
    </font>
    <font>
      <b/>
      <sz val="8"/>
      <color theme="1"/>
      <name val="Arial"/>
      <family val="2"/>
    </font>
    <font>
      <b/>
      <sz val="7"/>
      <color theme="1"/>
      <name val="Arial"/>
      <family val="2"/>
    </font>
    <font>
      <b/>
      <i/>
      <sz val="8"/>
      <color theme="1"/>
      <name val="Arial"/>
      <family val="2"/>
    </font>
    <font>
      <sz val="8"/>
      <color rgb="FFFF0000"/>
      <name val="Arial"/>
      <family val="2"/>
    </font>
    <font>
      <b/>
      <sz val="8"/>
      <color rgb="FFFF0000"/>
      <name val="Arial"/>
      <family val="2"/>
    </font>
    <font>
      <b/>
      <sz val="8"/>
      <name val="Arial"/>
      <family val="2"/>
    </font>
    <font>
      <sz val="8"/>
      <name val="Arial"/>
      <family val="2"/>
    </font>
    <font>
      <sz val="12"/>
      <color rgb="FFFF0000"/>
      <name val="Arial Narrow"/>
      <family val="2"/>
    </font>
    <font>
      <sz val="12"/>
      <color theme="1"/>
      <name val="Arial Narrow"/>
      <family val="2"/>
    </font>
    <font>
      <sz val="14"/>
      <name val="Arial Narrow"/>
      <family val="2"/>
    </font>
    <font>
      <sz val="12"/>
      <name val="Arial"/>
      <family val="2"/>
    </font>
  </fonts>
  <fills count="18">
    <fill>
      <patternFill patternType="none"/>
    </fill>
    <fill>
      <patternFill patternType="gray125"/>
    </fill>
    <fill>
      <patternFill patternType="solid">
        <fgColor rgb="FFE0E0E0"/>
        <bgColor rgb="FFD9D9D9"/>
      </patternFill>
    </fill>
    <fill>
      <patternFill patternType="solid">
        <fgColor rgb="FFFFFFFF"/>
        <bgColor rgb="FFFFFFCC"/>
      </patternFill>
    </fill>
    <fill>
      <patternFill patternType="solid">
        <fgColor rgb="FFD9D9D9"/>
        <bgColor rgb="FFE0E0E0"/>
      </patternFill>
    </fill>
    <fill>
      <patternFill patternType="solid">
        <fgColor rgb="FFA6A6A6"/>
        <bgColor rgb="FFC0C0C0"/>
      </patternFill>
    </fill>
    <fill>
      <patternFill patternType="solid">
        <fgColor theme="0"/>
        <bgColor indexed="64"/>
      </patternFill>
    </fill>
    <fill>
      <patternFill patternType="solid">
        <fgColor theme="0" tint="-0.249977111117893"/>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8"/>
        <bgColor indexed="64"/>
      </patternFill>
    </fill>
    <fill>
      <patternFill patternType="solid">
        <fgColor theme="2" tint="-9.9978637043366805E-2"/>
        <bgColor indexed="64"/>
      </patternFill>
    </fill>
    <fill>
      <patternFill patternType="solid">
        <fgColor rgb="FFFFFFFF"/>
        <bgColor indexed="64"/>
      </patternFill>
    </fill>
    <fill>
      <patternFill patternType="solid">
        <fgColor rgb="FFC0C0C0"/>
        <bgColor rgb="FFC0C0C0"/>
      </patternFill>
    </fill>
    <fill>
      <patternFill patternType="solid">
        <fgColor rgb="FFFFFF99"/>
        <bgColor rgb="FFFFFF99"/>
      </patternFill>
    </fill>
    <fill>
      <patternFill patternType="solid">
        <fgColor theme="0"/>
        <bgColor theme="0"/>
      </patternFill>
    </fill>
    <fill>
      <patternFill patternType="solid">
        <fgColor theme="9" tint="0.79998168889431442"/>
        <bgColor indexed="64"/>
      </patternFill>
    </fill>
  </fills>
  <borders count="99">
    <border>
      <left/>
      <right/>
      <top/>
      <bottom/>
      <diagonal/>
    </border>
    <border>
      <left style="medium">
        <color auto="1"/>
      </left>
      <right style="thin">
        <color auto="1"/>
      </right>
      <top style="medium">
        <color auto="1"/>
      </top>
      <bottom style="thin">
        <color auto="1"/>
      </bottom>
      <diagonal/>
    </border>
    <border>
      <left/>
      <right/>
      <top style="medium">
        <color auto="1"/>
      </top>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right style="medium">
        <color auto="1"/>
      </right>
      <top/>
      <bottom/>
      <diagonal/>
    </border>
    <border>
      <left style="thin">
        <color auto="1"/>
      </left>
      <right style="thin">
        <color auto="1"/>
      </right>
      <top style="medium">
        <color auto="1"/>
      </top>
      <bottom/>
      <diagonal/>
    </border>
    <border>
      <left style="thin">
        <color auto="1"/>
      </left>
      <right style="thin">
        <color auto="1"/>
      </right>
      <top style="thin">
        <color auto="1"/>
      </top>
      <bottom style="thin">
        <color auto="1"/>
      </bottom>
      <diagonal/>
    </border>
    <border>
      <left style="medium">
        <color auto="1"/>
      </left>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bottom style="medium">
        <color auto="1"/>
      </bottom>
      <diagonal/>
    </border>
    <border>
      <left style="medium">
        <color auto="1"/>
      </left>
      <right/>
      <top/>
      <bottom/>
      <diagonal/>
    </border>
    <border>
      <left style="thin">
        <color auto="1"/>
      </left>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style="thin">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right/>
      <top style="thin">
        <color auto="1"/>
      </top>
      <bottom/>
      <diagonal/>
    </border>
    <border>
      <left/>
      <right style="medium">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tted">
        <color indexed="64"/>
      </left>
      <right style="dotted">
        <color indexed="64"/>
      </right>
      <top style="dotted">
        <color indexed="64"/>
      </top>
      <bottom/>
      <diagonal/>
    </border>
    <border>
      <left/>
      <right style="double">
        <color indexed="64"/>
      </right>
      <top/>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style="medium">
        <color indexed="64"/>
      </top>
      <bottom style="medium">
        <color indexed="64"/>
      </bottom>
      <diagonal/>
    </border>
    <border>
      <left/>
      <right style="thin">
        <color auto="1"/>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top/>
      <bottom style="thin">
        <color rgb="FF000000"/>
      </bottom>
      <diagonal/>
    </border>
    <border>
      <left style="medium">
        <color rgb="FF000000"/>
      </left>
      <right style="medium">
        <color rgb="FF000000"/>
      </right>
      <top/>
      <bottom style="medium">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auto="1"/>
      </left>
      <right/>
      <top style="thin">
        <color auto="1"/>
      </top>
      <bottom/>
      <diagonal/>
    </border>
    <border>
      <left/>
      <right style="thin">
        <color rgb="FF000000"/>
      </right>
      <top style="thin">
        <color rgb="FF000000"/>
      </top>
      <bottom style="thin">
        <color rgb="FF000000"/>
      </bottom>
      <diagonal/>
    </border>
    <border>
      <left style="medium">
        <color rgb="FF000000"/>
      </left>
      <right/>
      <top/>
      <bottom style="thin">
        <color rgb="FF000000"/>
      </bottom>
      <diagonal/>
    </border>
    <border>
      <left/>
      <right style="thin">
        <color rgb="FF000000"/>
      </right>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top style="thin">
        <color auto="1"/>
      </top>
      <bottom/>
      <diagonal/>
    </border>
    <border>
      <left style="thin">
        <color auto="1"/>
      </left>
      <right style="medium">
        <color auto="1"/>
      </right>
      <top style="thin">
        <color auto="1"/>
      </top>
      <bottom/>
      <diagonal/>
    </border>
    <border>
      <left style="thin">
        <color auto="1"/>
      </left>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diagonal/>
    </border>
    <border>
      <left style="thin">
        <color auto="1"/>
      </left>
      <right/>
      <top style="thin">
        <color auto="1"/>
      </top>
      <bottom style="medium">
        <color indexed="64"/>
      </bottom>
      <diagonal/>
    </border>
    <border>
      <left style="thin">
        <color auto="1"/>
      </left>
      <right/>
      <top/>
      <bottom style="medium">
        <color indexed="64"/>
      </bottom>
      <diagonal/>
    </border>
    <border>
      <left style="medium">
        <color indexed="64"/>
      </left>
      <right style="medium">
        <color indexed="64"/>
      </right>
      <top style="medium">
        <color indexed="64"/>
      </top>
      <bottom style="medium">
        <color indexed="64"/>
      </bottom>
      <diagonal/>
    </border>
  </borders>
  <cellStyleXfs count="73">
    <xf numFmtId="0" fontId="0" fillId="0" borderId="0"/>
    <xf numFmtId="0" fontId="3" fillId="0" borderId="0"/>
    <xf numFmtId="0" fontId="9" fillId="0" borderId="0"/>
    <xf numFmtId="166" fontId="2" fillId="0" borderId="0" applyFont="0" applyFill="0" applyBorder="0" applyAlignment="0" applyProtection="0"/>
    <xf numFmtId="0" fontId="12" fillId="0" borderId="0"/>
    <xf numFmtId="0" fontId="2" fillId="0" borderId="0"/>
    <xf numFmtId="0" fontId="12" fillId="0" borderId="0"/>
    <xf numFmtId="0" fontId="9" fillId="0" borderId="0"/>
    <xf numFmtId="9" fontId="9" fillId="0" borderId="0" applyFont="0" applyFill="0" applyBorder="0" applyAlignment="0" applyProtection="0"/>
    <xf numFmtId="0" fontId="9" fillId="0" borderId="0"/>
    <xf numFmtId="169" fontId="9" fillId="0" borderId="0" applyFont="0" applyFill="0" applyBorder="0" applyAlignment="0" applyProtection="0"/>
    <xf numFmtId="170" fontId="9" fillId="0" borderId="0" applyFont="0" applyFill="0" applyBorder="0" applyAlignment="0" applyProtection="0"/>
    <xf numFmtId="167" fontId="9" fillId="0" borderId="0" applyFont="0" applyFill="0" applyBorder="0" applyAlignment="0" applyProtection="0"/>
    <xf numFmtId="165" fontId="2" fillId="0" borderId="0" applyFont="0" applyFill="0" applyBorder="0" applyAlignment="0" applyProtection="0"/>
    <xf numFmtId="0" fontId="9" fillId="0" borderId="0"/>
    <xf numFmtId="0" fontId="9" fillId="0" borderId="0"/>
    <xf numFmtId="0" fontId="9" fillId="0" borderId="0"/>
    <xf numFmtId="171" fontId="9" fillId="0" borderId="0" applyFont="0" applyFill="0" applyBorder="0" applyAlignment="0" applyProtection="0"/>
    <xf numFmtId="172" fontId="9" fillId="0" borderId="0" applyFont="0" applyFill="0" applyBorder="0" applyAlignment="0" applyProtection="0"/>
    <xf numFmtId="0" fontId="1" fillId="0" borderId="0"/>
    <xf numFmtId="167" fontId="1" fillId="0" borderId="0" applyFont="0" applyFill="0" applyBorder="0" applyAlignment="0" applyProtection="0"/>
    <xf numFmtId="166" fontId="1" fillId="0" borderId="0" applyFont="0" applyFill="0" applyBorder="0" applyAlignment="0" applyProtection="0"/>
    <xf numFmtId="9" fontId="1" fillId="0" borderId="0" applyFont="0" applyFill="0" applyBorder="0" applyAlignment="0" applyProtection="0"/>
    <xf numFmtId="0" fontId="9" fillId="0" borderId="0"/>
    <xf numFmtId="164" fontId="1" fillId="0" borderId="0" applyFont="0" applyFill="0" applyBorder="0" applyAlignment="0" applyProtection="0"/>
    <xf numFmtId="166" fontId="1" fillId="0" borderId="0" applyFont="0" applyFill="0" applyBorder="0" applyAlignment="0" applyProtection="0"/>
    <xf numFmtId="0" fontId="1" fillId="0" borderId="0"/>
    <xf numFmtId="0" fontId="9" fillId="0" borderId="0"/>
    <xf numFmtId="175" fontId="9" fillId="0" borderId="0" applyFont="0" applyFill="0" applyBorder="0" applyAlignment="0" applyProtection="0"/>
    <xf numFmtId="176" fontId="9" fillId="0" borderId="0" applyFont="0" applyFill="0" applyBorder="0" applyAlignment="0" applyProtection="0"/>
    <xf numFmtId="165" fontId="1" fillId="0" borderId="0" applyFont="0" applyFill="0" applyBorder="0" applyAlignment="0" applyProtection="0"/>
    <xf numFmtId="0" fontId="26" fillId="0" borderId="0">
      <alignment vertical="center"/>
    </xf>
    <xf numFmtId="0" fontId="9" fillId="0" borderId="0"/>
    <xf numFmtId="0" fontId="9" fillId="0" borderId="0"/>
    <xf numFmtId="164" fontId="1" fillId="0" borderId="0" applyFont="0" applyFill="0" applyBorder="0" applyAlignment="0" applyProtection="0"/>
    <xf numFmtId="164" fontId="1" fillId="0" borderId="0" applyFont="0" applyFill="0" applyBorder="0" applyAlignment="0" applyProtection="0"/>
    <xf numFmtId="0" fontId="1" fillId="0" borderId="0"/>
    <xf numFmtId="177"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0" fontId="9" fillId="0" borderId="0"/>
    <xf numFmtId="9" fontId="9" fillId="0" borderId="0" applyFont="0" applyFill="0" applyBorder="0" applyAlignment="0" applyProtection="0"/>
    <xf numFmtId="178" fontId="9" fillId="0" borderId="0"/>
    <xf numFmtId="166" fontId="1" fillId="0" borderId="0" applyFont="0" applyFill="0" applyBorder="0" applyAlignment="0" applyProtection="0"/>
    <xf numFmtId="0" fontId="25" fillId="0" borderId="0"/>
    <xf numFmtId="9" fontId="26" fillId="0" borderId="0" applyFont="0" applyFill="0" applyBorder="0" applyAlignment="0" applyProtection="0"/>
    <xf numFmtId="9" fontId="25" fillId="0" borderId="0" applyFont="0" applyFill="0" applyBorder="0" applyAlignment="0" applyProtection="0"/>
    <xf numFmtId="0" fontId="27" fillId="0" borderId="0" applyNumberFormat="0" applyBorder="0" applyAlignment="0"/>
    <xf numFmtId="44" fontId="27" fillId="0" borderId="0" applyFont="0" applyFill="0" applyBorder="0" applyAlignment="0" applyProtection="0"/>
    <xf numFmtId="167" fontId="27" fillId="0" borderId="0" applyFont="0" applyFill="0" applyBorder="0" applyAlignment="0" applyProtection="0"/>
    <xf numFmtId="9" fontId="27" fillId="0" borderId="0" applyFont="0" applyFill="0" applyBorder="0" applyAlignment="0" applyProtection="0"/>
    <xf numFmtId="0" fontId="9" fillId="0" borderId="0"/>
    <xf numFmtId="164" fontId="1" fillId="0" borderId="0" applyFont="0" applyFill="0" applyBorder="0" applyAlignment="0" applyProtection="0"/>
    <xf numFmtId="0" fontId="1" fillId="0" borderId="0"/>
    <xf numFmtId="0" fontId="9" fillId="0" borderId="0"/>
    <xf numFmtId="9" fontId="9" fillId="0" borderId="0" applyFont="0" applyFill="0" applyBorder="0" applyAlignment="0" applyProtection="0"/>
    <xf numFmtId="179" fontId="9" fillId="0" borderId="0" applyFont="0" applyFill="0" applyBorder="0" applyAlignment="0" applyProtection="0"/>
    <xf numFmtId="0" fontId="1" fillId="0" borderId="0"/>
    <xf numFmtId="44" fontId="9" fillId="0" borderId="0" applyFont="0" applyFill="0" applyBorder="0" applyAlignment="0" applyProtection="0"/>
    <xf numFmtId="44" fontId="1" fillId="0" borderId="0" applyFont="0" applyFill="0" applyBorder="0" applyAlignment="0" applyProtection="0"/>
    <xf numFmtId="0" fontId="28" fillId="0" borderId="0" applyNumberFormat="0" applyFill="0" applyBorder="0" applyAlignment="0" applyProtection="0">
      <alignment vertical="top"/>
      <protection locked="0"/>
    </xf>
    <xf numFmtId="0" fontId="1" fillId="0" borderId="0"/>
    <xf numFmtId="167" fontId="1"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166" fontId="1" fillId="0" borderId="0" applyFont="0" applyFill="0" applyBorder="0" applyAlignment="0" applyProtection="0"/>
    <xf numFmtId="44" fontId="27" fillId="0" borderId="0" applyFont="0" applyFill="0" applyBorder="0" applyAlignment="0" applyProtection="0"/>
    <xf numFmtId="165" fontId="29" fillId="0" borderId="0" applyFont="0" applyFill="0" applyBorder="0" applyAlignment="0" applyProtection="0"/>
    <xf numFmtId="166" fontId="29" fillId="0" borderId="0" applyFont="0" applyFill="0" applyBorder="0" applyAlignment="0" applyProtection="0"/>
    <xf numFmtId="9" fontId="29" fillId="0" borderId="0" applyFont="0" applyFill="0" applyBorder="0" applyAlignment="0" applyProtection="0"/>
    <xf numFmtId="0" fontId="32" fillId="0" borderId="0"/>
    <xf numFmtId="166" fontId="32" fillId="0" borderId="0" applyFont="0" applyFill="0" applyBorder="0" applyAlignment="0" applyProtection="0"/>
    <xf numFmtId="167" fontId="29" fillId="0" borderId="0" applyFont="0" applyFill="0" applyBorder="0" applyAlignment="0" applyProtection="0"/>
  </cellStyleXfs>
  <cellXfs count="523">
    <xf numFmtId="0" fontId="0" fillId="0" borderId="0" xfId="0"/>
    <xf numFmtId="0" fontId="4" fillId="3" borderId="0" xfId="1" applyFont="1" applyFill="1" applyProtection="1">
      <protection locked="0"/>
    </xf>
    <xf numFmtId="2" fontId="4" fillId="3" borderId="0" xfId="1" applyNumberFormat="1" applyFont="1" applyFill="1" applyProtection="1">
      <protection locked="0"/>
    </xf>
    <xf numFmtId="0" fontId="6" fillId="3" borderId="4" xfId="1" applyFont="1" applyFill="1" applyBorder="1" applyAlignment="1">
      <alignment horizontal="center" vertical="top" wrapText="1"/>
    </xf>
    <xf numFmtId="2" fontId="4" fillId="3" borderId="5" xfId="1" applyNumberFormat="1" applyFont="1" applyFill="1" applyBorder="1" applyProtection="1">
      <protection locked="0"/>
    </xf>
    <xf numFmtId="0" fontId="4" fillId="2" borderId="7" xfId="1" applyFont="1" applyFill="1" applyBorder="1" applyAlignment="1">
      <alignment horizontal="center" vertical="center"/>
    </xf>
    <xf numFmtId="2" fontId="4" fillId="2" borderId="7" xfId="1" applyNumberFormat="1" applyFont="1" applyFill="1" applyBorder="1" applyAlignment="1">
      <alignment horizontal="center" vertical="center"/>
    </xf>
    <xf numFmtId="2" fontId="4" fillId="2" borderId="4" xfId="1" applyNumberFormat="1" applyFont="1" applyFill="1" applyBorder="1" applyAlignment="1">
      <alignment horizontal="center" vertical="center"/>
    </xf>
    <xf numFmtId="0" fontId="7" fillId="4" borderId="8" xfId="1" applyFont="1" applyFill="1" applyBorder="1"/>
    <xf numFmtId="0" fontId="7" fillId="4" borderId="11" xfId="1" applyFont="1" applyFill="1" applyBorder="1"/>
    <xf numFmtId="0" fontId="4" fillId="3" borderId="12" xfId="1" applyFont="1" applyFill="1" applyBorder="1" applyProtection="1">
      <protection locked="0"/>
    </xf>
    <xf numFmtId="0" fontId="5" fillId="2" borderId="7" xfId="1" applyFont="1" applyFill="1" applyBorder="1" applyAlignment="1" applyProtection="1">
      <alignment horizontal="center" vertical="center"/>
      <protection locked="0"/>
    </xf>
    <xf numFmtId="2" fontId="4" fillId="3" borderId="13" xfId="1" applyNumberFormat="1" applyFont="1" applyFill="1" applyBorder="1" applyAlignment="1" applyProtection="1">
      <alignment horizontal="center" vertical="center"/>
      <protection locked="0"/>
    </xf>
    <xf numFmtId="2" fontId="4" fillId="0" borderId="13" xfId="1" applyNumberFormat="1" applyFont="1" applyBorder="1" applyAlignment="1" applyProtection="1">
      <alignment horizontal="center" vertical="center"/>
      <protection locked="0"/>
    </xf>
    <xf numFmtId="2" fontId="4" fillId="3" borderId="7" xfId="1" applyNumberFormat="1" applyFont="1" applyFill="1" applyBorder="1" applyAlignment="1" applyProtection="1">
      <alignment horizontal="center" vertical="center"/>
      <protection locked="0"/>
    </xf>
    <xf numFmtId="2" fontId="4" fillId="5" borderId="7" xfId="1" applyNumberFormat="1" applyFont="1" applyFill="1" applyBorder="1" applyAlignment="1" applyProtection="1">
      <alignment horizontal="center"/>
      <protection locked="0"/>
    </xf>
    <xf numFmtId="0" fontId="5" fillId="3" borderId="11" xfId="1" applyFont="1" applyFill="1" applyBorder="1" applyAlignment="1" applyProtection="1">
      <alignment horizontal="center"/>
      <protection locked="0"/>
    </xf>
    <xf numFmtId="0" fontId="5" fillId="3" borderId="17" xfId="1" applyFont="1" applyFill="1" applyBorder="1" applyAlignment="1" applyProtection="1">
      <alignment horizontal="center"/>
      <protection locked="0"/>
    </xf>
    <xf numFmtId="2" fontId="5" fillId="3" borderId="17" xfId="1" applyNumberFormat="1" applyFont="1" applyFill="1" applyBorder="1" applyAlignment="1" applyProtection="1">
      <alignment horizontal="center"/>
      <protection locked="0"/>
    </xf>
    <xf numFmtId="2" fontId="4" fillId="3" borderId="18" xfId="1" applyNumberFormat="1" applyFont="1" applyFill="1" applyBorder="1" applyAlignment="1" applyProtection="1">
      <alignment horizontal="center"/>
      <protection locked="0"/>
    </xf>
    <xf numFmtId="0" fontId="5" fillId="3" borderId="2" xfId="1" applyFont="1" applyFill="1" applyBorder="1" applyProtection="1">
      <protection locked="0"/>
    </xf>
    <xf numFmtId="0" fontId="5" fillId="3" borderId="0" xfId="1" applyFont="1" applyFill="1" applyProtection="1">
      <protection locked="0"/>
    </xf>
    <xf numFmtId="0" fontId="5" fillId="3" borderId="17" xfId="1" applyFont="1" applyFill="1" applyBorder="1" applyProtection="1">
      <protection locked="0"/>
    </xf>
    <xf numFmtId="0" fontId="5" fillId="3" borderId="12" xfId="1" applyFont="1" applyFill="1" applyBorder="1" applyAlignment="1" applyProtection="1">
      <alignment horizontal="center"/>
      <protection locked="0"/>
    </xf>
    <xf numFmtId="0" fontId="5" fillId="3" borderId="0" xfId="1" applyFont="1" applyFill="1" applyAlignment="1" applyProtection="1">
      <alignment horizontal="center"/>
      <protection locked="0"/>
    </xf>
    <xf numFmtId="2" fontId="5" fillId="3" borderId="0" xfId="1" applyNumberFormat="1" applyFont="1" applyFill="1" applyAlignment="1" applyProtection="1">
      <alignment horizontal="center"/>
      <protection locked="0"/>
    </xf>
    <xf numFmtId="2" fontId="4" fillId="3" borderId="5" xfId="1" applyNumberFormat="1" applyFont="1" applyFill="1" applyBorder="1" applyAlignment="1" applyProtection="1">
      <alignment horizontal="center"/>
      <protection locked="0"/>
    </xf>
    <xf numFmtId="0" fontId="4" fillId="3" borderId="16" xfId="1" applyFont="1" applyFill="1" applyBorder="1"/>
    <xf numFmtId="0" fontId="4" fillId="3" borderId="7" xfId="1" applyFont="1" applyFill="1" applyBorder="1" applyAlignment="1">
      <alignment horizontal="center" vertical="center"/>
    </xf>
    <xf numFmtId="0" fontId="4" fillId="3" borderId="13" xfId="1" applyFont="1" applyFill="1" applyBorder="1" applyProtection="1">
      <protection locked="0"/>
    </xf>
    <xf numFmtId="0" fontId="4" fillId="3" borderId="22" xfId="1" applyFont="1" applyFill="1" applyBorder="1" applyProtection="1">
      <protection locked="0"/>
    </xf>
    <xf numFmtId="0" fontId="4" fillId="3" borderId="23" xfId="1" applyFont="1" applyFill="1" applyBorder="1" applyProtection="1">
      <protection locked="0"/>
    </xf>
    <xf numFmtId="0" fontId="4" fillId="3" borderId="25" xfId="1" applyFont="1" applyFill="1" applyBorder="1" applyProtection="1">
      <protection locked="0"/>
    </xf>
    <xf numFmtId="0" fontId="4" fillId="3" borderId="26" xfId="1" applyFont="1" applyFill="1" applyBorder="1" applyProtection="1">
      <protection locked="0"/>
    </xf>
    <xf numFmtId="0" fontId="4" fillId="3" borderId="17" xfId="1" applyFont="1" applyFill="1" applyBorder="1" applyProtection="1">
      <protection locked="0"/>
    </xf>
    <xf numFmtId="0" fontId="4" fillId="3" borderId="18" xfId="1" applyFont="1" applyFill="1" applyBorder="1" applyProtection="1">
      <protection locked="0"/>
    </xf>
    <xf numFmtId="0" fontId="10" fillId="0" borderId="0" xfId="2" applyFont="1"/>
    <xf numFmtId="0" fontId="10" fillId="0" borderId="0" xfId="2" applyFont="1" applyAlignment="1">
      <alignment horizontal="center"/>
    </xf>
    <xf numFmtId="166" fontId="10" fillId="0" borderId="0" xfId="3" applyFont="1"/>
    <xf numFmtId="166" fontId="11" fillId="0" borderId="0" xfId="3" applyFont="1"/>
    <xf numFmtId="0" fontId="11" fillId="0" borderId="0" xfId="2" applyFont="1"/>
    <xf numFmtId="0" fontId="10" fillId="0" borderId="29" xfId="2" applyFont="1" applyBorder="1"/>
    <xf numFmtId="0" fontId="10" fillId="0" borderId="30" xfId="2" applyFont="1" applyBorder="1"/>
    <xf numFmtId="0" fontId="10" fillId="0" borderId="30" xfId="2" applyFont="1" applyBorder="1" applyAlignment="1">
      <alignment horizontal="center"/>
    </xf>
    <xf numFmtId="166" fontId="10" fillId="0" borderId="30" xfId="3" applyFont="1" applyBorder="1"/>
    <xf numFmtId="0" fontId="10" fillId="0" borderId="31" xfId="2" applyFont="1" applyBorder="1"/>
    <xf numFmtId="0" fontId="10" fillId="0" borderId="32" xfId="2" applyFont="1" applyBorder="1"/>
    <xf numFmtId="0" fontId="13" fillId="0" borderId="33" xfId="4" applyFont="1" applyBorder="1" applyAlignment="1">
      <alignment horizontal="left" vertical="center"/>
    </xf>
    <xf numFmtId="0" fontId="14" fillId="0" borderId="33" xfId="4" applyFont="1" applyBorder="1" applyAlignment="1">
      <alignment horizontal="left" vertical="center"/>
    </xf>
    <xf numFmtId="0" fontId="10" fillId="0" borderId="34" xfId="2" applyFont="1" applyBorder="1"/>
    <xf numFmtId="0" fontId="10" fillId="6" borderId="0" xfId="2" applyFont="1" applyFill="1"/>
    <xf numFmtId="0" fontId="10" fillId="6" borderId="32" xfId="2" applyFont="1" applyFill="1" applyBorder="1"/>
    <xf numFmtId="0" fontId="10" fillId="6" borderId="34" xfId="2" applyFont="1" applyFill="1" applyBorder="1"/>
    <xf numFmtId="0" fontId="17" fillId="0" borderId="7" xfId="7" applyFont="1" applyBorder="1" applyAlignment="1">
      <alignment horizontal="center" vertical="center" wrapText="1"/>
    </xf>
    <xf numFmtId="0" fontId="17" fillId="9" borderId="7" xfId="6" applyFont="1" applyFill="1" applyBorder="1" applyAlignment="1">
      <alignment vertical="center"/>
    </xf>
    <xf numFmtId="0" fontId="10" fillId="9" borderId="7" xfId="6" applyFont="1" applyFill="1" applyBorder="1" applyAlignment="1">
      <alignment horizontal="center" vertical="center"/>
    </xf>
    <xf numFmtId="166" fontId="17" fillId="9" borderId="7" xfId="3" applyFont="1" applyFill="1" applyBorder="1" applyAlignment="1">
      <alignment vertical="center"/>
    </xf>
    <xf numFmtId="0" fontId="10" fillId="0" borderId="7" xfId="6" applyFont="1" applyBorder="1" applyAlignment="1">
      <alignment horizontal="center" vertical="center"/>
    </xf>
    <xf numFmtId="49" fontId="10" fillId="0" borderId="7" xfId="9" applyNumberFormat="1" applyFont="1" applyBorder="1"/>
    <xf numFmtId="0" fontId="10" fillId="0" borderId="7" xfId="4" applyFont="1" applyBorder="1"/>
    <xf numFmtId="0" fontId="10" fillId="0" borderId="7" xfId="7" applyFont="1" applyBorder="1" applyAlignment="1">
      <alignment horizontal="left" vertical="center" wrapText="1"/>
    </xf>
    <xf numFmtId="0" fontId="10" fillId="0" borderId="7" xfId="7" applyFont="1" applyBorder="1" applyAlignment="1">
      <alignment horizontal="center" vertical="center"/>
    </xf>
    <xf numFmtId="4" fontId="10" fillId="0" borderId="7" xfId="10" applyNumberFormat="1" applyFont="1" applyBorder="1" applyAlignment="1">
      <alignment vertical="center" wrapText="1"/>
    </xf>
    <xf numFmtId="166" fontId="10" fillId="0" borderId="7" xfId="3" applyFont="1" applyBorder="1"/>
    <xf numFmtId="0" fontId="10" fillId="0" borderId="7" xfId="6" applyFont="1" applyBorder="1" applyAlignment="1">
      <alignment horizontal="left" vertical="center"/>
    </xf>
    <xf numFmtId="166" fontId="10" fillId="0" borderId="7" xfId="3" applyFont="1" applyBorder="1" applyAlignment="1">
      <alignment vertical="center" wrapText="1"/>
    </xf>
    <xf numFmtId="0" fontId="18" fillId="0" borderId="0" xfId="4" applyFont="1"/>
    <xf numFmtId="49" fontId="10" fillId="0" borderId="7" xfId="9" applyNumberFormat="1" applyFont="1" applyBorder="1" applyAlignment="1">
      <alignment horizontal="left"/>
    </xf>
    <xf numFmtId="49" fontId="10" fillId="0" borderId="7" xfId="5" applyNumberFormat="1" applyFont="1" applyBorder="1"/>
    <xf numFmtId="2" fontId="10" fillId="0" borderId="7" xfId="6" applyNumberFormat="1" applyFont="1" applyBorder="1" applyAlignment="1">
      <alignment horizontal="center" vertical="center"/>
    </xf>
    <xf numFmtId="0" fontId="10" fillId="0" borderId="7" xfId="2" applyFont="1" applyBorder="1"/>
    <xf numFmtId="0" fontId="10" fillId="0" borderId="7" xfId="2" applyFont="1" applyBorder="1" applyAlignment="1">
      <alignment horizontal="center"/>
    </xf>
    <xf numFmtId="0" fontId="11" fillId="0" borderId="32" xfId="2" applyFont="1" applyBorder="1"/>
    <xf numFmtId="0" fontId="11" fillId="0" borderId="34" xfId="2" applyFont="1" applyBorder="1"/>
    <xf numFmtId="0" fontId="10" fillId="6" borderId="7" xfId="6" applyFont="1" applyFill="1" applyBorder="1" applyAlignment="1">
      <alignment horizontal="center" vertical="center"/>
    </xf>
    <xf numFmtId="0" fontId="10" fillId="6" borderId="7" xfId="6" applyFont="1" applyFill="1" applyBorder="1" applyAlignment="1">
      <alignment horizontal="left" vertical="center" wrapText="1"/>
    </xf>
    <xf numFmtId="0" fontId="10" fillId="0" borderId="34" xfId="14" applyFont="1" applyBorder="1"/>
    <xf numFmtId="0" fontId="10" fillId="0" borderId="0" xfId="14" applyFont="1"/>
    <xf numFmtId="0" fontId="19" fillId="0" borderId="0" xfId="14" applyFont="1"/>
    <xf numFmtId="0" fontId="10" fillId="0" borderId="7" xfId="14" applyFont="1" applyBorder="1"/>
    <xf numFmtId="0" fontId="10" fillId="0" borderId="32" xfId="14" applyFont="1" applyBorder="1"/>
    <xf numFmtId="49" fontId="17" fillId="0" borderId="0" xfId="15" applyNumberFormat="1" applyFont="1" applyAlignment="1">
      <alignment horizontal="right" vertical="center"/>
    </xf>
    <xf numFmtId="166" fontId="17" fillId="0" borderId="0" xfId="3" applyFont="1" applyAlignment="1">
      <alignment horizontal="right" vertical="center"/>
    </xf>
    <xf numFmtId="0" fontId="10" fillId="0" borderId="0" xfId="16" applyFont="1"/>
    <xf numFmtId="0" fontId="10" fillId="0" borderId="0" xfId="16" applyFont="1" applyAlignment="1">
      <alignment horizontal="center"/>
    </xf>
    <xf numFmtId="0" fontId="10" fillId="0" borderId="0" xfId="7" applyFont="1" applyAlignment="1">
      <alignment horizontal="center" vertical="center"/>
    </xf>
    <xf numFmtId="9" fontId="10" fillId="0" borderId="22" xfId="17" applyNumberFormat="1" applyFont="1" applyBorder="1" applyAlignment="1">
      <alignment horizontal="center" vertical="center"/>
    </xf>
    <xf numFmtId="173" fontId="10" fillId="0" borderId="34" xfId="14" applyNumberFormat="1" applyFont="1" applyBorder="1"/>
    <xf numFmtId="166" fontId="17" fillId="6" borderId="7" xfId="3" applyFont="1" applyFill="1" applyBorder="1" applyAlignment="1">
      <alignment horizontal="center" vertical="center"/>
    </xf>
    <xf numFmtId="0" fontId="22" fillId="0" borderId="0" xfId="14" applyFont="1"/>
    <xf numFmtId="0" fontId="10" fillId="0" borderId="40" xfId="14" applyFont="1" applyBorder="1"/>
    <xf numFmtId="0" fontId="10" fillId="0" borderId="41" xfId="2" applyFont="1" applyBorder="1"/>
    <xf numFmtId="0" fontId="10" fillId="0" borderId="41" xfId="2" applyFont="1" applyBorder="1" applyAlignment="1">
      <alignment horizontal="center"/>
    </xf>
    <xf numFmtId="174" fontId="10" fillId="0" borderId="41" xfId="12" applyNumberFormat="1" applyFont="1" applyBorder="1"/>
    <xf numFmtId="166" fontId="10" fillId="0" borderId="41" xfId="3" applyFont="1" applyBorder="1"/>
    <xf numFmtId="0" fontId="10" fillId="0" borderId="42" xfId="2" applyFont="1" applyBorder="1"/>
    <xf numFmtId="0" fontId="11" fillId="0" borderId="0" xfId="2" applyFont="1" applyAlignment="1">
      <alignment horizontal="center"/>
    </xf>
    <xf numFmtId="0" fontId="18" fillId="0" borderId="0" xfId="0" applyFont="1"/>
    <xf numFmtId="180" fontId="0" fillId="0" borderId="0" xfId="68" applyNumberFormat="1" applyFont="1"/>
    <xf numFmtId="0" fontId="18" fillId="0" borderId="7" xfId="0" applyFont="1" applyBorder="1"/>
    <xf numFmtId="180" fontId="18" fillId="0" borderId="7" xfId="68" applyNumberFormat="1" applyFont="1" applyBorder="1"/>
    <xf numFmtId="0" fontId="0" fillId="0" borderId="7" xfId="0" applyBorder="1"/>
    <xf numFmtId="180" fontId="0" fillId="0" borderId="7" xfId="68" applyNumberFormat="1" applyFont="1" applyBorder="1"/>
    <xf numFmtId="49" fontId="30" fillId="10" borderId="7" xfId="0" applyNumberFormat="1" applyFont="1" applyFill="1" applyBorder="1" applyAlignment="1" applyProtection="1">
      <alignment horizontal="center" vertical="center" wrapText="1"/>
      <protection hidden="1"/>
    </xf>
    <xf numFmtId="0" fontId="30" fillId="10" borderId="7" xfId="0" applyFont="1" applyFill="1" applyBorder="1" applyAlignment="1" applyProtection="1">
      <alignment horizontal="center" vertical="center" wrapText="1"/>
      <protection hidden="1"/>
    </xf>
    <xf numFmtId="181" fontId="30" fillId="10" borderId="7" xfId="0" applyNumberFormat="1" applyFont="1" applyFill="1" applyBorder="1" applyAlignment="1" applyProtection="1">
      <alignment horizontal="center" vertical="center" wrapText="1"/>
      <protection hidden="1"/>
    </xf>
    <xf numFmtId="165" fontId="30" fillId="10" borderId="7" xfId="67" applyFont="1" applyFill="1" applyBorder="1" applyAlignment="1" applyProtection="1">
      <alignment horizontal="center" vertical="center" wrapText="1"/>
      <protection hidden="1"/>
    </xf>
    <xf numFmtId="49" fontId="30" fillId="10" borderId="13" xfId="0" applyNumberFormat="1" applyFont="1" applyFill="1" applyBorder="1" applyAlignment="1" applyProtection="1">
      <alignment horizontal="center" vertical="center" wrapText="1"/>
      <protection hidden="1"/>
    </xf>
    <xf numFmtId="0" fontId="30" fillId="10" borderId="13" xfId="0" applyFont="1" applyFill="1" applyBorder="1" applyAlignment="1" applyProtection="1">
      <alignment horizontal="center" vertical="center" wrapText="1"/>
      <protection hidden="1"/>
    </xf>
    <xf numFmtId="166" fontId="18" fillId="0" borderId="7" xfId="68" applyFont="1" applyBorder="1"/>
    <xf numFmtId="166" fontId="0" fillId="0" borderId="7" xfId="68" applyFont="1" applyBorder="1"/>
    <xf numFmtId="0" fontId="18" fillId="0" borderId="7" xfId="0" applyFont="1" applyBorder="1" applyAlignment="1">
      <alignment wrapText="1"/>
    </xf>
    <xf numFmtId="0" fontId="18" fillId="0" borderId="7" xfId="0" applyFont="1" applyBorder="1" applyAlignment="1">
      <alignment vertical="center" wrapText="1"/>
    </xf>
    <xf numFmtId="180" fontId="0" fillId="0" borderId="0" xfId="68" applyNumberFormat="1" applyFont="1" applyBorder="1"/>
    <xf numFmtId="0" fontId="17" fillId="12" borderId="7" xfId="54" applyFont="1" applyFill="1" applyBorder="1" applyAlignment="1">
      <alignment vertical="center" wrapText="1"/>
    </xf>
    <xf numFmtId="0" fontId="35" fillId="0" borderId="0" xfId="70" applyFont="1"/>
    <xf numFmtId="0" fontId="32" fillId="0" borderId="0" xfId="70"/>
    <xf numFmtId="4" fontId="35" fillId="0" borderId="45" xfId="70" applyNumberFormat="1" applyFont="1" applyBorder="1" applyAlignment="1">
      <alignment horizontal="left" vertical="center"/>
    </xf>
    <xf numFmtId="0" fontId="37" fillId="0" borderId="55" xfId="70" applyFont="1" applyBorder="1" applyAlignment="1">
      <alignment vertical="center"/>
    </xf>
    <xf numFmtId="0" fontId="35" fillId="0" borderId="55" xfId="70" applyFont="1" applyBorder="1" applyAlignment="1">
      <alignment horizontal="center" vertical="center"/>
    </xf>
    <xf numFmtId="4" fontId="35" fillId="0" borderId="55" xfId="70" applyNumberFormat="1" applyFont="1" applyBorder="1" applyAlignment="1">
      <alignment vertical="center"/>
    </xf>
    <xf numFmtId="182" fontId="38" fillId="0" borderId="56" xfId="70" applyNumberFormat="1" applyFont="1" applyBorder="1" applyAlignment="1">
      <alignment vertical="center"/>
    </xf>
    <xf numFmtId="183" fontId="39" fillId="0" borderId="0" xfId="70" applyNumberFormat="1" applyFont="1" applyAlignment="1">
      <alignment vertical="center"/>
    </xf>
    <xf numFmtId="3" fontId="37" fillId="0" borderId="0" xfId="70" applyNumberFormat="1" applyFont="1" applyAlignment="1">
      <alignment horizontal="right" vertical="center"/>
    </xf>
    <xf numFmtId="3" fontId="37" fillId="0" borderId="0" xfId="70" applyNumberFormat="1" applyFont="1" applyAlignment="1">
      <alignment vertical="center"/>
    </xf>
    <xf numFmtId="166" fontId="35" fillId="0" borderId="0" xfId="71" applyFont="1"/>
    <xf numFmtId="4" fontId="35" fillId="0" borderId="57" xfId="70" applyNumberFormat="1" applyFont="1" applyBorder="1" applyAlignment="1">
      <alignment horizontal="left" vertical="center"/>
    </xf>
    <xf numFmtId="0" fontId="37" fillId="0" borderId="58" xfId="70" applyFont="1" applyBorder="1" applyAlignment="1">
      <alignment vertical="center"/>
    </xf>
    <xf numFmtId="0" fontId="35" fillId="0" borderId="58" xfId="70" applyFont="1" applyBorder="1" applyAlignment="1">
      <alignment horizontal="center" vertical="center"/>
    </xf>
    <xf numFmtId="4" fontId="35" fillId="0" borderId="58" xfId="70" applyNumberFormat="1" applyFont="1" applyBorder="1" applyAlignment="1">
      <alignment vertical="center"/>
    </xf>
    <xf numFmtId="4" fontId="39" fillId="14" borderId="53" xfId="70" applyNumberFormat="1" applyFont="1" applyFill="1" applyBorder="1" applyAlignment="1">
      <alignment vertical="center"/>
    </xf>
    <xf numFmtId="4" fontId="35" fillId="0" borderId="59" xfId="70" applyNumberFormat="1" applyFont="1" applyBorder="1" applyAlignment="1">
      <alignment vertical="center"/>
    </xf>
    <xf numFmtId="4" fontId="39" fillId="14" borderId="60" xfId="70" applyNumberFormat="1" applyFont="1" applyFill="1" applyBorder="1" applyAlignment="1">
      <alignment vertical="center"/>
    </xf>
    <xf numFmtId="3" fontId="35" fillId="0" borderId="0" xfId="70" applyNumberFormat="1" applyFont="1" applyAlignment="1">
      <alignment vertical="center"/>
    </xf>
    <xf numFmtId="3" fontId="35" fillId="0" borderId="0" xfId="70" applyNumberFormat="1" applyFont="1" applyAlignment="1">
      <alignment horizontal="center" vertical="center" wrapText="1"/>
    </xf>
    <xf numFmtId="166" fontId="35" fillId="0" borderId="0" xfId="70" applyNumberFormat="1" applyFont="1"/>
    <xf numFmtId="4" fontId="35" fillId="0" borderId="0" xfId="70" applyNumberFormat="1" applyFont="1" applyAlignment="1">
      <alignment horizontal="center" vertical="center"/>
    </xf>
    <xf numFmtId="0" fontId="37" fillId="0" borderId="0" xfId="70" applyFont="1" applyAlignment="1">
      <alignment vertical="center"/>
    </xf>
    <xf numFmtId="0" fontId="35" fillId="0" borderId="0" xfId="70" applyFont="1" applyAlignment="1">
      <alignment horizontal="center" vertical="center"/>
    </xf>
    <xf numFmtId="4" fontId="35" fillId="0" borderId="0" xfId="70" applyNumberFormat="1" applyFont="1" applyAlignment="1">
      <alignment vertical="center"/>
    </xf>
    <xf numFmtId="0" fontId="35" fillId="0" borderId="0" xfId="70" applyFont="1" applyAlignment="1">
      <alignment vertical="center"/>
    </xf>
    <xf numFmtId="10" fontId="35" fillId="0" borderId="0" xfId="70" applyNumberFormat="1" applyFont="1" applyAlignment="1">
      <alignment vertical="center"/>
    </xf>
    <xf numFmtId="4" fontId="40" fillId="0" borderId="60" xfId="70" applyNumberFormat="1" applyFont="1" applyBorder="1" applyAlignment="1">
      <alignment horizontal="center" vertical="center" wrapText="1"/>
    </xf>
    <xf numFmtId="0" fontId="40" fillId="0" borderId="60" xfId="70" applyFont="1" applyBorder="1" applyAlignment="1">
      <alignment horizontal="center" vertical="center" wrapText="1"/>
    </xf>
    <xf numFmtId="3" fontId="40" fillId="0" borderId="60" xfId="70" applyNumberFormat="1" applyFont="1" applyBorder="1" applyAlignment="1">
      <alignment horizontal="center" vertical="center" wrapText="1"/>
    </xf>
    <xf numFmtId="10" fontId="40" fillId="0" borderId="60" xfId="70" applyNumberFormat="1" applyFont="1" applyBorder="1" applyAlignment="1">
      <alignment horizontal="center" vertical="center" wrapText="1"/>
    </xf>
    <xf numFmtId="44" fontId="35" fillId="0" borderId="0" xfId="70" applyNumberFormat="1" applyFont="1"/>
    <xf numFmtId="4" fontId="39" fillId="0" borderId="61" xfId="70" applyNumberFormat="1" applyFont="1" applyBorder="1" applyAlignment="1">
      <alignment horizontal="center" vertical="center"/>
    </xf>
    <xf numFmtId="0" fontId="41" fillId="14" borderId="62" xfId="70" applyFont="1" applyFill="1" applyBorder="1" applyAlignment="1">
      <alignment horizontal="center" vertical="center" wrapText="1"/>
    </xf>
    <xf numFmtId="0" fontId="35" fillId="0" borderId="62" xfId="70" applyFont="1" applyBorder="1" applyAlignment="1">
      <alignment horizontal="center" vertical="center"/>
    </xf>
    <xf numFmtId="4" fontId="35" fillId="0" borderId="62" xfId="70" applyNumberFormat="1" applyFont="1" applyBorder="1" applyAlignment="1">
      <alignment vertical="center"/>
    </xf>
    <xf numFmtId="3" fontId="35" fillId="0" borderId="62" xfId="70" applyNumberFormat="1" applyFont="1" applyBorder="1" applyAlignment="1">
      <alignment vertical="center"/>
    </xf>
    <xf numFmtId="0" fontId="35" fillId="0" borderId="62" xfId="70" applyFont="1" applyBorder="1" applyAlignment="1">
      <alignment vertical="center"/>
    </xf>
    <xf numFmtId="10" fontId="33" fillId="14" borderId="63" xfId="70" applyNumberFormat="1" applyFont="1" applyFill="1" applyBorder="1" applyAlignment="1">
      <alignment vertical="center"/>
    </xf>
    <xf numFmtId="4" fontId="39" fillId="0" borderId="64" xfId="70" applyNumberFormat="1" applyFont="1" applyBorder="1" applyAlignment="1">
      <alignment horizontal="center" vertical="center"/>
    </xf>
    <xf numFmtId="0" fontId="41" fillId="0" borderId="65" xfId="70" applyFont="1" applyBorder="1" applyAlignment="1">
      <alignment horizontal="center" vertical="center"/>
    </xf>
    <xf numFmtId="0" fontId="35" fillId="0" borderId="65" xfId="70" applyFont="1" applyBorder="1" applyAlignment="1">
      <alignment horizontal="center" vertical="center"/>
    </xf>
    <xf numFmtId="4" fontId="35" fillId="0" borderId="65" xfId="70" applyNumberFormat="1" applyFont="1" applyBorder="1" applyAlignment="1">
      <alignment vertical="center"/>
    </xf>
    <xf numFmtId="3" fontId="37" fillId="0" borderId="65" xfId="70" applyNumberFormat="1" applyFont="1" applyBorder="1" applyAlignment="1">
      <alignment vertical="center"/>
    </xf>
    <xf numFmtId="0" fontId="35" fillId="0" borderId="65" xfId="70" applyFont="1" applyBorder="1" applyAlignment="1">
      <alignment vertical="center"/>
    </xf>
    <xf numFmtId="3" fontId="35" fillId="0" borderId="65" xfId="70" applyNumberFormat="1" applyFont="1" applyBorder="1" applyAlignment="1">
      <alignment vertical="center"/>
    </xf>
    <xf numFmtId="3" fontId="39" fillId="0" borderId="65" xfId="70" applyNumberFormat="1" applyFont="1" applyBorder="1" applyAlignment="1">
      <alignment vertical="center"/>
    </xf>
    <xf numFmtId="10" fontId="39" fillId="0" borderId="66" xfId="70" applyNumberFormat="1" applyFont="1" applyBorder="1" applyAlignment="1">
      <alignment vertical="center"/>
    </xf>
    <xf numFmtId="0" fontId="37" fillId="0" borderId="65" xfId="70" applyFont="1" applyBorder="1" applyAlignment="1">
      <alignment vertical="center"/>
    </xf>
    <xf numFmtId="0" fontId="37" fillId="0" borderId="65" xfId="70" applyFont="1" applyBorder="1" applyAlignment="1">
      <alignment horizontal="center" vertical="center"/>
    </xf>
    <xf numFmtId="4" fontId="37" fillId="0" borderId="65" xfId="70" applyNumberFormat="1" applyFont="1" applyBorder="1" applyAlignment="1">
      <alignment vertical="center"/>
    </xf>
    <xf numFmtId="10" fontId="37" fillId="0" borderId="65" xfId="70" applyNumberFormat="1" applyFont="1" applyBorder="1" applyAlignment="1">
      <alignment vertical="center"/>
    </xf>
    <xf numFmtId="4" fontId="37" fillId="0" borderId="64" xfId="70" applyNumberFormat="1" applyFont="1" applyBorder="1" applyAlignment="1">
      <alignment horizontal="center" vertical="center"/>
    </xf>
    <xf numFmtId="10" fontId="42" fillId="0" borderId="66" xfId="70" applyNumberFormat="1" applyFont="1" applyBorder="1" applyAlignment="1">
      <alignment vertical="center"/>
    </xf>
    <xf numFmtId="4" fontId="37" fillId="0" borderId="67" xfId="70" applyNumberFormat="1" applyFont="1" applyBorder="1" applyAlignment="1">
      <alignment horizontal="center" vertical="center"/>
    </xf>
    <xf numFmtId="0" fontId="37" fillId="0" borderId="68" xfId="70" applyFont="1" applyBorder="1" applyAlignment="1">
      <alignment vertical="center"/>
    </xf>
    <xf numFmtId="0" fontId="37" fillId="0" borderId="68" xfId="70" applyFont="1" applyBorder="1" applyAlignment="1">
      <alignment horizontal="center" vertical="center"/>
    </xf>
    <xf numFmtId="4" fontId="37" fillId="0" borderId="68" xfId="70" applyNumberFormat="1" applyFont="1" applyBorder="1" applyAlignment="1">
      <alignment vertical="center"/>
    </xf>
    <xf numFmtId="3" fontId="37" fillId="0" borderId="68" xfId="70" applyNumberFormat="1" applyFont="1" applyBorder="1" applyAlignment="1">
      <alignment vertical="center"/>
    </xf>
    <xf numFmtId="10" fontId="37" fillId="0" borderId="68" xfId="70" applyNumberFormat="1" applyFont="1" applyBorder="1" applyAlignment="1">
      <alignment vertical="center"/>
    </xf>
    <xf numFmtId="3" fontId="37" fillId="0" borderId="70" xfId="70" applyNumberFormat="1" applyFont="1" applyBorder="1" applyAlignment="1">
      <alignment vertical="center"/>
    </xf>
    <xf numFmtId="4" fontId="37" fillId="0" borderId="7" xfId="70" applyNumberFormat="1" applyFont="1" applyBorder="1" applyAlignment="1">
      <alignment horizontal="center" vertical="center"/>
    </xf>
    <xf numFmtId="0" fontId="37" fillId="0" borderId="7" xfId="70" applyFont="1" applyBorder="1" applyAlignment="1">
      <alignment vertical="center" wrapText="1"/>
    </xf>
    <xf numFmtId="0" fontId="37" fillId="0" borderId="7" xfId="70" applyFont="1" applyBorder="1" applyAlignment="1">
      <alignment horizontal="center" vertical="center"/>
    </xf>
    <xf numFmtId="4" fontId="37" fillId="0" borderId="7" xfId="70" applyNumberFormat="1" applyFont="1" applyBorder="1" applyAlignment="1">
      <alignment vertical="center"/>
    </xf>
    <xf numFmtId="3" fontId="37" fillId="0" borderId="7" xfId="70" applyNumberFormat="1" applyFont="1" applyBorder="1" applyAlignment="1">
      <alignment vertical="center"/>
    </xf>
    <xf numFmtId="10" fontId="37" fillId="0" borderId="7" xfId="70" applyNumberFormat="1" applyFont="1" applyBorder="1" applyAlignment="1">
      <alignment vertical="center"/>
    </xf>
    <xf numFmtId="4" fontId="37" fillId="0" borderId="71" xfId="70" applyNumberFormat="1" applyFont="1" applyBorder="1" applyAlignment="1">
      <alignment horizontal="center" vertical="center"/>
    </xf>
    <xf numFmtId="4" fontId="37" fillId="0" borderId="72" xfId="70" applyNumberFormat="1" applyFont="1" applyBorder="1" applyAlignment="1">
      <alignment vertical="center"/>
    </xf>
    <xf numFmtId="4" fontId="37" fillId="0" borderId="73" xfId="70" applyNumberFormat="1" applyFont="1" applyBorder="1" applyAlignment="1">
      <alignment vertical="center"/>
    </xf>
    <xf numFmtId="3" fontId="37" fillId="0" borderId="73" xfId="70" applyNumberFormat="1" applyFont="1" applyBorder="1" applyAlignment="1">
      <alignment vertical="center"/>
    </xf>
    <xf numFmtId="10" fontId="37" fillId="0" borderId="73" xfId="70" applyNumberFormat="1" applyFont="1" applyBorder="1" applyAlignment="1">
      <alignment vertical="center"/>
    </xf>
    <xf numFmtId="4" fontId="37" fillId="0" borderId="74" xfId="70" applyNumberFormat="1" applyFont="1" applyBorder="1" applyAlignment="1">
      <alignment horizontal="center" vertical="center"/>
    </xf>
    <xf numFmtId="10" fontId="37" fillId="0" borderId="75" xfId="70" applyNumberFormat="1" applyFont="1" applyBorder="1" applyAlignment="1">
      <alignment vertical="center"/>
    </xf>
    <xf numFmtId="0" fontId="37" fillId="0" borderId="7" xfId="70" applyFont="1" applyBorder="1" applyAlignment="1">
      <alignment vertical="center"/>
    </xf>
    <xf numFmtId="184" fontId="37" fillId="0" borderId="7" xfId="70" applyNumberFormat="1" applyFont="1" applyBorder="1" applyAlignment="1">
      <alignment vertical="center"/>
    </xf>
    <xf numFmtId="184" fontId="37" fillId="0" borderId="7" xfId="70" applyNumberFormat="1" applyFont="1" applyBorder="1"/>
    <xf numFmtId="0" fontId="37" fillId="0" borderId="76" xfId="70" applyFont="1" applyBorder="1" applyAlignment="1">
      <alignment vertical="center" wrapText="1"/>
    </xf>
    <xf numFmtId="0" fontId="37" fillId="0" borderId="76" xfId="70" applyFont="1" applyBorder="1" applyAlignment="1">
      <alignment horizontal="center" vertical="center"/>
    </xf>
    <xf numFmtId="4" fontId="37" fillId="0" borderId="76" xfId="70" applyNumberFormat="1" applyFont="1" applyBorder="1" applyAlignment="1">
      <alignment vertical="center"/>
    </xf>
    <xf numFmtId="184" fontId="37" fillId="0" borderId="76" xfId="70" applyNumberFormat="1" applyFont="1" applyBorder="1" applyAlignment="1">
      <alignment vertical="center"/>
    </xf>
    <xf numFmtId="10" fontId="37" fillId="0" borderId="76" xfId="70" applyNumberFormat="1" applyFont="1" applyBorder="1" applyAlignment="1">
      <alignment vertical="center"/>
    </xf>
    <xf numFmtId="184" fontId="37" fillId="0" borderId="76" xfId="70" applyNumberFormat="1" applyFont="1" applyBorder="1"/>
    <xf numFmtId="3" fontId="37" fillId="0" borderId="76" xfId="70" applyNumberFormat="1" applyFont="1" applyBorder="1" applyAlignment="1">
      <alignment vertical="center"/>
    </xf>
    <xf numFmtId="10" fontId="37" fillId="0" borderId="66" xfId="70" applyNumberFormat="1" applyFont="1" applyBorder="1" applyAlignment="1">
      <alignment vertical="center"/>
    </xf>
    <xf numFmtId="9" fontId="37" fillId="0" borderId="65" xfId="70" applyNumberFormat="1" applyFont="1" applyBorder="1" applyAlignment="1">
      <alignment vertical="center"/>
    </xf>
    <xf numFmtId="184" fontId="37" fillId="0" borderId="65" xfId="70" applyNumberFormat="1" applyFont="1" applyBorder="1" applyAlignment="1">
      <alignment vertical="center"/>
    </xf>
    <xf numFmtId="184" fontId="37" fillId="0" borderId="65" xfId="70" applyNumberFormat="1" applyFont="1" applyBorder="1"/>
    <xf numFmtId="0" fontId="39" fillId="14" borderId="65" xfId="70" applyFont="1" applyFill="1" applyBorder="1" applyAlignment="1">
      <alignment horizontal="center" vertical="center"/>
    </xf>
    <xf numFmtId="10" fontId="33" fillId="14" borderId="66" xfId="70" applyNumberFormat="1" applyFont="1" applyFill="1" applyBorder="1" applyAlignment="1">
      <alignment vertical="center"/>
    </xf>
    <xf numFmtId="185" fontId="43" fillId="15" borderId="65" xfId="70" applyNumberFormat="1" applyFont="1" applyFill="1" applyBorder="1" applyAlignment="1">
      <alignment vertical="center"/>
    </xf>
    <xf numFmtId="10" fontId="35" fillId="0" borderId="0" xfId="70" applyNumberFormat="1" applyFont="1"/>
    <xf numFmtId="4" fontId="37" fillId="16" borderId="65" xfId="70" applyNumberFormat="1" applyFont="1" applyFill="1" applyBorder="1" applyAlignment="1">
      <alignment vertical="center"/>
    </xf>
    <xf numFmtId="3" fontId="42" fillId="0" borderId="65" xfId="70" applyNumberFormat="1" applyFont="1" applyBorder="1" applyAlignment="1">
      <alignment vertical="center"/>
    </xf>
    <xf numFmtId="185" fontId="42" fillId="0" borderId="65" xfId="70" applyNumberFormat="1" applyFont="1" applyBorder="1" applyAlignment="1">
      <alignment vertical="center"/>
    </xf>
    <xf numFmtId="185" fontId="37" fillId="0" borderId="65" xfId="70" applyNumberFormat="1" applyFont="1" applyBorder="1" applyAlignment="1">
      <alignment vertical="center"/>
    </xf>
    <xf numFmtId="10" fontId="37" fillId="0" borderId="0" xfId="70" applyNumberFormat="1" applyFont="1" applyAlignment="1">
      <alignment vertical="center"/>
    </xf>
    <xf numFmtId="4" fontId="42" fillId="0" borderId="65" xfId="70" applyNumberFormat="1" applyFont="1" applyBorder="1" applyAlignment="1">
      <alignment vertical="center"/>
    </xf>
    <xf numFmtId="4" fontId="37" fillId="0" borderId="77" xfId="70" applyNumberFormat="1" applyFont="1" applyBorder="1" applyAlignment="1">
      <alignment horizontal="center" vertical="center"/>
    </xf>
    <xf numFmtId="4" fontId="37" fillId="0" borderId="81" xfId="70" applyNumberFormat="1" applyFont="1" applyBorder="1" applyAlignment="1">
      <alignment vertical="center"/>
    </xf>
    <xf numFmtId="0" fontId="37" fillId="0" borderId="81" xfId="70" applyFont="1" applyBorder="1" applyAlignment="1">
      <alignment vertical="center"/>
    </xf>
    <xf numFmtId="3" fontId="37" fillId="0" borderId="78" xfId="70" applyNumberFormat="1" applyFont="1" applyBorder="1" applyAlignment="1">
      <alignment vertical="center"/>
    </xf>
    <xf numFmtId="183" fontId="39" fillId="14" borderId="60" xfId="70" applyNumberFormat="1" applyFont="1" applyFill="1" applyBorder="1" applyAlignment="1">
      <alignment vertical="center"/>
    </xf>
    <xf numFmtId="10" fontId="33" fillId="14" borderId="60" xfId="70" applyNumberFormat="1" applyFont="1" applyFill="1" applyBorder="1" applyAlignment="1">
      <alignment vertical="center"/>
    </xf>
    <xf numFmtId="4" fontId="37" fillId="0" borderId="61" xfId="70" applyNumberFormat="1" applyFont="1" applyBorder="1" applyAlignment="1">
      <alignment horizontal="center" vertical="center"/>
    </xf>
    <xf numFmtId="0" fontId="39" fillId="0" borderId="62" xfId="70" applyFont="1" applyBorder="1" applyAlignment="1">
      <alignment vertical="center"/>
    </xf>
    <xf numFmtId="4" fontId="37" fillId="0" borderId="62" xfId="70" applyNumberFormat="1" applyFont="1" applyBorder="1" applyAlignment="1">
      <alignment vertical="center"/>
    </xf>
    <xf numFmtId="3" fontId="37" fillId="0" borderId="62" xfId="70" applyNumberFormat="1" applyFont="1" applyBorder="1" applyAlignment="1">
      <alignment vertical="center"/>
    </xf>
    <xf numFmtId="0" fontId="37" fillId="0" borderId="62" xfId="70" applyFont="1" applyBorder="1" applyAlignment="1">
      <alignment vertical="center"/>
    </xf>
    <xf numFmtId="10" fontId="37" fillId="0" borderId="63" xfId="70" applyNumberFormat="1" applyFont="1" applyBorder="1" applyAlignment="1">
      <alignment vertical="center"/>
    </xf>
    <xf numFmtId="0" fontId="39" fillId="0" borderId="65" xfId="70" applyFont="1" applyBorder="1" applyAlignment="1">
      <alignment vertical="center"/>
    </xf>
    <xf numFmtId="10" fontId="39" fillId="15" borderId="65" xfId="70" applyNumberFormat="1" applyFont="1" applyFill="1" applyBorder="1" applyAlignment="1">
      <alignment vertical="center"/>
    </xf>
    <xf numFmtId="10" fontId="37" fillId="0" borderId="82" xfId="70" applyNumberFormat="1" applyFont="1" applyBorder="1" applyAlignment="1">
      <alignment vertical="center"/>
    </xf>
    <xf numFmtId="4" fontId="37" fillId="0" borderId="83" xfId="70" applyNumberFormat="1" applyFont="1" applyBorder="1" applyAlignment="1">
      <alignment horizontal="center" vertical="center"/>
    </xf>
    <xf numFmtId="0" fontId="39" fillId="0" borderId="84" xfId="70" applyFont="1" applyBorder="1" applyAlignment="1">
      <alignment vertical="center"/>
    </xf>
    <xf numFmtId="0" fontId="35" fillId="0" borderId="84" xfId="70" applyFont="1" applyBorder="1" applyAlignment="1">
      <alignment horizontal="center" vertical="center"/>
    </xf>
    <xf numFmtId="4" fontId="37" fillId="0" borderId="84" xfId="70" applyNumberFormat="1" applyFont="1" applyBorder="1" applyAlignment="1">
      <alignment vertical="center"/>
    </xf>
    <xf numFmtId="3" fontId="37" fillId="0" borderId="84" xfId="70" applyNumberFormat="1" applyFont="1" applyBorder="1" applyAlignment="1">
      <alignment vertical="center"/>
    </xf>
    <xf numFmtId="0" fontId="37" fillId="0" borderId="84" xfId="70" applyFont="1" applyBorder="1" applyAlignment="1">
      <alignment vertical="center"/>
    </xf>
    <xf numFmtId="3" fontId="37" fillId="0" borderId="85" xfId="70" applyNumberFormat="1" applyFont="1" applyBorder="1" applyAlignment="1">
      <alignment vertical="center"/>
    </xf>
    <xf numFmtId="4" fontId="37" fillId="0" borderId="0" xfId="70" applyNumberFormat="1" applyFont="1" applyAlignment="1">
      <alignment horizontal="center" vertical="center"/>
    </xf>
    <xf numFmtId="4" fontId="37" fillId="0" borderId="0" xfId="70" applyNumberFormat="1" applyFont="1" applyAlignment="1">
      <alignment vertical="center"/>
    </xf>
    <xf numFmtId="4" fontId="37" fillId="0" borderId="0" xfId="70" applyNumberFormat="1" applyFont="1" applyAlignment="1">
      <alignment horizontal="center"/>
    </xf>
    <xf numFmtId="0" fontId="37" fillId="0" borderId="0" xfId="70" applyFont="1"/>
    <xf numFmtId="0" fontId="35" fillId="0" borderId="0" xfId="70" applyFont="1" applyAlignment="1">
      <alignment horizontal="center"/>
    </xf>
    <xf numFmtId="4" fontId="35" fillId="0" borderId="0" xfId="70" applyNumberFormat="1" applyFont="1"/>
    <xf numFmtId="3" fontId="35" fillId="0" borderId="0" xfId="70" applyNumberFormat="1" applyFont="1"/>
    <xf numFmtId="0" fontId="25" fillId="0" borderId="0" xfId="0" applyFont="1" applyAlignment="1">
      <alignment horizontal="left" vertical="center" wrapText="1"/>
    </xf>
    <xf numFmtId="0" fontId="25" fillId="0" borderId="0" xfId="0" applyFont="1" applyAlignment="1">
      <alignment horizontal="center" vertical="center"/>
    </xf>
    <xf numFmtId="2" fontId="25" fillId="0" borderId="0" xfId="68" applyNumberFormat="1" applyFont="1" applyFill="1" applyBorder="1" applyAlignment="1">
      <alignment vertical="center"/>
    </xf>
    <xf numFmtId="9" fontId="25" fillId="0" borderId="0" xfId="69" applyFont="1" applyFill="1" applyBorder="1" applyAlignment="1">
      <alignment horizontal="center" vertical="center"/>
    </xf>
    <xf numFmtId="3" fontId="16" fillId="0" borderId="0" xfId="23" applyNumberFormat="1" applyFont="1"/>
    <xf numFmtId="10" fontId="25" fillId="0" borderId="0" xfId="69" applyNumberFormat="1" applyFont="1" applyFill="1" applyBorder="1" applyAlignment="1">
      <alignment horizontal="center" vertical="center"/>
    </xf>
    <xf numFmtId="0" fontId="25" fillId="0" borderId="0" xfId="0" applyFont="1" applyAlignment="1">
      <alignment horizontal="justify" vertical="center" wrapText="1"/>
    </xf>
    <xf numFmtId="181" fontId="35" fillId="0" borderId="0" xfId="70" applyNumberFormat="1" applyFont="1"/>
    <xf numFmtId="0" fontId="10" fillId="0" borderId="35" xfId="7" applyFont="1" applyBorder="1" applyAlignment="1">
      <alignment horizontal="left" vertical="center" wrapText="1"/>
    </xf>
    <xf numFmtId="0" fontId="10" fillId="0" borderId="15" xfId="6" applyFont="1" applyBorder="1" applyAlignment="1">
      <alignment horizontal="center" vertical="center"/>
    </xf>
    <xf numFmtId="0" fontId="17" fillId="9" borderId="27" xfId="6" applyFont="1" applyFill="1" applyBorder="1" applyAlignment="1">
      <alignment vertical="center"/>
    </xf>
    <xf numFmtId="0" fontId="10" fillId="0" borderId="13" xfId="6" applyFont="1" applyBorder="1" applyAlignment="1">
      <alignment horizontal="left" vertical="center"/>
    </xf>
    <xf numFmtId="0" fontId="10" fillId="0" borderId="22" xfId="7" applyFont="1" applyBorder="1" applyAlignment="1">
      <alignment horizontal="center" vertical="center"/>
    </xf>
    <xf numFmtId="0" fontId="10" fillId="0" borderId="35" xfId="7" applyFont="1" applyBorder="1" applyAlignment="1">
      <alignment horizontal="center" vertical="center"/>
    </xf>
    <xf numFmtId="0" fontId="9" fillId="0" borderId="15" xfId="0" applyFont="1" applyBorder="1" applyAlignment="1">
      <alignment vertical="center"/>
    </xf>
    <xf numFmtId="0" fontId="9" fillId="0" borderId="7" xfId="0" applyFont="1" applyBorder="1" applyAlignment="1">
      <alignment vertical="center"/>
    </xf>
    <xf numFmtId="0" fontId="0" fillId="0" borderId="7" xfId="0" applyBorder="1" applyAlignment="1">
      <alignment vertical="center"/>
    </xf>
    <xf numFmtId="180" fontId="0" fillId="0" borderId="7" xfId="68" applyNumberFormat="1" applyFont="1" applyBorder="1" applyAlignment="1">
      <alignment vertical="center"/>
    </xf>
    <xf numFmtId="0" fontId="0" fillId="13" borderId="7" xfId="0" applyFill="1" applyBorder="1" applyAlignment="1">
      <alignment vertical="center"/>
    </xf>
    <xf numFmtId="180" fontId="0" fillId="13" borderId="7" xfId="68" applyNumberFormat="1" applyFont="1" applyFill="1" applyBorder="1" applyAlignment="1">
      <alignment vertical="center"/>
    </xf>
    <xf numFmtId="0" fontId="10" fillId="0" borderId="69" xfId="6" applyFont="1" applyBorder="1" applyAlignment="1">
      <alignment horizontal="center" vertical="center"/>
    </xf>
    <xf numFmtId="0" fontId="17" fillId="0" borderId="7" xfId="9" applyFont="1" applyBorder="1"/>
    <xf numFmtId="0" fontId="5" fillId="2" borderId="7" xfId="1" applyFont="1" applyFill="1" applyBorder="1" applyAlignment="1" applyProtection="1">
      <alignment horizontal="center" vertical="center" wrapText="1"/>
      <protection locked="0"/>
    </xf>
    <xf numFmtId="0" fontId="0" fillId="0" borderId="7" xfId="0" applyBorder="1" applyAlignment="1">
      <alignment wrapText="1"/>
    </xf>
    <xf numFmtId="0" fontId="9" fillId="0" borderId="7" xfId="0" applyFont="1" applyBorder="1" applyAlignment="1">
      <alignment wrapText="1"/>
    </xf>
    <xf numFmtId="0" fontId="9" fillId="0" borderId="7" xfId="0" applyFont="1" applyBorder="1"/>
    <xf numFmtId="0" fontId="5" fillId="2" borderId="15" xfId="1" applyFont="1" applyFill="1" applyBorder="1" applyAlignment="1" applyProtection="1">
      <alignment horizontal="center" vertical="center"/>
      <protection locked="0"/>
    </xf>
    <xf numFmtId="2" fontId="4" fillId="3" borderId="38" xfId="1" applyNumberFormat="1" applyFont="1" applyFill="1" applyBorder="1" applyAlignment="1" applyProtection="1">
      <alignment horizontal="center" vertical="center"/>
      <protection locked="0"/>
    </xf>
    <xf numFmtId="2" fontId="4" fillId="3" borderId="93" xfId="1" applyNumberFormat="1" applyFont="1" applyFill="1" applyBorder="1" applyAlignment="1" applyProtection="1">
      <alignment horizontal="center" vertical="center"/>
      <protection locked="0"/>
    </xf>
    <xf numFmtId="2" fontId="4" fillId="0" borderId="93" xfId="1" applyNumberFormat="1" applyFont="1" applyBorder="1" applyAlignment="1" applyProtection="1">
      <alignment horizontal="center" vertical="center"/>
      <protection locked="0"/>
    </xf>
    <xf numFmtId="2" fontId="4" fillId="3" borderId="94" xfId="1" applyNumberFormat="1" applyFont="1" applyFill="1" applyBorder="1" applyAlignment="1" applyProtection="1">
      <alignment horizontal="center" vertical="center"/>
      <protection locked="0"/>
    </xf>
    <xf numFmtId="2" fontId="4" fillId="3" borderId="8" xfId="1" applyNumberFormat="1" applyFont="1" applyFill="1" applyBorder="1" applyAlignment="1" applyProtection="1">
      <alignment horizontal="center" vertical="center"/>
      <protection locked="0"/>
    </xf>
    <xf numFmtId="2" fontId="4" fillId="3" borderId="39" xfId="1" applyNumberFormat="1" applyFont="1" applyFill="1" applyBorder="1" applyAlignment="1" applyProtection="1">
      <alignment horizontal="center" vertical="center"/>
      <protection locked="0"/>
    </xf>
    <xf numFmtId="2" fontId="4" fillId="3" borderId="96" xfId="1" applyNumberFormat="1" applyFont="1" applyFill="1" applyBorder="1" applyAlignment="1" applyProtection="1">
      <alignment horizontal="center" vertical="center"/>
      <protection locked="0"/>
    </xf>
    <xf numFmtId="2" fontId="4" fillId="0" borderId="96" xfId="1" applyNumberFormat="1" applyFont="1" applyBorder="1" applyAlignment="1" applyProtection="1">
      <alignment horizontal="center" vertical="center"/>
      <protection locked="0"/>
    </xf>
    <xf numFmtId="0" fontId="10" fillId="0" borderId="22" xfId="4" applyFont="1" applyBorder="1"/>
    <xf numFmtId="0" fontId="10" fillId="0" borderId="35" xfId="4" applyFont="1" applyBorder="1"/>
    <xf numFmtId="49" fontId="45" fillId="0" borderId="0" xfId="58" applyNumberFormat="1" applyFont="1" applyFill="1" applyBorder="1" applyAlignment="1">
      <alignment vertical="center" wrapText="1"/>
    </xf>
    <xf numFmtId="2" fontId="45" fillId="0" borderId="0" xfId="72" applyNumberFormat="1" applyFont="1" applyFill="1" applyBorder="1" applyAlignment="1">
      <alignment vertical="center"/>
    </xf>
    <xf numFmtId="44" fontId="45" fillId="0" borderId="0" xfId="58" applyFont="1" applyFill="1" applyBorder="1" applyAlignment="1">
      <alignment vertical="center" wrapText="1"/>
    </xf>
    <xf numFmtId="44" fontId="45" fillId="0" borderId="0" xfId="58" applyFont="1" applyFill="1" applyBorder="1" applyAlignment="1">
      <alignment vertical="center"/>
    </xf>
    <xf numFmtId="49" fontId="44" fillId="0" borderId="0" xfId="58" applyNumberFormat="1" applyFont="1" applyFill="1" applyBorder="1" applyAlignment="1">
      <alignment vertical="center"/>
    </xf>
    <xf numFmtId="49" fontId="22" fillId="0" borderId="0" xfId="33" applyNumberFormat="1" applyFont="1" applyAlignment="1">
      <alignment vertical="center"/>
    </xf>
    <xf numFmtId="0" fontId="10" fillId="0" borderId="13" xfId="6" applyFont="1" applyBorder="1" applyAlignment="1">
      <alignment horizontal="center" vertical="center"/>
    </xf>
    <xf numFmtId="2" fontId="10" fillId="0" borderId="22" xfId="6" applyNumberFormat="1" applyFont="1" applyBorder="1" applyAlignment="1">
      <alignment horizontal="center" vertical="center"/>
    </xf>
    <xf numFmtId="2" fontId="10" fillId="0" borderId="35" xfId="6" applyNumberFormat="1" applyFont="1" applyBorder="1" applyAlignment="1">
      <alignment horizontal="center" vertical="center"/>
    </xf>
    <xf numFmtId="166" fontId="46" fillId="0" borderId="7" xfId="3" applyFont="1" applyBorder="1" applyAlignment="1">
      <alignment vertical="center" wrapText="1"/>
    </xf>
    <xf numFmtId="166" fontId="46" fillId="0" borderId="7" xfId="3" applyFont="1" applyBorder="1"/>
    <xf numFmtId="0" fontId="4" fillId="3" borderId="0" xfId="1" applyFont="1" applyFill="1" applyAlignment="1" applyProtection="1">
      <alignment wrapText="1"/>
      <protection locked="0"/>
    </xf>
    <xf numFmtId="2" fontId="4" fillId="3" borderId="13" xfId="1" applyNumberFormat="1" applyFont="1" applyFill="1" applyBorder="1" applyAlignment="1" applyProtection="1">
      <alignment horizontal="center" vertical="center" wrapText="1"/>
      <protection locked="0"/>
    </xf>
    <xf numFmtId="2" fontId="4" fillId="0" borderId="13" xfId="1" applyNumberFormat="1" applyFont="1" applyBorder="1" applyAlignment="1" applyProtection="1">
      <alignment horizontal="center" vertical="center" wrapText="1"/>
      <protection locked="0"/>
    </xf>
    <xf numFmtId="2" fontId="4" fillId="3" borderId="7" xfId="1" applyNumberFormat="1" applyFont="1" applyFill="1" applyBorder="1" applyAlignment="1" applyProtection="1">
      <alignment horizontal="center" vertical="center" wrapText="1"/>
      <protection locked="0"/>
    </xf>
    <xf numFmtId="0" fontId="0" fillId="0" borderId="0" xfId="0" applyAlignment="1">
      <alignment wrapText="1"/>
    </xf>
    <xf numFmtId="3" fontId="10" fillId="0" borderId="7" xfId="7" applyNumberFormat="1" applyFont="1" applyBorder="1" applyAlignment="1">
      <alignment horizontal="left" vertical="center"/>
    </xf>
    <xf numFmtId="0" fontId="10" fillId="6" borderId="13" xfId="6" applyFont="1" applyFill="1" applyBorder="1" applyAlignment="1">
      <alignment horizontal="center" vertical="center"/>
    </xf>
    <xf numFmtId="0" fontId="10" fillId="0" borderId="22" xfId="6" applyFont="1" applyBorder="1" applyAlignment="1">
      <alignment horizontal="center" vertical="center"/>
    </xf>
    <xf numFmtId="0" fontId="10" fillId="0" borderId="35" xfId="6" applyFont="1" applyBorder="1" applyAlignment="1">
      <alignment horizontal="center" vertical="center"/>
    </xf>
    <xf numFmtId="0" fontId="4" fillId="3" borderId="13" xfId="1" applyFont="1" applyFill="1" applyBorder="1" applyAlignment="1" applyProtection="1">
      <alignment horizontal="center" vertical="center" wrapText="1"/>
      <protection locked="0"/>
    </xf>
    <xf numFmtId="0" fontId="4" fillId="3" borderId="23" xfId="1" applyFont="1" applyFill="1" applyBorder="1" applyAlignment="1" applyProtection="1">
      <alignment horizontal="center" vertical="center" wrapText="1"/>
      <protection locked="0"/>
    </xf>
    <xf numFmtId="0" fontId="10" fillId="17" borderId="15" xfId="4" applyFont="1" applyFill="1" applyBorder="1"/>
    <xf numFmtId="0" fontId="17" fillId="0" borderId="7" xfId="6" applyFont="1" applyBorder="1" applyAlignment="1">
      <alignment horizontal="left" vertical="center" wrapText="1"/>
    </xf>
    <xf numFmtId="0" fontId="0" fillId="0" borderId="15" xfId="0" applyBorder="1"/>
    <xf numFmtId="3" fontId="10" fillId="0" borderId="7" xfId="6" applyNumberFormat="1" applyFont="1" applyBorder="1" applyAlignment="1">
      <alignment horizontal="center" vertical="center"/>
    </xf>
    <xf numFmtId="168" fontId="10" fillId="0" borderId="0" xfId="2" applyNumberFormat="1" applyFont="1"/>
    <xf numFmtId="168" fontId="10" fillId="0" borderId="30" xfId="2" applyNumberFormat="1" applyFont="1" applyBorder="1"/>
    <xf numFmtId="168" fontId="17" fillId="9" borderId="7" xfId="6" applyNumberFormat="1" applyFont="1" applyFill="1" applyBorder="1" applyAlignment="1">
      <alignment vertical="center"/>
    </xf>
    <xf numFmtId="168" fontId="10" fillId="0" borderId="7" xfId="10" applyNumberFormat="1" applyFont="1" applyBorder="1" applyAlignment="1">
      <alignment vertical="center" wrapText="1"/>
    </xf>
    <xf numFmtId="168" fontId="10" fillId="0" borderId="7" xfId="10" applyNumberFormat="1" applyFont="1" applyFill="1" applyBorder="1" applyAlignment="1">
      <alignment vertical="center" wrapText="1"/>
    </xf>
    <xf numFmtId="168" fontId="10" fillId="0" borderId="7" xfId="12" applyNumberFormat="1" applyFont="1" applyBorder="1"/>
    <xf numFmtId="168" fontId="10" fillId="0" borderId="7" xfId="14" applyNumberFormat="1" applyFont="1" applyBorder="1"/>
    <xf numFmtId="168" fontId="17" fillId="12" borderId="7" xfId="54" applyNumberFormat="1" applyFont="1" applyFill="1" applyBorder="1" applyAlignment="1">
      <alignment vertical="center" wrapText="1"/>
    </xf>
    <xf numFmtId="168" fontId="17" fillId="0" borderId="0" xfId="15" applyNumberFormat="1" applyFont="1" applyAlignment="1">
      <alignment horizontal="right" vertical="center"/>
    </xf>
    <xf numFmtId="168" fontId="10" fillId="0" borderId="0" xfId="16" applyNumberFormat="1" applyFont="1"/>
    <xf numFmtId="168" fontId="10" fillId="0" borderId="41" xfId="2" applyNumberFormat="1" applyFont="1" applyBorder="1"/>
    <xf numFmtId="168" fontId="11" fillId="0" borderId="0" xfId="2" applyNumberFormat="1" applyFont="1"/>
    <xf numFmtId="166" fontId="48" fillId="0" borderId="0" xfId="3" applyFont="1"/>
    <xf numFmtId="186" fontId="10" fillId="0" borderId="0" xfId="2" applyNumberFormat="1" applyFont="1"/>
    <xf numFmtId="186" fontId="10" fillId="0" borderId="30" xfId="2" applyNumberFormat="1" applyFont="1" applyBorder="1"/>
    <xf numFmtId="186" fontId="17" fillId="9" borderId="7" xfId="6" applyNumberFormat="1" applyFont="1" applyFill="1" applyBorder="1" applyAlignment="1">
      <alignment vertical="center"/>
    </xf>
    <xf numFmtId="186" fontId="17" fillId="0" borderId="7" xfId="10" applyNumberFormat="1" applyFont="1" applyBorder="1" applyAlignment="1">
      <alignment horizontal="right" vertical="center"/>
    </xf>
    <xf numFmtId="186" fontId="17" fillId="13" borderId="15" xfId="0" applyNumberFormat="1" applyFont="1" applyFill="1" applyBorder="1" applyAlignment="1">
      <alignment horizontal="right" vertical="center" wrapText="1"/>
    </xf>
    <xf numFmtId="186" fontId="17" fillId="12" borderId="7" xfId="54" applyNumberFormat="1" applyFont="1" applyFill="1" applyBorder="1" applyAlignment="1">
      <alignment vertical="center" wrapText="1"/>
    </xf>
    <xf numFmtId="186" fontId="17" fillId="13" borderId="7" xfId="0" applyNumberFormat="1" applyFont="1" applyFill="1" applyBorder="1" applyAlignment="1">
      <alignment horizontal="right" vertical="center" wrapText="1"/>
    </xf>
    <xf numFmtId="186" fontId="17" fillId="0" borderId="0" xfId="15" applyNumberFormat="1" applyFont="1" applyAlignment="1">
      <alignment vertical="center"/>
    </xf>
    <xf numFmtId="186" fontId="17" fillId="0" borderId="0" xfId="17" applyNumberFormat="1" applyFont="1" applyAlignment="1">
      <alignment vertical="center"/>
    </xf>
    <xf numFmtId="186" fontId="17" fillId="6" borderId="7" xfId="18" applyNumberFormat="1" applyFont="1" applyFill="1" applyBorder="1" applyAlignment="1">
      <alignment horizontal="center" vertical="center"/>
    </xf>
    <xf numFmtId="186" fontId="10" fillId="0" borderId="41" xfId="2" applyNumberFormat="1" applyFont="1" applyBorder="1"/>
    <xf numFmtId="186" fontId="11" fillId="0" borderId="0" xfId="2" applyNumberFormat="1" applyFont="1"/>
    <xf numFmtId="168" fontId="10" fillId="0" borderId="7" xfId="28" applyNumberFormat="1" applyFont="1" applyFill="1" applyBorder="1" applyAlignment="1">
      <alignment vertical="center" wrapText="1"/>
    </xf>
    <xf numFmtId="4" fontId="47" fillId="0" borderId="7" xfId="28" applyNumberFormat="1" applyFont="1" applyFill="1" applyBorder="1" applyAlignment="1">
      <alignment vertical="center" wrapText="1"/>
    </xf>
    <xf numFmtId="7" fontId="47" fillId="0" borderId="7" xfId="29" applyNumberFormat="1" applyFont="1" applyFill="1" applyBorder="1" applyAlignment="1">
      <alignment horizontal="right" vertical="center" wrapText="1"/>
    </xf>
    <xf numFmtId="166" fontId="10" fillId="0" borderId="7" xfId="3" applyFont="1" applyFill="1" applyBorder="1" applyAlignment="1">
      <alignment vertical="center" wrapText="1"/>
    </xf>
    <xf numFmtId="186" fontId="10" fillId="0" borderId="7" xfId="11" applyNumberFormat="1" applyFont="1" applyFill="1" applyBorder="1" applyAlignment="1">
      <alignment horizontal="right" vertical="center" wrapText="1"/>
    </xf>
    <xf numFmtId="166" fontId="47" fillId="0" borderId="7" xfId="3" applyFont="1" applyFill="1" applyBorder="1"/>
    <xf numFmtId="0" fontId="10" fillId="0" borderId="7" xfId="5" applyFont="1" applyBorder="1" applyAlignment="1">
      <alignment wrapText="1"/>
    </xf>
    <xf numFmtId="166" fontId="10" fillId="0" borderId="7" xfId="3" applyFont="1" applyFill="1" applyBorder="1"/>
    <xf numFmtId="0" fontId="10" fillId="0" borderId="7" xfId="6" applyFont="1" applyBorder="1" applyAlignment="1">
      <alignment horizontal="left" vertical="center" wrapText="1"/>
    </xf>
    <xf numFmtId="166" fontId="47" fillId="0" borderId="7" xfId="3" applyFont="1" applyFill="1" applyBorder="1" applyAlignment="1">
      <alignment vertical="center" wrapText="1"/>
    </xf>
    <xf numFmtId="3" fontId="10" fillId="0" borderId="7" xfId="7" applyNumberFormat="1" applyFont="1" applyBorder="1" applyAlignment="1">
      <alignment horizontal="left" vertical="center" wrapText="1"/>
    </xf>
    <xf numFmtId="166" fontId="47" fillId="0" borderId="7" xfId="3" applyFont="1" applyFill="1" applyBorder="1" applyAlignment="1">
      <alignment vertical="center"/>
    </xf>
    <xf numFmtId="166" fontId="10" fillId="0" borderId="7" xfId="9" applyNumberFormat="1" applyFont="1" applyBorder="1" applyAlignment="1">
      <alignment wrapText="1"/>
    </xf>
    <xf numFmtId="0" fontId="10" fillId="0" borderId="7" xfId="9" applyFont="1" applyBorder="1" applyAlignment="1">
      <alignment wrapText="1"/>
    </xf>
    <xf numFmtId="49" fontId="10" fillId="0" borderId="15" xfId="9" applyNumberFormat="1" applyFont="1" applyBorder="1"/>
    <xf numFmtId="0" fontId="10" fillId="0" borderId="7" xfId="9" applyFont="1" applyBorder="1"/>
    <xf numFmtId="0" fontId="17" fillId="9" borderId="13" xfId="6" applyFont="1" applyFill="1" applyBorder="1" applyAlignment="1">
      <alignment vertical="center"/>
    </xf>
    <xf numFmtId="0" fontId="17" fillId="9" borderId="22" xfId="6" applyFont="1" applyFill="1" applyBorder="1" applyAlignment="1">
      <alignment vertical="center"/>
    </xf>
    <xf numFmtId="0" fontId="20" fillId="9" borderId="7" xfId="6" applyFont="1" applyFill="1" applyBorder="1" applyAlignment="1">
      <alignment vertical="center"/>
    </xf>
    <xf numFmtId="168" fontId="20" fillId="9" borderId="7" xfId="6" applyNumberFormat="1" applyFont="1" applyFill="1" applyBorder="1" applyAlignment="1">
      <alignment vertical="center"/>
    </xf>
    <xf numFmtId="166" fontId="20" fillId="9" borderId="7" xfId="3" applyFont="1" applyFill="1" applyBorder="1" applyAlignment="1">
      <alignment vertical="center"/>
    </xf>
    <xf numFmtId="186" fontId="20" fillId="9" borderId="7" xfId="6" applyNumberFormat="1" applyFont="1" applyFill="1" applyBorder="1" applyAlignment="1">
      <alignment vertical="center"/>
    </xf>
    <xf numFmtId="0" fontId="46" fillId="6" borderId="13" xfId="6" applyFont="1" applyFill="1" applyBorder="1" applyAlignment="1">
      <alignment horizontal="center" vertical="center"/>
    </xf>
    <xf numFmtId="0" fontId="46" fillId="6" borderId="7" xfId="6" applyFont="1" applyFill="1" applyBorder="1" applyAlignment="1">
      <alignment horizontal="left" vertical="center" wrapText="1"/>
    </xf>
    <xf numFmtId="0" fontId="46" fillId="0" borderId="22" xfId="7" applyFont="1" applyBorder="1" applyAlignment="1">
      <alignment horizontal="center" vertical="center"/>
    </xf>
    <xf numFmtId="0" fontId="46" fillId="0" borderId="35" xfId="7" applyFont="1" applyBorder="1" applyAlignment="1">
      <alignment horizontal="center" vertical="center"/>
    </xf>
    <xf numFmtId="0" fontId="46" fillId="6" borderId="7" xfId="6" applyFont="1" applyFill="1" applyBorder="1" applyAlignment="1">
      <alignment horizontal="center" vertical="center"/>
    </xf>
    <xf numFmtId="168" fontId="46" fillId="0" borderId="7" xfId="10" applyNumberFormat="1" applyFont="1" applyBorder="1" applyAlignment="1">
      <alignment vertical="center" wrapText="1"/>
    </xf>
    <xf numFmtId="0" fontId="37" fillId="0" borderId="65" xfId="70" applyFont="1" applyBorder="1" applyAlignment="1">
      <alignment vertical="center" wrapText="1"/>
    </xf>
    <xf numFmtId="49" fontId="30" fillId="10" borderId="7" xfId="67" applyNumberFormat="1" applyFont="1" applyFill="1" applyBorder="1" applyAlignment="1" applyProtection="1">
      <alignment horizontal="center" vertical="center" wrapText="1"/>
      <protection hidden="1"/>
    </xf>
    <xf numFmtId="10" fontId="0" fillId="10" borderId="0" xfId="0" applyNumberFormat="1" applyFill="1"/>
    <xf numFmtId="10" fontId="48" fillId="0" borderId="0" xfId="69" applyNumberFormat="1" applyFont="1"/>
    <xf numFmtId="167" fontId="18" fillId="0" borderId="0" xfId="72" applyFont="1"/>
    <xf numFmtId="167" fontId="22" fillId="0" borderId="0" xfId="72" applyFont="1" applyAlignment="1">
      <alignment vertical="center"/>
    </xf>
    <xf numFmtId="166" fontId="11" fillId="0" borderId="0" xfId="2" applyNumberFormat="1" applyFont="1"/>
    <xf numFmtId="167" fontId="22" fillId="0" borderId="0" xfId="72" applyFont="1"/>
    <xf numFmtId="167" fontId="18" fillId="0" borderId="0" xfId="72" applyFont="1" applyFill="1" applyBorder="1" applyAlignment="1">
      <alignment vertical="center"/>
    </xf>
    <xf numFmtId="167" fontId="9" fillId="0" borderId="0" xfId="72" applyFont="1" applyFill="1" applyBorder="1" applyAlignment="1">
      <alignment vertical="center"/>
    </xf>
    <xf numFmtId="186" fontId="21" fillId="0" borderId="0" xfId="6" applyNumberFormat="1" applyFont="1" applyAlignment="1">
      <alignment vertical="center"/>
    </xf>
    <xf numFmtId="0" fontId="17" fillId="9" borderId="13" xfId="6" applyFont="1" applyFill="1" applyBorder="1" applyAlignment="1">
      <alignment vertical="center" wrapText="1"/>
    </xf>
    <xf numFmtId="0" fontId="17" fillId="12" borderId="69" xfId="54" applyFont="1" applyFill="1" applyBorder="1" applyAlignment="1">
      <alignment vertical="center" wrapText="1"/>
    </xf>
    <xf numFmtId="0" fontId="17" fillId="12" borderId="25" xfId="54" applyFont="1" applyFill="1" applyBorder="1" applyAlignment="1">
      <alignment vertical="center" wrapText="1"/>
    </xf>
    <xf numFmtId="168" fontId="17" fillId="12" borderId="25" xfId="54" applyNumberFormat="1" applyFont="1" applyFill="1" applyBorder="1" applyAlignment="1">
      <alignment vertical="center" wrapText="1"/>
    </xf>
    <xf numFmtId="186" fontId="17" fillId="12" borderId="86" xfId="54" applyNumberFormat="1" applyFont="1" applyFill="1" applyBorder="1" applyAlignment="1">
      <alignment vertical="center" wrapText="1"/>
    </xf>
    <xf numFmtId="0" fontId="17" fillId="0" borderId="13" xfId="16" applyFont="1" applyBorder="1" applyAlignment="1">
      <alignment horizontal="left" vertical="center"/>
    </xf>
    <xf numFmtId="168" fontId="17" fillId="0" borderId="22" xfId="17" applyNumberFormat="1" applyFont="1" applyBorder="1" applyAlignment="1">
      <alignment vertical="center"/>
    </xf>
    <xf numFmtId="166" fontId="17" fillId="0" borderId="35" xfId="3" applyFont="1" applyBorder="1" applyAlignment="1">
      <alignment vertical="center"/>
    </xf>
    <xf numFmtId="10" fontId="10" fillId="8" borderId="7" xfId="69" applyNumberFormat="1" applyFont="1" applyFill="1" applyBorder="1" applyAlignment="1">
      <alignment horizontal="center" vertical="center"/>
    </xf>
    <xf numFmtId="187" fontId="0" fillId="0" borderId="15" xfId="72" applyNumberFormat="1" applyFont="1" applyBorder="1"/>
    <xf numFmtId="187" fontId="0" fillId="0" borderId="7" xfId="72" applyNumberFormat="1" applyFont="1" applyBorder="1"/>
    <xf numFmtId="2" fontId="4" fillId="0" borderId="7" xfId="1" applyNumberFormat="1" applyFont="1" applyBorder="1" applyAlignment="1" applyProtection="1">
      <alignment horizontal="center" vertical="center"/>
      <protection locked="0"/>
    </xf>
    <xf numFmtId="180" fontId="18" fillId="0" borderId="7" xfId="68" applyNumberFormat="1" applyFont="1" applyFill="1" applyBorder="1"/>
    <xf numFmtId="3" fontId="18" fillId="0" borderId="7" xfId="0" applyNumberFormat="1" applyFont="1" applyBorder="1"/>
    <xf numFmtId="0" fontId="0" fillId="0" borderId="7" xfId="0" applyBorder="1" applyAlignment="1">
      <alignment vertical="center" wrapText="1"/>
    </xf>
    <xf numFmtId="0" fontId="18" fillId="0" borderId="7" xfId="0" applyFont="1" applyBorder="1" applyAlignment="1">
      <alignment vertical="center"/>
    </xf>
    <xf numFmtId="180" fontId="0" fillId="0" borderId="7" xfId="68" applyNumberFormat="1" applyFont="1" applyFill="1" applyBorder="1" applyAlignment="1">
      <alignment vertical="center"/>
    </xf>
    <xf numFmtId="0" fontId="17" fillId="0" borderId="7" xfId="54" applyFont="1" applyBorder="1" applyAlignment="1">
      <alignment vertical="center" wrapText="1"/>
    </xf>
    <xf numFmtId="168" fontId="17" fillId="0" borderId="7" xfId="54" applyNumberFormat="1" applyFont="1" applyBorder="1" applyAlignment="1">
      <alignment vertical="center" wrapText="1"/>
    </xf>
    <xf numFmtId="186" fontId="17" fillId="0" borderId="7" xfId="54" applyNumberFormat="1" applyFont="1" applyBorder="1" applyAlignment="1">
      <alignment vertical="center" wrapText="1"/>
    </xf>
    <xf numFmtId="186" fontId="17" fillId="0" borderId="7" xfId="0" applyNumberFormat="1" applyFont="1" applyBorder="1" applyAlignment="1">
      <alignment horizontal="right" vertical="center" wrapText="1"/>
    </xf>
    <xf numFmtId="167" fontId="21" fillId="0" borderId="7" xfId="72" applyFont="1" applyBorder="1" applyAlignment="1">
      <alignment vertical="center"/>
    </xf>
    <xf numFmtId="167" fontId="21" fillId="9" borderId="90" xfId="72" applyFont="1" applyFill="1" applyBorder="1" applyAlignment="1">
      <alignment vertical="center"/>
    </xf>
    <xf numFmtId="0" fontId="17" fillId="0" borderId="7" xfId="7" applyFont="1" applyBorder="1" applyAlignment="1">
      <alignment horizontal="left" vertical="center" wrapText="1"/>
    </xf>
    <xf numFmtId="182" fontId="35" fillId="0" borderId="0" xfId="70" applyNumberFormat="1" applyFont="1"/>
    <xf numFmtId="0" fontId="15" fillId="0" borderId="13" xfId="5" applyFont="1" applyBorder="1" applyAlignment="1">
      <alignment horizontal="center" vertical="top"/>
    </xf>
    <xf numFmtId="0" fontId="15" fillId="0" borderId="22" xfId="5" applyFont="1" applyBorder="1" applyAlignment="1">
      <alignment horizontal="center" vertical="top"/>
    </xf>
    <xf numFmtId="0" fontId="15" fillId="0" borderId="35" xfId="5" applyFont="1" applyBorder="1" applyAlignment="1">
      <alignment horizontal="center" vertical="top"/>
    </xf>
    <xf numFmtId="0" fontId="16" fillId="7" borderId="69" xfId="2" applyFont="1" applyFill="1" applyBorder="1" applyAlignment="1">
      <alignment horizontal="center" vertical="center" wrapText="1"/>
    </xf>
    <xf numFmtId="0" fontId="16" fillId="7" borderId="25" xfId="2" applyFont="1" applyFill="1" applyBorder="1" applyAlignment="1">
      <alignment horizontal="center" vertical="center" wrapText="1"/>
    </xf>
    <xf numFmtId="0" fontId="16" fillId="7" borderId="86" xfId="2" applyFont="1" applyFill="1" applyBorder="1" applyAlignment="1">
      <alignment horizontal="center" vertical="center" wrapText="1"/>
    </xf>
    <xf numFmtId="0" fontId="16" fillId="7" borderId="88" xfId="2" applyFont="1" applyFill="1" applyBorder="1" applyAlignment="1">
      <alignment horizontal="center" vertical="center" wrapText="1"/>
    </xf>
    <xf numFmtId="0" fontId="16" fillId="7" borderId="89" xfId="2" applyFont="1" applyFill="1" applyBorder="1" applyAlignment="1">
      <alignment horizontal="center" vertical="center" wrapText="1"/>
    </xf>
    <xf numFmtId="0" fontId="16" fillId="7" borderId="90" xfId="2" applyFont="1" applyFill="1" applyBorder="1" applyAlignment="1">
      <alignment horizontal="center" vertical="center" wrapText="1"/>
    </xf>
    <xf numFmtId="0" fontId="16" fillId="8" borderId="69" xfId="2" applyFont="1" applyFill="1" applyBorder="1" applyAlignment="1">
      <alignment horizontal="center" vertical="center" wrapText="1"/>
    </xf>
    <xf numFmtId="0" fontId="16" fillId="8" borderId="25" xfId="2" applyFont="1" applyFill="1" applyBorder="1" applyAlignment="1">
      <alignment horizontal="center" vertical="center" wrapText="1"/>
    </xf>
    <xf numFmtId="0" fontId="16" fillId="8" borderId="86" xfId="2" applyFont="1" applyFill="1" applyBorder="1" applyAlignment="1">
      <alignment horizontal="center" vertical="center" wrapText="1"/>
    </xf>
    <xf numFmtId="0" fontId="17" fillId="9" borderId="22" xfId="6" applyFont="1" applyFill="1" applyBorder="1" applyAlignment="1">
      <alignment horizontal="center" vertical="center" wrapText="1"/>
    </xf>
    <xf numFmtId="0" fontId="17" fillId="9" borderId="35" xfId="6" applyFont="1" applyFill="1" applyBorder="1" applyAlignment="1">
      <alignment horizontal="center" vertical="center" wrapText="1"/>
    </xf>
    <xf numFmtId="0" fontId="15" fillId="0" borderId="13" xfId="5" applyFont="1" applyBorder="1" applyAlignment="1">
      <alignment horizontal="center"/>
    </xf>
    <xf numFmtId="0" fontId="15" fillId="0" borderId="22" xfId="5" applyFont="1" applyBorder="1" applyAlignment="1">
      <alignment horizontal="center"/>
    </xf>
    <xf numFmtId="0" fontId="15" fillId="0" borderId="35" xfId="5" applyFont="1" applyBorder="1" applyAlignment="1">
      <alignment horizontal="center"/>
    </xf>
    <xf numFmtId="186" fontId="17" fillId="6" borderId="7" xfId="6" applyNumberFormat="1" applyFont="1" applyFill="1" applyBorder="1" applyAlignment="1">
      <alignment horizontal="center" vertical="center" wrapText="1"/>
    </xf>
    <xf numFmtId="0" fontId="49" fillId="8" borderId="7" xfId="5" applyFont="1" applyFill="1" applyBorder="1" applyAlignment="1">
      <alignment vertical="center" wrapText="1"/>
    </xf>
    <xf numFmtId="3" fontId="17" fillId="6" borderId="7" xfId="5" applyNumberFormat="1" applyFont="1" applyFill="1" applyBorder="1" applyAlignment="1">
      <alignment horizontal="center" vertical="center"/>
    </xf>
    <xf numFmtId="0" fontId="17" fillId="6" borderId="7" xfId="6" applyFont="1" applyFill="1" applyBorder="1" applyAlignment="1">
      <alignment horizontal="center" vertical="center" wrapText="1"/>
    </xf>
    <xf numFmtId="0" fontId="17" fillId="0" borderId="7" xfId="7" applyFont="1" applyBorder="1" applyAlignment="1">
      <alignment horizontal="center" vertical="center" wrapText="1"/>
    </xf>
    <xf numFmtId="168" fontId="17" fillId="6" borderId="7" xfId="6" applyNumberFormat="1" applyFont="1" applyFill="1" applyBorder="1" applyAlignment="1">
      <alignment horizontal="center" vertical="center" wrapText="1"/>
    </xf>
    <xf numFmtId="166" fontId="17" fillId="6" borderId="7" xfId="3" applyFont="1" applyFill="1" applyBorder="1" applyAlignment="1">
      <alignment horizontal="center" vertical="center" wrapText="1"/>
    </xf>
    <xf numFmtId="3" fontId="17" fillId="6" borderId="13" xfId="5" applyNumberFormat="1" applyFont="1" applyFill="1" applyBorder="1" applyAlignment="1">
      <alignment horizontal="center" vertical="center" wrapText="1"/>
    </xf>
    <xf numFmtId="3" fontId="17" fillId="6" borderId="22" xfId="5" applyNumberFormat="1" applyFont="1" applyFill="1" applyBorder="1" applyAlignment="1">
      <alignment horizontal="center" vertical="center" wrapText="1"/>
    </xf>
    <xf numFmtId="3" fontId="17" fillId="6" borderId="35" xfId="5" applyNumberFormat="1" applyFont="1" applyFill="1" applyBorder="1" applyAlignment="1">
      <alignment horizontal="center" vertical="center" wrapText="1"/>
    </xf>
    <xf numFmtId="0" fontId="10" fillId="0" borderId="13" xfId="16" applyFont="1" applyBorder="1" applyAlignment="1">
      <alignment horizontal="center" vertical="center" wrapText="1"/>
    </xf>
    <xf numFmtId="0" fontId="10" fillId="0" borderId="22" xfId="16" applyFont="1" applyBorder="1" applyAlignment="1">
      <alignment horizontal="center" vertical="center" wrapText="1"/>
    </xf>
    <xf numFmtId="0" fontId="10" fillId="0" borderId="35" xfId="16" applyFont="1" applyBorder="1" applyAlignment="1">
      <alignment horizontal="center" vertical="center" wrapText="1"/>
    </xf>
    <xf numFmtId="0" fontId="17" fillId="0" borderId="13" xfId="16" applyFont="1" applyBorder="1" applyAlignment="1">
      <alignment horizontal="left" vertical="center"/>
    </xf>
    <xf numFmtId="0" fontId="17" fillId="0" borderId="22" xfId="16" applyFont="1" applyBorder="1" applyAlignment="1">
      <alignment horizontal="left" vertical="center"/>
    </xf>
    <xf numFmtId="0" fontId="17" fillId="0" borderId="35" xfId="16" applyFont="1" applyBorder="1" applyAlignment="1">
      <alignment horizontal="left" vertical="center"/>
    </xf>
    <xf numFmtId="0" fontId="10" fillId="6" borderId="13" xfId="5" applyFont="1" applyFill="1" applyBorder="1" applyAlignment="1">
      <alignment horizontal="center" vertical="center" wrapText="1"/>
    </xf>
    <xf numFmtId="0" fontId="10" fillId="6" borderId="22" xfId="5" applyFont="1" applyFill="1" applyBorder="1" applyAlignment="1">
      <alignment horizontal="center" vertical="center" wrapText="1"/>
    </xf>
    <xf numFmtId="0" fontId="10" fillId="6" borderId="35" xfId="5" applyFont="1" applyFill="1" applyBorder="1" applyAlignment="1">
      <alignment horizontal="center" vertical="center" wrapText="1"/>
    </xf>
    <xf numFmtId="0" fontId="17" fillId="6" borderId="7" xfId="5" applyFont="1" applyFill="1" applyBorder="1" applyAlignment="1">
      <alignment horizontal="center" vertical="center" wrapText="1"/>
    </xf>
    <xf numFmtId="0" fontId="17" fillId="6" borderId="7" xfId="5" applyFont="1" applyFill="1" applyBorder="1" applyAlignment="1">
      <alignment horizontal="center" vertical="center"/>
    </xf>
    <xf numFmtId="3" fontId="17" fillId="6" borderId="7" xfId="5" applyNumberFormat="1" applyFont="1" applyFill="1" applyBorder="1" applyAlignment="1">
      <alignment horizontal="center" vertical="center" wrapText="1"/>
    </xf>
    <xf numFmtId="0" fontId="16" fillId="6" borderId="69" xfId="4" applyFont="1" applyFill="1" applyBorder="1" applyAlignment="1">
      <alignment horizontal="center" vertical="center" wrapText="1"/>
    </xf>
    <xf numFmtId="0" fontId="16" fillId="6" borderId="25" xfId="4" applyFont="1" applyFill="1" applyBorder="1" applyAlignment="1">
      <alignment horizontal="center" vertical="center" wrapText="1"/>
    </xf>
    <xf numFmtId="0" fontId="16" fillId="6" borderId="86" xfId="4" applyFont="1" applyFill="1" applyBorder="1" applyAlignment="1">
      <alignment horizontal="center" vertical="center" wrapText="1"/>
    </xf>
    <xf numFmtId="0" fontId="16" fillId="6" borderId="87" xfId="4" applyFont="1" applyFill="1" applyBorder="1" applyAlignment="1">
      <alignment horizontal="center" vertical="center" wrapText="1"/>
    </xf>
    <xf numFmtId="0" fontId="16" fillId="6" borderId="0" xfId="4" applyFont="1" applyFill="1" applyAlignment="1">
      <alignment horizontal="center" vertical="center" wrapText="1"/>
    </xf>
    <xf numFmtId="0" fontId="16" fillId="6" borderId="44" xfId="4" applyFont="1" applyFill="1" applyBorder="1" applyAlignment="1">
      <alignment horizontal="center" vertical="center" wrapText="1"/>
    </xf>
    <xf numFmtId="0" fontId="16" fillId="6" borderId="88" xfId="4" applyFont="1" applyFill="1" applyBorder="1" applyAlignment="1">
      <alignment horizontal="center" vertical="center" wrapText="1"/>
    </xf>
    <xf numFmtId="0" fontId="16" fillId="6" borderId="89" xfId="4" applyFont="1" applyFill="1" applyBorder="1" applyAlignment="1">
      <alignment horizontal="center" vertical="center" wrapText="1"/>
    </xf>
    <xf numFmtId="0" fontId="16" fillId="6" borderId="90" xfId="4" applyFont="1" applyFill="1" applyBorder="1" applyAlignment="1">
      <alignment horizontal="center" vertical="center" wrapText="1"/>
    </xf>
    <xf numFmtId="4" fontId="33" fillId="0" borderId="45" xfId="70" applyNumberFormat="1" applyFont="1" applyBorder="1" applyAlignment="1">
      <alignment horizontal="center" vertical="center"/>
    </xf>
    <xf numFmtId="0" fontId="34" fillId="0" borderId="46" xfId="70" applyFont="1" applyBorder="1"/>
    <xf numFmtId="0" fontId="34" fillId="0" borderId="47" xfId="70" applyFont="1" applyBorder="1"/>
    <xf numFmtId="4" fontId="33" fillId="14" borderId="48" xfId="70" applyNumberFormat="1" applyFont="1" applyFill="1" applyBorder="1" applyAlignment="1">
      <alignment horizontal="center" vertical="center"/>
    </xf>
    <xf numFmtId="0" fontId="34" fillId="0" borderId="52" xfId="70" applyFont="1" applyBorder="1"/>
    <xf numFmtId="0" fontId="33" fillId="0" borderId="49" xfId="70" applyFont="1" applyBorder="1" applyAlignment="1">
      <alignment horizontal="center" vertical="center" wrapText="1"/>
    </xf>
    <xf numFmtId="0" fontId="34" fillId="0" borderId="50" xfId="70" applyFont="1" applyBorder="1"/>
    <xf numFmtId="0" fontId="34" fillId="0" borderId="51" xfId="70" applyFont="1" applyBorder="1"/>
    <xf numFmtId="0" fontId="34" fillId="0" borderId="53" xfId="70" applyFont="1" applyBorder="1"/>
    <xf numFmtId="0" fontId="34" fillId="0" borderId="54" xfId="70" applyFont="1" applyBorder="1"/>
    <xf numFmtId="0" fontId="41" fillId="0" borderId="78" xfId="70" applyFont="1" applyBorder="1" applyAlignment="1">
      <alignment vertical="center"/>
    </xf>
    <xf numFmtId="0" fontId="34" fillId="0" borderId="79" xfId="70" applyFont="1" applyBorder="1"/>
    <xf numFmtId="0" fontId="34" fillId="0" borderId="80" xfId="70" applyFont="1" applyBorder="1"/>
    <xf numFmtId="0" fontId="18" fillId="11" borderId="20" xfId="0" applyFont="1" applyFill="1" applyBorder="1" applyAlignment="1">
      <alignment horizontal="center" vertical="center"/>
    </xf>
    <xf numFmtId="0" fontId="18" fillId="11" borderId="43" xfId="0" applyFont="1" applyFill="1" applyBorder="1" applyAlignment="1">
      <alignment horizontal="center" vertical="center"/>
    </xf>
    <xf numFmtId="0" fontId="18" fillId="11" borderId="21" xfId="0" applyFont="1" applyFill="1" applyBorder="1" applyAlignment="1">
      <alignment horizontal="center" vertical="center"/>
    </xf>
    <xf numFmtId="0" fontId="18" fillId="11" borderId="0" xfId="0" applyFont="1" applyFill="1" applyAlignment="1">
      <alignment horizontal="center" vertical="center"/>
    </xf>
    <xf numFmtId="0" fontId="4" fillId="3" borderId="24" xfId="1" applyFont="1" applyFill="1" applyBorder="1" applyAlignment="1">
      <alignment horizontal="center"/>
    </xf>
    <xf numFmtId="0" fontId="4" fillId="3" borderId="9" xfId="1" applyFont="1" applyFill="1" applyBorder="1" applyAlignment="1">
      <alignment horizontal="center"/>
    </xf>
    <xf numFmtId="0" fontId="5" fillId="0" borderId="9" xfId="1" applyFont="1" applyBorder="1" applyAlignment="1">
      <alignment horizontal="center" vertical="center"/>
    </xf>
    <xf numFmtId="0" fontId="4" fillId="3" borderId="4" xfId="1" applyFont="1" applyFill="1" applyBorder="1" applyAlignment="1" applyProtection="1">
      <alignment horizontal="center" vertical="center" wrapText="1"/>
      <protection locked="0"/>
    </xf>
    <xf numFmtId="0" fontId="5" fillId="4" borderId="19" xfId="1" applyFont="1" applyFill="1" applyBorder="1" applyAlignment="1" applyProtection="1">
      <alignment horizontal="center"/>
      <protection locked="0"/>
    </xf>
    <xf numFmtId="0" fontId="5" fillId="3" borderId="20" xfId="1" applyFont="1" applyFill="1" applyBorder="1" applyAlignment="1" applyProtection="1">
      <alignment horizontal="center"/>
      <protection locked="0"/>
    </xf>
    <xf numFmtId="0" fontId="5" fillId="3" borderId="21" xfId="1" applyFont="1" applyFill="1" applyBorder="1" applyAlignment="1" applyProtection="1">
      <alignment horizontal="center"/>
      <protection locked="0"/>
    </xf>
    <xf numFmtId="0" fontId="5" fillId="3" borderId="16" xfId="1" applyFont="1" applyFill="1" applyBorder="1" applyAlignment="1" applyProtection="1">
      <alignment horizontal="center"/>
      <protection locked="0"/>
    </xf>
    <xf numFmtId="0" fontId="4" fillId="4" borderId="16" xfId="1" applyFont="1" applyFill="1" applyBorder="1" applyAlignment="1">
      <alignment horizontal="center"/>
    </xf>
    <xf numFmtId="0" fontId="4" fillId="4" borderId="4" xfId="1" applyFont="1" applyFill="1" applyBorder="1" applyAlignment="1">
      <alignment horizontal="center" vertical="center"/>
    </xf>
    <xf numFmtId="0" fontId="4" fillId="0" borderId="7" xfId="1" applyFont="1" applyBorder="1" applyAlignment="1">
      <alignment horizontal="center"/>
    </xf>
    <xf numFmtId="0" fontId="5" fillId="2" borderId="4" xfId="1" applyFont="1" applyFill="1" applyBorder="1" applyAlignment="1">
      <alignment horizontal="center" vertical="center"/>
    </xf>
    <xf numFmtId="0" fontId="5" fillId="2" borderId="92" xfId="1" applyFont="1" applyFill="1" applyBorder="1" applyAlignment="1">
      <alignment horizontal="center" vertical="center"/>
    </xf>
    <xf numFmtId="168" fontId="4" fillId="3" borderId="14" xfId="1" applyNumberFormat="1" applyFont="1" applyFill="1" applyBorder="1" applyAlignment="1" applyProtection="1">
      <alignment horizontal="center" vertical="center"/>
      <protection locked="0"/>
    </xf>
    <xf numFmtId="168" fontId="4" fillId="3" borderId="14" xfId="1" applyNumberFormat="1" applyFont="1" applyFill="1" applyBorder="1" applyAlignment="1" applyProtection="1">
      <alignment horizontal="center" vertical="center" wrapText="1"/>
      <protection locked="0"/>
    </xf>
    <xf numFmtId="168" fontId="4" fillId="3" borderId="91" xfId="1" applyNumberFormat="1" applyFont="1" applyFill="1" applyBorder="1" applyAlignment="1" applyProtection="1">
      <alignment horizontal="center" vertical="center" wrapText="1"/>
      <protection locked="0"/>
    </xf>
    <xf numFmtId="0" fontId="5" fillId="2" borderId="8" xfId="1" applyFont="1" applyFill="1" applyBorder="1" applyAlignment="1" applyProtection="1">
      <alignment horizontal="center" vertical="center"/>
      <protection locked="0"/>
    </xf>
    <xf numFmtId="0" fontId="5" fillId="2" borderId="13" xfId="1" applyFont="1" applyFill="1" applyBorder="1" applyAlignment="1" applyProtection="1">
      <alignment horizontal="center" vertical="center"/>
      <protection locked="0"/>
    </xf>
    <xf numFmtId="0" fontId="5" fillId="2" borderId="7" xfId="1" applyFont="1" applyFill="1" applyBorder="1" applyAlignment="1" applyProtection="1">
      <alignment horizontal="center" vertical="center"/>
      <protection locked="0"/>
    </xf>
    <xf numFmtId="2" fontId="5" fillId="2" borderId="7" xfId="1" applyNumberFormat="1" applyFont="1" applyFill="1" applyBorder="1" applyAlignment="1" applyProtection="1">
      <alignment horizontal="center" vertical="center" wrapText="1"/>
      <protection locked="0"/>
    </xf>
    <xf numFmtId="2" fontId="5" fillId="2" borderId="15" xfId="1" applyNumberFormat="1" applyFont="1" applyFill="1" applyBorder="1" applyAlignment="1" applyProtection="1">
      <alignment horizontal="center" vertical="center" wrapText="1"/>
      <protection locked="0"/>
    </xf>
    <xf numFmtId="0" fontId="4" fillId="3" borderId="87" xfId="1" applyFont="1" applyFill="1" applyBorder="1" applyAlignment="1" applyProtection="1">
      <alignment horizontal="center" vertical="center" wrapText="1"/>
      <protection locked="0"/>
    </xf>
    <xf numFmtId="0" fontId="4" fillId="3" borderId="5" xfId="1" applyFont="1" applyFill="1" applyBorder="1" applyAlignment="1" applyProtection="1">
      <alignment horizontal="center" vertical="center" wrapText="1"/>
      <protection locked="0"/>
    </xf>
    <xf numFmtId="0" fontId="4" fillId="3" borderId="97" xfId="1" applyFont="1" applyFill="1" applyBorder="1" applyAlignment="1" applyProtection="1">
      <alignment horizontal="center" vertical="center" wrapText="1"/>
      <protection locked="0"/>
    </xf>
    <xf numFmtId="0" fontId="4" fillId="3" borderId="18" xfId="1" applyFont="1" applyFill="1" applyBorder="1" applyAlignment="1" applyProtection="1">
      <alignment horizontal="center" vertical="center" wrapText="1"/>
      <protection locked="0"/>
    </xf>
    <xf numFmtId="0" fontId="4" fillId="3" borderId="95" xfId="1" applyFont="1" applyFill="1" applyBorder="1" applyAlignment="1" applyProtection="1">
      <alignment horizontal="center" vertical="center" wrapText="1"/>
      <protection locked="0"/>
    </xf>
    <xf numFmtId="0" fontId="4" fillId="3" borderId="37" xfId="1" applyFont="1" applyFill="1" applyBorder="1" applyAlignment="1" applyProtection="1">
      <alignment horizontal="center" vertical="center" wrapText="1"/>
      <protection locked="0"/>
    </xf>
    <xf numFmtId="49" fontId="7" fillId="3" borderId="7" xfId="1" applyNumberFormat="1" applyFont="1" applyFill="1" applyBorder="1" applyAlignment="1">
      <alignment horizontal="left"/>
    </xf>
    <xf numFmtId="0" fontId="4" fillId="3" borderId="9" xfId="1" applyFont="1" applyFill="1" applyBorder="1" applyAlignment="1" applyProtection="1">
      <alignment horizontal="center" vertical="center"/>
      <protection locked="0"/>
    </xf>
    <xf numFmtId="0" fontId="4" fillId="3" borderId="10" xfId="1" applyFont="1" applyFill="1" applyBorder="1" applyAlignment="1" applyProtection="1">
      <alignment horizontal="center" vertical="center"/>
      <protection locked="0"/>
    </xf>
    <xf numFmtId="0" fontId="7" fillId="3" borderId="9" xfId="1" applyFont="1" applyFill="1" applyBorder="1" applyAlignment="1">
      <alignment horizontal="left"/>
    </xf>
    <xf numFmtId="0" fontId="5" fillId="3" borderId="1" xfId="1" applyFont="1" applyFill="1" applyBorder="1" applyAlignment="1">
      <alignment horizontal="center" vertical="center"/>
    </xf>
    <xf numFmtId="0" fontId="5" fillId="3" borderId="2" xfId="1" applyFont="1" applyFill="1" applyBorder="1" applyAlignment="1">
      <alignment horizontal="center" vertical="center"/>
    </xf>
    <xf numFmtId="0" fontId="6" fillId="3" borderId="3" xfId="1" applyFont="1" applyFill="1" applyBorder="1" applyAlignment="1">
      <alignment horizontal="center" vertical="top"/>
    </xf>
    <xf numFmtId="0" fontId="7" fillId="4" borderId="1" xfId="1" applyFont="1" applyFill="1" applyBorder="1" applyAlignment="1">
      <alignment horizontal="left"/>
    </xf>
    <xf numFmtId="49" fontId="5" fillId="3" borderId="6" xfId="1" applyNumberFormat="1" applyFont="1" applyFill="1" applyBorder="1" applyAlignment="1" applyProtection="1">
      <alignment horizontal="center" vertical="center" wrapText="1"/>
      <protection locked="0"/>
    </xf>
    <xf numFmtId="0" fontId="5" fillId="4" borderId="3" xfId="1" applyFont="1" applyFill="1" applyBorder="1" applyAlignment="1">
      <alignment horizontal="center"/>
    </xf>
    <xf numFmtId="0" fontId="5" fillId="4" borderId="98" xfId="1" applyFont="1" applyFill="1" applyBorder="1" applyAlignment="1" applyProtection="1">
      <alignment horizontal="center"/>
      <protection locked="0"/>
    </xf>
    <xf numFmtId="0" fontId="5" fillId="3" borderId="11" xfId="1" applyFont="1" applyFill="1" applyBorder="1" applyAlignment="1" applyProtection="1">
      <alignment horizontal="center"/>
      <protection locked="0"/>
    </xf>
    <xf numFmtId="0" fontId="5" fillId="3" borderId="18" xfId="1" applyFont="1" applyFill="1" applyBorder="1" applyAlignment="1" applyProtection="1">
      <alignment horizontal="center"/>
      <protection locked="0"/>
    </xf>
    <xf numFmtId="0" fontId="4" fillId="3" borderId="13" xfId="1" applyFont="1" applyFill="1" applyBorder="1" applyAlignment="1" applyProtection="1">
      <alignment horizontal="center" vertical="center" wrapText="1"/>
      <protection locked="0"/>
    </xf>
    <xf numFmtId="0" fontId="4" fillId="3" borderId="23" xfId="1" applyFont="1" applyFill="1" applyBorder="1" applyAlignment="1" applyProtection="1">
      <alignment horizontal="center" vertical="center" wrapText="1"/>
      <protection locked="0"/>
    </xf>
    <xf numFmtId="0" fontId="4" fillId="3" borderId="15" xfId="1" applyFont="1" applyFill="1" applyBorder="1" applyAlignment="1" applyProtection="1">
      <alignment horizontal="center" vertical="center" wrapText="1"/>
      <protection locked="0"/>
    </xf>
    <xf numFmtId="168" fontId="8" fillId="3" borderId="14" xfId="1" applyNumberFormat="1" applyFont="1" applyFill="1" applyBorder="1" applyAlignment="1" applyProtection="1">
      <alignment horizontal="center" vertical="center"/>
      <protection locked="0"/>
    </xf>
    <xf numFmtId="168" fontId="8" fillId="3" borderId="28" xfId="1" applyNumberFormat="1" applyFont="1" applyFill="1" applyBorder="1" applyAlignment="1" applyProtection="1">
      <alignment horizontal="center" vertical="center"/>
      <protection locked="0"/>
    </xf>
    <xf numFmtId="168" fontId="8" fillId="3" borderId="14" xfId="1" applyNumberFormat="1" applyFont="1" applyFill="1" applyBorder="1" applyAlignment="1" applyProtection="1">
      <alignment horizontal="center" vertical="center" wrapText="1"/>
      <protection locked="0"/>
    </xf>
    <xf numFmtId="168" fontId="8" fillId="3" borderId="28" xfId="1" applyNumberFormat="1" applyFont="1" applyFill="1" applyBorder="1" applyAlignment="1" applyProtection="1">
      <alignment horizontal="center" vertical="center" wrapText="1"/>
      <protection locked="0"/>
    </xf>
    <xf numFmtId="168" fontId="4" fillId="3" borderId="14" xfId="1" applyNumberFormat="1" applyFont="1" applyFill="1" applyBorder="1" applyAlignment="1" applyProtection="1">
      <alignment horizontal="center" vertical="top"/>
      <protection locked="0"/>
    </xf>
    <xf numFmtId="168" fontId="4" fillId="3" borderId="14" xfId="1" applyNumberFormat="1" applyFont="1" applyFill="1" applyBorder="1" applyAlignment="1" applyProtection="1">
      <alignment horizontal="center" vertical="top" wrapText="1"/>
      <protection locked="0"/>
    </xf>
    <xf numFmtId="166" fontId="4" fillId="3" borderId="15" xfId="1" applyNumberFormat="1" applyFont="1" applyFill="1" applyBorder="1" applyAlignment="1" applyProtection="1">
      <alignment horizontal="center" vertical="center" wrapText="1"/>
      <protection locked="0"/>
    </xf>
    <xf numFmtId="0" fontId="4" fillId="3" borderId="69" xfId="1" applyFont="1" applyFill="1" applyBorder="1" applyAlignment="1" applyProtection="1">
      <alignment horizontal="center" vertical="center" wrapText="1"/>
      <protection locked="0"/>
    </xf>
    <xf numFmtId="0" fontId="4" fillId="3" borderId="26" xfId="1" applyFont="1" applyFill="1" applyBorder="1" applyAlignment="1" applyProtection="1">
      <alignment horizontal="center" vertical="center" wrapText="1"/>
      <protection locked="0"/>
    </xf>
    <xf numFmtId="2" fontId="4" fillId="3" borderId="13" xfId="1" applyNumberFormat="1" applyFont="1" applyFill="1" applyBorder="1" applyAlignment="1" applyProtection="1">
      <alignment horizontal="center" vertical="center"/>
      <protection locked="0"/>
    </xf>
    <xf numFmtId="2" fontId="4" fillId="3" borderId="22" xfId="1" applyNumberFormat="1" applyFont="1" applyFill="1" applyBorder="1" applyAlignment="1" applyProtection="1">
      <alignment horizontal="center" vertical="center"/>
      <protection locked="0"/>
    </xf>
    <xf numFmtId="2" fontId="4" fillId="3" borderId="23" xfId="1" applyNumberFormat="1" applyFont="1" applyFill="1" applyBorder="1" applyAlignment="1" applyProtection="1">
      <alignment horizontal="center" vertical="center"/>
      <protection locked="0"/>
    </xf>
    <xf numFmtId="0" fontId="4" fillId="3" borderId="13" xfId="1" applyFont="1" applyFill="1" applyBorder="1" applyAlignment="1" applyProtection="1">
      <alignment horizontal="left" vertical="center" wrapText="1"/>
      <protection locked="0"/>
    </xf>
    <xf numFmtId="0" fontId="4" fillId="3" borderId="23" xfId="1" applyFont="1" applyFill="1" applyBorder="1" applyAlignment="1" applyProtection="1">
      <alignment horizontal="left" vertical="center" wrapText="1"/>
      <protection locked="0"/>
    </xf>
    <xf numFmtId="0" fontId="5" fillId="3" borderId="36" xfId="1" applyFont="1" applyFill="1" applyBorder="1" applyAlignment="1" applyProtection="1">
      <alignment horizontal="center"/>
      <protection locked="0"/>
    </xf>
    <xf numFmtId="0" fontId="5" fillId="3" borderId="2" xfId="1" applyFont="1" applyFill="1" applyBorder="1" applyAlignment="1" applyProtection="1">
      <alignment horizontal="center"/>
      <protection locked="0"/>
    </xf>
    <xf numFmtId="0" fontId="5" fillId="3" borderId="37" xfId="1" applyFont="1" applyFill="1" applyBorder="1" applyAlignment="1" applyProtection="1">
      <alignment horizontal="center"/>
      <protection locked="0"/>
    </xf>
    <xf numFmtId="0" fontId="5" fillId="3" borderId="12" xfId="1" applyFont="1" applyFill="1" applyBorder="1" applyAlignment="1" applyProtection="1">
      <alignment horizontal="center"/>
      <protection locked="0"/>
    </xf>
    <xf numFmtId="0" fontId="5" fillId="3" borderId="0" xfId="1" applyFont="1" applyFill="1" applyAlignment="1" applyProtection="1">
      <alignment horizontal="center"/>
      <protection locked="0"/>
    </xf>
    <xf numFmtId="0" fontId="5" fillId="3" borderId="5" xfId="1" applyFont="1" applyFill="1" applyBorder="1" applyAlignment="1" applyProtection="1">
      <alignment horizontal="center"/>
      <protection locked="0"/>
    </xf>
    <xf numFmtId="0" fontId="5" fillId="3" borderId="17" xfId="1" applyFont="1" applyFill="1" applyBorder="1" applyAlignment="1" applyProtection="1">
      <alignment horizontal="center"/>
      <protection locked="0"/>
    </xf>
  </cellXfs>
  <cellStyles count="73">
    <cellStyle name="Hipervínculo 2" xfId="60"/>
    <cellStyle name="Millares" xfId="72" builtinId="3"/>
    <cellStyle name="Millares [0]" xfId="67" builtinId="6"/>
    <cellStyle name="Millares [0] 2" xfId="13"/>
    <cellStyle name="Millares [0] 2 2" xfId="38"/>
    <cellStyle name="Millares [0] 3" xfId="30"/>
    <cellStyle name="Millares 2" xfId="10"/>
    <cellStyle name="Millares 2 2" xfId="28"/>
    <cellStyle name="Millares 2 3" xfId="49"/>
    <cellStyle name="Millares 3" xfId="12"/>
    <cellStyle name="Millares 3 2" xfId="56"/>
    <cellStyle name="Millares 4" xfId="62"/>
    <cellStyle name="Millares 5" xfId="20"/>
    <cellStyle name="Millares 6" xfId="64"/>
    <cellStyle name="Millares_FORMULARIO 4 - M-OFERENTE PPTA ECONOMICA" xfId="18"/>
    <cellStyle name="Moneda" xfId="68" builtinId="4"/>
    <cellStyle name="Moneda [0] 2" xfId="24"/>
    <cellStyle name="Moneda [0] 2 2" xfId="37"/>
    <cellStyle name="Moneda [0] 3" xfId="52"/>
    <cellStyle name="Moneda [0] 4" xfId="35"/>
    <cellStyle name="Moneda [0] 5" xfId="34"/>
    <cellStyle name="Moneda 2" xfId="3"/>
    <cellStyle name="Moneda 2 2" xfId="11"/>
    <cellStyle name="Moneda 2 2 2" xfId="29"/>
    <cellStyle name="Moneda 2 2 2 2 2" xfId="17"/>
    <cellStyle name="Moneda 2 2_APU´S_NO_PREVISTOS (1)" xfId="58"/>
    <cellStyle name="Moneda 2 3" xfId="48"/>
    <cellStyle name="Moneda 2 4" xfId="66"/>
    <cellStyle name="Moneda 3" xfId="25"/>
    <cellStyle name="Moneda 3 2" xfId="39"/>
    <cellStyle name="Moneda 4" xfId="43"/>
    <cellStyle name="Moneda 5" xfId="63"/>
    <cellStyle name="Moneda 5 2" xfId="59"/>
    <cellStyle name="Moneda 6" xfId="21"/>
    <cellStyle name="Moneda 7" xfId="65"/>
    <cellStyle name="Moneda 8" xfId="71"/>
    <cellStyle name="Normal" xfId="0" builtinId="0"/>
    <cellStyle name="Normal 11" xfId="32"/>
    <cellStyle name="Normal 11 2" xfId="57"/>
    <cellStyle name="Normal 14" xfId="40"/>
    <cellStyle name="Normal 16 10" xfId="51"/>
    <cellStyle name="Normal 2" xfId="4"/>
    <cellStyle name="Normal 2 10 2 2" xfId="33"/>
    <cellStyle name="Normal 2 10 3" xfId="7"/>
    <cellStyle name="Normal 2 2" xfId="6"/>
    <cellStyle name="Normal 2 2 2" xfId="54"/>
    <cellStyle name="Normal 2 2 3" xfId="44"/>
    <cellStyle name="Normal 2 2 5" xfId="42"/>
    <cellStyle name="Normal 2 3" xfId="27"/>
    <cellStyle name="Normal 2 3 2" xfId="61"/>
    <cellStyle name="Normal 2 4" xfId="31"/>
    <cellStyle name="Normal 23" xfId="23"/>
    <cellStyle name="Normal 3" xfId="2"/>
    <cellStyle name="Normal 3 11" xfId="5"/>
    <cellStyle name="Normal 3 11 2" xfId="53"/>
    <cellStyle name="Normal 3 2" xfId="14"/>
    <cellStyle name="Normal 3 2 2" xfId="16"/>
    <cellStyle name="Normal 3 2 3" xfId="26"/>
    <cellStyle name="Normal 3 3" xfId="47"/>
    <cellStyle name="Normal 4" xfId="1"/>
    <cellStyle name="Normal 4 2" xfId="9"/>
    <cellStyle name="Normal 5" xfId="19"/>
    <cellStyle name="Normal 6" xfId="36"/>
    <cellStyle name="Normal 7" xfId="70"/>
    <cellStyle name="Normal_PTO OFICIAL PREPLIEGO (CORREGIDO) 2" xfId="15"/>
    <cellStyle name="Porcentaje" xfId="69" builtinId="5"/>
    <cellStyle name="Porcentaje 2" xfId="8"/>
    <cellStyle name="Porcentaje 2 2" xfId="46"/>
    <cellStyle name="Porcentaje 2 3" xfId="45"/>
    <cellStyle name="Porcentaje 3" xfId="50"/>
    <cellStyle name="Porcentaje 4" xfId="55"/>
    <cellStyle name="Porcentaje 5" xfId="22"/>
    <cellStyle name="Porcentual 9" xfId="41"/>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E0E0E0"/>
      <rgbColor rgb="FFFFFF99"/>
      <rgbColor rgb="FF99CCFF"/>
      <rgbColor rgb="FFFF99CC"/>
      <rgbColor rgb="FFCC99FF"/>
      <rgbColor rgb="FFFFCC99"/>
      <rgbColor rgb="FF3366FF"/>
      <rgbColor rgb="FF33CCCC"/>
      <rgbColor rgb="FF99CC00"/>
      <rgbColor rgb="FFFFCC00"/>
      <rgbColor rgb="FFFF9900"/>
      <rgbColor rgb="FFFF6F00"/>
      <rgbColor rgb="FF666699"/>
      <rgbColor rgb="FFA6A6A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CC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externalLink" Target="externalLinks/externalLink4.xml"/><Relationship Id="rId50" Type="http://schemas.openxmlformats.org/officeDocument/2006/relationships/externalLink" Target="externalLinks/externalLink7.xml"/><Relationship Id="rId55" Type="http://schemas.openxmlformats.org/officeDocument/2006/relationships/externalLink" Target="externalLinks/externalLink12.xml"/><Relationship Id="rId63" Type="http://schemas.openxmlformats.org/officeDocument/2006/relationships/externalLink" Target="externalLinks/externalLink20.xml"/><Relationship Id="rId68" Type="http://schemas.openxmlformats.org/officeDocument/2006/relationships/externalLink" Target="externalLinks/externalLink25.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28.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externalLink" Target="externalLinks/externalLink2.xml"/><Relationship Id="rId53" Type="http://schemas.openxmlformats.org/officeDocument/2006/relationships/externalLink" Target="externalLinks/externalLink10.xml"/><Relationship Id="rId58" Type="http://schemas.openxmlformats.org/officeDocument/2006/relationships/externalLink" Target="externalLinks/externalLink15.xml"/><Relationship Id="rId66" Type="http://schemas.openxmlformats.org/officeDocument/2006/relationships/externalLink" Target="externalLinks/externalLink23.xml"/><Relationship Id="rId7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6.xml"/><Relationship Id="rId57" Type="http://schemas.openxmlformats.org/officeDocument/2006/relationships/externalLink" Target="externalLinks/externalLink14.xml"/><Relationship Id="rId61" Type="http://schemas.openxmlformats.org/officeDocument/2006/relationships/externalLink" Target="externalLinks/externalLink1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xml"/><Relationship Id="rId52" Type="http://schemas.openxmlformats.org/officeDocument/2006/relationships/externalLink" Target="externalLinks/externalLink9.xml"/><Relationship Id="rId60" Type="http://schemas.openxmlformats.org/officeDocument/2006/relationships/externalLink" Target="externalLinks/externalLink17.xml"/><Relationship Id="rId65" Type="http://schemas.openxmlformats.org/officeDocument/2006/relationships/externalLink" Target="externalLinks/externalLink22.xml"/><Relationship Id="rId73"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5.xml"/><Relationship Id="rId56" Type="http://schemas.openxmlformats.org/officeDocument/2006/relationships/externalLink" Target="externalLinks/externalLink13.xml"/><Relationship Id="rId64" Type="http://schemas.openxmlformats.org/officeDocument/2006/relationships/externalLink" Target="externalLinks/externalLink21.xml"/><Relationship Id="rId69" Type="http://schemas.openxmlformats.org/officeDocument/2006/relationships/externalLink" Target="externalLinks/externalLink26.xml"/><Relationship Id="rId8" Type="http://schemas.openxmlformats.org/officeDocument/2006/relationships/worksheet" Target="worksheets/sheet8.xml"/><Relationship Id="rId51" Type="http://schemas.openxmlformats.org/officeDocument/2006/relationships/externalLink" Target="externalLinks/externalLink8.xml"/><Relationship Id="rId72" Type="http://schemas.openxmlformats.org/officeDocument/2006/relationships/externalLink" Target="externalLinks/externalLink29.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3.xml"/><Relationship Id="rId59" Type="http://schemas.openxmlformats.org/officeDocument/2006/relationships/externalLink" Target="externalLinks/externalLink16.xml"/><Relationship Id="rId67" Type="http://schemas.openxmlformats.org/officeDocument/2006/relationships/externalLink" Target="externalLinks/externalLink24.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externalLink" Target="externalLinks/externalLink11.xml"/><Relationship Id="rId62" Type="http://schemas.openxmlformats.org/officeDocument/2006/relationships/externalLink" Target="externalLinks/externalLink19.xml"/><Relationship Id="rId70" Type="http://schemas.openxmlformats.org/officeDocument/2006/relationships/externalLink" Target="externalLinks/externalLink27.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1" Type="http://schemas.openxmlformats.org/officeDocument/2006/relationships/image" Target="../media/image1.png"/></Relationships>
</file>

<file path=xl/drawings/_rels/drawing36.xml.rels><?xml version="1.0" encoding="UTF-8" standalone="yes"?>
<Relationships xmlns="http://schemas.openxmlformats.org/package/2006/relationships"><Relationship Id="rId1" Type="http://schemas.openxmlformats.org/officeDocument/2006/relationships/image" Target="../media/image1.png"/></Relationships>
</file>

<file path=xl/drawings/_rels/drawing37.xml.rels><?xml version="1.0" encoding="UTF-8" standalone="yes"?>
<Relationships xmlns="http://schemas.openxmlformats.org/package/2006/relationships"><Relationship Id="rId1" Type="http://schemas.openxmlformats.org/officeDocument/2006/relationships/image" Target="../media/image1.png"/></Relationships>
</file>

<file path=xl/drawings/_rels/drawing38.xml.rels><?xml version="1.0" encoding="UTF-8" standalone="yes"?>
<Relationships xmlns="http://schemas.openxmlformats.org/package/2006/relationships"><Relationship Id="rId1" Type="http://schemas.openxmlformats.org/officeDocument/2006/relationships/image" Target="../media/image1.png"/></Relationships>
</file>

<file path=xl/drawings/_rels/drawing39.xml.rels><?xml version="1.0" encoding="UTF-8" standalone="yes"?>
<Relationships xmlns="http://schemas.openxmlformats.org/package/2006/relationships"><Relationship Id="rId1" Type="http://schemas.openxmlformats.org/officeDocument/2006/relationships/image" Target="../media/image1.png"/></Relationships>
</file>

<file path=xl/drawings/_rels/drawing4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03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04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05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06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0700-000002000000}"/>
            </a:ext>
          </a:extLst>
        </xdr:cNvPr>
        <xdr:cNvPicPr/>
      </xdr:nvPicPr>
      <xdr:blipFill>
        <a:blip xmlns:r="http://schemas.openxmlformats.org/officeDocument/2006/relationships" r:embed="rId1"/>
        <a:stretch/>
      </xdr:blipFill>
      <xdr:spPr>
        <a:xfrm>
          <a:off x="152400" y="200385"/>
          <a:ext cx="2884905" cy="883290"/>
        </a:xfrm>
        <a:prstGeom prst="rect">
          <a:avLst/>
        </a:prstGeom>
        <a:ln w="0">
          <a:noFill/>
        </a:ln>
      </xdr:spPr>
    </xdr:pic>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0800-000002000000}"/>
            </a:ext>
          </a:extLst>
        </xdr:cNvPr>
        <xdr:cNvPicPr/>
      </xdr:nvPicPr>
      <xdr:blipFill>
        <a:blip xmlns:r="http://schemas.openxmlformats.org/officeDocument/2006/relationships" r:embed="rId1"/>
        <a:stretch/>
      </xdr:blipFill>
      <xdr:spPr>
        <a:xfrm>
          <a:off x="152400" y="200385"/>
          <a:ext cx="2884905" cy="883290"/>
        </a:xfrm>
        <a:prstGeom prst="rect">
          <a:avLst/>
        </a:prstGeom>
        <a:ln w="0">
          <a:noFill/>
        </a:ln>
      </xdr:spPr>
    </xdr:pic>
    <xdr:clientData/>
  </xdr:twoCellAnchor>
</xdr:wsDr>
</file>

<file path=xl/drawings/drawing7.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133200</xdr:rowOff>
    </xdr:to>
    <xdr:pic>
      <xdr:nvPicPr>
        <xdr:cNvPr id="2" name="Imagen 4">
          <a:extLst>
            <a:ext uri="{FF2B5EF4-FFF2-40B4-BE49-F238E27FC236}">
              <a16:creationId xmlns:a16="http://schemas.microsoft.com/office/drawing/2014/main" xmlns="" id="{00000000-0008-0000-0900-000002000000}"/>
            </a:ext>
          </a:extLst>
        </xdr:cNvPr>
        <xdr:cNvPicPr/>
      </xdr:nvPicPr>
      <xdr:blipFill>
        <a:blip xmlns:r="http://schemas.openxmlformats.org/officeDocument/2006/relationships" r:embed="rId1"/>
        <a:stretch/>
      </xdr:blipFill>
      <xdr:spPr>
        <a:xfrm>
          <a:off x="163080" y="190800"/>
          <a:ext cx="3071520" cy="923400"/>
        </a:xfrm>
        <a:prstGeom prst="rect">
          <a:avLst/>
        </a:prstGeom>
        <a:ln w="0">
          <a:noFill/>
        </a:ln>
      </xdr:spPr>
    </xdr:pic>
    <xdr:clientData/>
  </xdr:twoCellAnchor>
</xdr:wsDr>
</file>

<file path=xl/drawings/drawing8.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0A00-000002000000}"/>
            </a:ext>
          </a:extLst>
        </xdr:cNvPr>
        <xdr:cNvPicPr/>
      </xdr:nvPicPr>
      <xdr:blipFill>
        <a:blip xmlns:r="http://schemas.openxmlformats.org/officeDocument/2006/relationships" r:embed="rId1"/>
        <a:stretch/>
      </xdr:blipFill>
      <xdr:spPr>
        <a:xfrm>
          <a:off x="152400" y="190860"/>
          <a:ext cx="2993625" cy="923415"/>
        </a:xfrm>
        <a:prstGeom prst="rect">
          <a:avLst/>
        </a:prstGeom>
        <a:ln w="0">
          <a:noFill/>
        </a:ln>
      </xdr:spPr>
    </xdr:pic>
    <xdr:clientData/>
  </xdr:twoCellAnchor>
</xdr:wsDr>
</file>

<file path=xl/drawings/drawing9.xml><?xml version="1.0" encoding="utf-8"?>
<xdr:wsDr xmlns:xdr="http://schemas.openxmlformats.org/drawingml/2006/spreadsheetDrawing" xmlns:a="http://schemas.openxmlformats.org/drawingml/2006/main">
  <xdr:twoCellAnchor editAs="absolute">
    <xdr:from>
      <xdr:col>1</xdr:col>
      <xdr:colOff>0</xdr:colOff>
      <xdr:row>0</xdr:row>
      <xdr:rowOff>190860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0B00-000002000000}"/>
            </a:ext>
          </a:extLst>
        </xdr:cNvPr>
        <xdr:cNvPicPr/>
      </xdr:nvPicPr>
      <xdr:blipFill>
        <a:blip xmlns:r="http://schemas.openxmlformats.org/officeDocument/2006/relationships" r:embed="rId1"/>
        <a:stretch/>
      </xdr:blipFill>
      <xdr:spPr>
        <a:xfrm>
          <a:off x="152400" y="190860"/>
          <a:ext cx="2993625" cy="923415"/>
        </a:xfrm>
        <a:prstGeom prst="rect">
          <a:avLst/>
        </a:prstGeom>
        <a:ln w="0">
          <a:noFill/>
        </a:ln>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133200</xdr:rowOff>
    </xdr:to>
    <xdr:pic>
      <xdr:nvPicPr>
        <xdr:cNvPr id="2" name="Imagen 3">
          <a:extLst>
            <a:ext uri="{FF2B5EF4-FFF2-40B4-BE49-F238E27FC236}">
              <a16:creationId xmlns:a16="http://schemas.microsoft.com/office/drawing/2014/main" xmlns="" id="{00000000-0008-0000-0C00-000002000000}"/>
            </a:ext>
          </a:extLst>
        </xdr:cNvPr>
        <xdr:cNvPicPr/>
      </xdr:nvPicPr>
      <xdr:blipFill>
        <a:blip xmlns:r="http://schemas.openxmlformats.org/officeDocument/2006/relationships" r:embed="rId1"/>
        <a:stretch/>
      </xdr:blipFill>
      <xdr:spPr>
        <a:xfrm>
          <a:off x="163080" y="190800"/>
          <a:ext cx="3071520" cy="923400"/>
        </a:xfrm>
        <a:prstGeom prst="rect">
          <a:avLst/>
        </a:prstGeom>
        <a:ln w="0">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1</xdr:col>
      <xdr:colOff>0</xdr:colOff>
      <xdr:row>0</xdr:row>
      <xdr:rowOff>190860</xdr:rowOff>
    </xdr:from>
    <xdr:to>
      <xdr:col>2</xdr:col>
      <xdr:colOff>1650600</xdr:colOff>
      <xdr:row>4</xdr:row>
      <xdr:rowOff>114150</xdr:rowOff>
    </xdr:to>
    <xdr:pic>
      <xdr:nvPicPr>
        <xdr:cNvPr id="2" name="Imagen 3">
          <a:extLst>
            <a:ext uri="{FF2B5EF4-FFF2-40B4-BE49-F238E27FC236}">
              <a16:creationId xmlns:a16="http://schemas.microsoft.com/office/drawing/2014/main" xmlns="" id="{00000000-0008-0000-0D00-000002000000}"/>
            </a:ext>
          </a:extLst>
        </xdr:cNvPr>
        <xdr:cNvPicPr/>
      </xdr:nvPicPr>
      <xdr:blipFill>
        <a:blip xmlns:r="http://schemas.openxmlformats.org/officeDocument/2006/relationships" r:embed="rId1"/>
        <a:stretch/>
      </xdr:blipFill>
      <xdr:spPr>
        <a:xfrm>
          <a:off x="152400" y="190860"/>
          <a:ext cx="2993625" cy="923415"/>
        </a:xfrm>
        <a:prstGeom prst="rect">
          <a:avLst/>
        </a:prstGeom>
        <a:ln w="0">
          <a:noFill/>
        </a:ln>
      </xdr:spPr>
    </xdr:pic>
    <xdr:clientData/>
  </xdr:twoCellAnchor>
</xdr:wsDr>
</file>

<file path=xl/drawings/drawing12.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1513800</xdr:colOff>
      <xdr:row>4</xdr:row>
      <xdr:rowOff>94680</xdr:rowOff>
    </xdr:to>
    <xdr:pic>
      <xdr:nvPicPr>
        <xdr:cNvPr id="3" name="Imagen 2">
          <a:extLst>
            <a:ext uri="{FF2B5EF4-FFF2-40B4-BE49-F238E27FC236}">
              <a16:creationId xmlns:a16="http://schemas.microsoft.com/office/drawing/2014/main" xmlns="" id="{00000000-0008-0000-0E00-000003000000}"/>
            </a:ext>
          </a:extLst>
        </xdr:cNvPr>
        <xdr:cNvPicPr/>
      </xdr:nvPicPr>
      <xdr:blipFill>
        <a:blip xmlns:r="http://schemas.openxmlformats.org/officeDocument/2006/relationships" r:embed="rId1"/>
        <a:stretch/>
      </xdr:blipFill>
      <xdr:spPr>
        <a:xfrm>
          <a:off x="163080" y="190800"/>
          <a:ext cx="2934720" cy="884880"/>
        </a:xfrm>
        <a:prstGeom prst="rect">
          <a:avLst/>
        </a:prstGeom>
        <a:ln w="0">
          <a:noFill/>
        </a:ln>
      </xdr:spPr>
    </xdr:pic>
    <xdr:clientData/>
  </xdr:twoCellAnchor>
</xdr:wsDr>
</file>

<file path=xl/drawings/drawing13.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1522080</xdr:colOff>
      <xdr:row>4</xdr:row>
      <xdr:rowOff>96840</xdr:rowOff>
    </xdr:to>
    <xdr:pic>
      <xdr:nvPicPr>
        <xdr:cNvPr id="4" name="Imagen 1">
          <a:extLst>
            <a:ext uri="{FF2B5EF4-FFF2-40B4-BE49-F238E27FC236}">
              <a16:creationId xmlns:a16="http://schemas.microsoft.com/office/drawing/2014/main" xmlns="" id="{00000000-0008-0000-0F00-000004000000}"/>
            </a:ext>
          </a:extLst>
        </xdr:cNvPr>
        <xdr:cNvPicPr/>
      </xdr:nvPicPr>
      <xdr:blipFill>
        <a:blip xmlns:r="http://schemas.openxmlformats.org/officeDocument/2006/relationships" r:embed="rId1"/>
        <a:stretch/>
      </xdr:blipFill>
      <xdr:spPr>
        <a:xfrm>
          <a:off x="163080" y="190800"/>
          <a:ext cx="2943000" cy="887040"/>
        </a:xfrm>
        <a:prstGeom prst="rect">
          <a:avLst/>
        </a:prstGeom>
        <a:ln w="0">
          <a:noFill/>
        </a:ln>
      </xdr:spPr>
    </xdr:pic>
    <xdr:clientData/>
  </xdr:twoCellAnchor>
</xdr:wsDr>
</file>

<file path=xl/drawings/drawing14.xml><?xml version="1.0" encoding="utf-8"?>
<xdr:wsDr xmlns:xdr="http://schemas.openxmlformats.org/drawingml/2006/spreadsheetDrawing" xmlns:a="http://schemas.openxmlformats.org/drawingml/2006/main">
  <xdr:twoCellAnchor editAs="absolute">
    <xdr:from>
      <xdr:col>1</xdr:col>
      <xdr:colOff>0</xdr:colOff>
      <xdr:row>0</xdr:row>
      <xdr:rowOff>190860</xdr:rowOff>
    </xdr:from>
    <xdr:to>
      <xdr:col>2</xdr:col>
      <xdr:colOff>1513800</xdr:colOff>
      <xdr:row>4</xdr:row>
      <xdr:rowOff>75630</xdr:rowOff>
    </xdr:to>
    <xdr:pic>
      <xdr:nvPicPr>
        <xdr:cNvPr id="2" name="Imagen 1">
          <a:extLst>
            <a:ext uri="{FF2B5EF4-FFF2-40B4-BE49-F238E27FC236}">
              <a16:creationId xmlns:a16="http://schemas.microsoft.com/office/drawing/2014/main" xmlns="" id="{00000000-0008-0000-1000-000002000000}"/>
            </a:ext>
          </a:extLst>
        </xdr:cNvPr>
        <xdr:cNvPicPr/>
      </xdr:nvPicPr>
      <xdr:blipFill>
        <a:blip xmlns:r="http://schemas.openxmlformats.org/officeDocument/2006/relationships" r:embed="rId1"/>
        <a:stretch/>
      </xdr:blipFill>
      <xdr:spPr>
        <a:xfrm>
          <a:off x="152400" y="190860"/>
          <a:ext cx="2856825" cy="884895"/>
        </a:xfrm>
        <a:prstGeom prst="rect">
          <a:avLst/>
        </a:prstGeom>
        <a:ln w="0">
          <a:noFill/>
        </a:ln>
      </xdr:spPr>
    </xdr:pic>
    <xdr:clientData/>
  </xdr:twoCellAnchor>
</xdr:wsDr>
</file>

<file path=xl/drawings/drawing15.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1100-000002000000}"/>
            </a:ext>
          </a:extLst>
        </xdr:cNvPr>
        <xdr:cNvPicPr/>
      </xdr:nvPicPr>
      <xdr:blipFill>
        <a:blip xmlns:r="http://schemas.openxmlformats.org/officeDocument/2006/relationships" r:embed="rId1"/>
        <a:stretch/>
      </xdr:blipFill>
      <xdr:spPr>
        <a:xfrm>
          <a:off x="152400" y="200385"/>
          <a:ext cx="2884905" cy="883290"/>
        </a:xfrm>
        <a:prstGeom prst="rect">
          <a:avLst/>
        </a:prstGeom>
        <a:ln w="0">
          <a:noFill/>
        </a:ln>
      </xdr:spPr>
    </xdr:pic>
    <xdr:clientData/>
  </xdr:twoCellAnchor>
</xdr:wsDr>
</file>

<file path=xl/drawings/drawing16.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1200-000002000000}"/>
            </a:ext>
          </a:extLst>
        </xdr:cNvPr>
        <xdr:cNvPicPr/>
      </xdr:nvPicPr>
      <xdr:blipFill>
        <a:blip xmlns:r="http://schemas.openxmlformats.org/officeDocument/2006/relationships" r:embed="rId1"/>
        <a:stretch/>
      </xdr:blipFill>
      <xdr:spPr>
        <a:xfrm>
          <a:off x="160020" y="190860"/>
          <a:ext cx="2921100" cy="898530"/>
        </a:xfrm>
        <a:prstGeom prst="rect">
          <a:avLst/>
        </a:prstGeom>
        <a:ln w="0">
          <a:noFill/>
        </a:ln>
      </xdr:spPr>
    </xdr:pic>
    <xdr:clientData/>
  </xdr:twoCellAnchor>
</xdr:wsDr>
</file>

<file path=xl/drawings/drawing17.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1300-000002000000}"/>
            </a:ext>
          </a:extLst>
        </xdr:cNvPr>
        <xdr:cNvPicPr/>
      </xdr:nvPicPr>
      <xdr:blipFill>
        <a:blip xmlns:r="http://schemas.openxmlformats.org/officeDocument/2006/relationships" r:embed="rId1"/>
        <a:stretch/>
      </xdr:blipFill>
      <xdr:spPr>
        <a:xfrm>
          <a:off x="152400" y="200385"/>
          <a:ext cx="2884905" cy="883290"/>
        </a:xfrm>
        <a:prstGeom prst="rect">
          <a:avLst/>
        </a:prstGeom>
        <a:ln w="0">
          <a:noFill/>
        </a:ln>
      </xdr:spPr>
    </xdr:pic>
    <xdr:clientData/>
  </xdr:twoCellAnchor>
</xdr:wsDr>
</file>

<file path=xl/drawings/drawing18.xml><?xml version="1.0" encoding="utf-8"?>
<xdr:wsDr xmlns:xdr="http://schemas.openxmlformats.org/drawingml/2006/spreadsheetDrawing" xmlns:a="http://schemas.openxmlformats.org/drawingml/2006/main">
  <xdr:twoCellAnchor editAs="absolute">
    <xdr:from>
      <xdr:col>1</xdr:col>
      <xdr:colOff>0</xdr:colOff>
      <xdr:row>0</xdr:row>
      <xdr:rowOff>190860</xdr:rowOff>
    </xdr:from>
    <xdr:to>
      <xdr:col>2</xdr:col>
      <xdr:colOff>1513800</xdr:colOff>
      <xdr:row>4</xdr:row>
      <xdr:rowOff>75630</xdr:rowOff>
    </xdr:to>
    <xdr:pic>
      <xdr:nvPicPr>
        <xdr:cNvPr id="2" name="Imagen 1">
          <a:extLst>
            <a:ext uri="{FF2B5EF4-FFF2-40B4-BE49-F238E27FC236}">
              <a16:creationId xmlns:a16="http://schemas.microsoft.com/office/drawing/2014/main" xmlns="" id="{00000000-0008-0000-1400-000002000000}"/>
            </a:ext>
          </a:extLst>
        </xdr:cNvPr>
        <xdr:cNvPicPr/>
      </xdr:nvPicPr>
      <xdr:blipFill>
        <a:blip xmlns:r="http://schemas.openxmlformats.org/officeDocument/2006/relationships" r:embed="rId1"/>
        <a:stretch/>
      </xdr:blipFill>
      <xdr:spPr>
        <a:xfrm>
          <a:off x="152400" y="190860"/>
          <a:ext cx="2856825" cy="884895"/>
        </a:xfrm>
        <a:prstGeom prst="rect">
          <a:avLst/>
        </a:prstGeom>
        <a:ln w="0">
          <a:noFill/>
        </a:ln>
      </xdr:spPr>
    </xdr:pic>
    <xdr:clientData/>
  </xdr:twoCellAnchor>
</xdr:wsDr>
</file>

<file path=xl/drawings/drawing19.xml><?xml version="1.0" encoding="utf-8"?>
<xdr:wsDr xmlns:xdr="http://schemas.openxmlformats.org/drawingml/2006/spreadsheetDrawing" xmlns:a="http://schemas.openxmlformats.org/drawingml/2006/main">
  <xdr:twoCellAnchor editAs="absolute">
    <xdr:from>
      <xdr:col>1</xdr:col>
      <xdr:colOff>0</xdr:colOff>
      <xdr:row>0</xdr:row>
      <xdr:rowOff>190860</xdr:rowOff>
    </xdr:from>
    <xdr:to>
      <xdr:col>2</xdr:col>
      <xdr:colOff>1513800</xdr:colOff>
      <xdr:row>4</xdr:row>
      <xdr:rowOff>75630</xdr:rowOff>
    </xdr:to>
    <xdr:pic>
      <xdr:nvPicPr>
        <xdr:cNvPr id="2" name="Imagen 1">
          <a:extLst>
            <a:ext uri="{FF2B5EF4-FFF2-40B4-BE49-F238E27FC236}">
              <a16:creationId xmlns:a16="http://schemas.microsoft.com/office/drawing/2014/main" xmlns="" id="{00000000-0008-0000-1500-000002000000}"/>
            </a:ext>
          </a:extLst>
        </xdr:cNvPr>
        <xdr:cNvPicPr/>
      </xdr:nvPicPr>
      <xdr:blipFill>
        <a:blip xmlns:r="http://schemas.openxmlformats.org/officeDocument/2006/relationships" r:embed="rId1"/>
        <a:stretch/>
      </xdr:blipFill>
      <xdr:spPr>
        <a:xfrm>
          <a:off x="152400" y="190860"/>
          <a:ext cx="2856825" cy="884895"/>
        </a:xfrm>
        <a:prstGeom prst="rect">
          <a:avLst/>
        </a:prstGeom>
        <a:ln w="0">
          <a:noFill/>
        </a:ln>
      </xdr:spPr>
    </xdr:pic>
    <xdr:clientData/>
  </xdr:twoCellAnchor>
</xdr:wsDr>
</file>

<file path=xl/drawings/drawing20.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14" name="Imagen 5">
          <a:extLst>
            <a:ext uri="{FF2B5EF4-FFF2-40B4-BE49-F238E27FC236}">
              <a16:creationId xmlns:a16="http://schemas.microsoft.com/office/drawing/2014/main" xmlns="" id="{00000000-0008-0000-1600-00000E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21.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1700-000002000000}"/>
            </a:ext>
          </a:extLst>
        </xdr:cNvPr>
        <xdr:cNvPicPr/>
      </xdr:nvPicPr>
      <xdr:blipFill>
        <a:blip xmlns:r="http://schemas.openxmlformats.org/officeDocument/2006/relationships" r:embed="rId1"/>
        <a:stretch/>
      </xdr:blipFill>
      <xdr:spPr>
        <a:xfrm>
          <a:off x="152400" y="183240"/>
          <a:ext cx="2884905" cy="904245"/>
        </a:xfrm>
        <a:prstGeom prst="rect">
          <a:avLst/>
        </a:prstGeom>
        <a:ln w="0">
          <a:noFill/>
        </a:ln>
      </xdr:spPr>
    </xdr:pic>
    <xdr:clientData/>
  </xdr:twoCellAnchor>
</xdr:wsDr>
</file>

<file path=xl/drawings/drawing22.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1800-000002000000}"/>
            </a:ext>
          </a:extLst>
        </xdr:cNvPr>
        <xdr:cNvPicPr/>
      </xdr:nvPicPr>
      <xdr:blipFill>
        <a:blip xmlns:r="http://schemas.openxmlformats.org/officeDocument/2006/relationships" r:embed="rId1"/>
        <a:stretch/>
      </xdr:blipFill>
      <xdr:spPr>
        <a:xfrm>
          <a:off x="160020" y="183240"/>
          <a:ext cx="2921100" cy="909960"/>
        </a:xfrm>
        <a:prstGeom prst="rect">
          <a:avLst/>
        </a:prstGeom>
        <a:ln w="0">
          <a:noFill/>
        </a:ln>
      </xdr:spPr>
    </xdr:pic>
    <xdr:clientData/>
  </xdr:twoCellAnchor>
</xdr:wsDr>
</file>

<file path=xl/drawings/drawing23.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1900-000002000000}"/>
            </a:ext>
          </a:extLst>
        </xdr:cNvPr>
        <xdr:cNvPicPr/>
      </xdr:nvPicPr>
      <xdr:blipFill>
        <a:blip xmlns:r="http://schemas.openxmlformats.org/officeDocument/2006/relationships" r:embed="rId1"/>
        <a:stretch/>
      </xdr:blipFill>
      <xdr:spPr>
        <a:xfrm>
          <a:off x="152400" y="190860"/>
          <a:ext cx="2884905" cy="892815"/>
        </a:xfrm>
        <a:prstGeom prst="rect">
          <a:avLst/>
        </a:prstGeom>
        <a:ln w="0">
          <a:noFill/>
        </a:ln>
      </xdr:spPr>
    </xdr:pic>
    <xdr:clientData/>
  </xdr:twoCellAnchor>
</xdr:wsDr>
</file>

<file path=xl/drawings/drawing24.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1A00-000002000000}"/>
            </a:ext>
          </a:extLst>
        </xdr:cNvPr>
        <xdr:cNvPicPr/>
      </xdr:nvPicPr>
      <xdr:blipFill>
        <a:blip xmlns:r="http://schemas.openxmlformats.org/officeDocument/2006/relationships" r:embed="rId1"/>
        <a:stretch/>
      </xdr:blipFill>
      <xdr:spPr>
        <a:xfrm>
          <a:off x="152400" y="200385"/>
          <a:ext cx="2884905" cy="883290"/>
        </a:xfrm>
        <a:prstGeom prst="rect">
          <a:avLst/>
        </a:prstGeom>
        <a:ln w="0">
          <a:noFill/>
        </a:ln>
      </xdr:spPr>
    </xdr:pic>
    <xdr:clientData/>
  </xdr:twoCellAnchor>
</xdr:wsDr>
</file>

<file path=xl/drawings/drawing25.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1B00-000002000000}"/>
            </a:ext>
          </a:extLst>
        </xdr:cNvPr>
        <xdr:cNvPicPr/>
      </xdr:nvPicPr>
      <xdr:blipFill>
        <a:blip xmlns:r="http://schemas.openxmlformats.org/officeDocument/2006/relationships" r:embed="rId1"/>
        <a:stretch/>
      </xdr:blipFill>
      <xdr:spPr>
        <a:xfrm>
          <a:off x="152400" y="200385"/>
          <a:ext cx="2884905" cy="883290"/>
        </a:xfrm>
        <a:prstGeom prst="rect">
          <a:avLst/>
        </a:prstGeom>
        <a:ln w="0">
          <a:noFill/>
        </a:ln>
      </xdr:spPr>
    </xdr:pic>
    <xdr:clientData/>
  </xdr:twoCellAnchor>
</xdr:wsDr>
</file>

<file path=xl/drawings/drawing26.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1C00-000002000000}"/>
            </a:ext>
          </a:extLst>
        </xdr:cNvPr>
        <xdr:cNvPicPr/>
      </xdr:nvPicPr>
      <xdr:blipFill>
        <a:blip xmlns:r="http://schemas.openxmlformats.org/officeDocument/2006/relationships" r:embed="rId1"/>
        <a:stretch/>
      </xdr:blipFill>
      <xdr:spPr>
        <a:xfrm>
          <a:off x="152400" y="200385"/>
          <a:ext cx="2884905" cy="883290"/>
        </a:xfrm>
        <a:prstGeom prst="rect">
          <a:avLst/>
        </a:prstGeom>
        <a:ln w="0">
          <a:noFill/>
        </a:ln>
      </xdr:spPr>
    </xdr:pic>
    <xdr:clientData/>
  </xdr:twoCellAnchor>
</xdr:wsDr>
</file>

<file path=xl/drawings/drawing27.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83550</xdr:rowOff>
    </xdr:to>
    <xdr:pic>
      <xdr:nvPicPr>
        <xdr:cNvPr id="2" name="Imagen 5">
          <a:extLst>
            <a:ext uri="{FF2B5EF4-FFF2-40B4-BE49-F238E27FC236}">
              <a16:creationId xmlns:a16="http://schemas.microsoft.com/office/drawing/2014/main" xmlns="" id="{00000000-0008-0000-1D00-000002000000}"/>
            </a:ext>
          </a:extLst>
        </xdr:cNvPr>
        <xdr:cNvPicPr/>
      </xdr:nvPicPr>
      <xdr:blipFill>
        <a:blip xmlns:r="http://schemas.openxmlformats.org/officeDocument/2006/relationships" r:embed="rId1"/>
        <a:stretch/>
      </xdr:blipFill>
      <xdr:spPr>
        <a:xfrm>
          <a:off x="152400" y="200385"/>
          <a:ext cx="2884905" cy="883290"/>
        </a:xfrm>
        <a:prstGeom prst="rect">
          <a:avLst/>
        </a:prstGeom>
        <a:ln w="0">
          <a:noFill/>
        </a:ln>
      </xdr:spPr>
    </xdr:pic>
    <xdr:clientData/>
  </xdr:twoCellAnchor>
</xdr:wsDr>
</file>

<file path=xl/drawings/drawing28.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1541880</xdr:colOff>
      <xdr:row>4</xdr:row>
      <xdr:rowOff>102600</xdr:rowOff>
    </xdr:to>
    <xdr:pic>
      <xdr:nvPicPr>
        <xdr:cNvPr id="7" name="Imagen 1">
          <a:extLst>
            <a:ext uri="{FF2B5EF4-FFF2-40B4-BE49-F238E27FC236}">
              <a16:creationId xmlns:a16="http://schemas.microsoft.com/office/drawing/2014/main" xmlns="" id="{00000000-0008-0000-1E00-000007000000}"/>
            </a:ext>
          </a:extLst>
        </xdr:cNvPr>
        <xdr:cNvPicPr/>
      </xdr:nvPicPr>
      <xdr:blipFill>
        <a:blip xmlns:r="http://schemas.openxmlformats.org/officeDocument/2006/relationships" r:embed="rId1"/>
        <a:stretch/>
      </xdr:blipFill>
      <xdr:spPr>
        <a:xfrm>
          <a:off x="163080" y="190800"/>
          <a:ext cx="2962800" cy="892800"/>
        </a:xfrm>
        <a:prstGeom prst="rect">
          <a:avLst/>
        </a:prstGeom>
        <a:ln w="0">
          <a:noFill/>
        </a:ln>
      </xdr:spPr>
    </xdr:pic>
    <xdr:clientData/>
  </xdr:twoCellAnchor>
</xdr:wsDr>
</file>

<file path=xl/drawings/drawing29.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1F00-000002000000}"/>
            </a:ext>
          </a:extLst>
        </xdr:cNvPr>
        <xdr:cNvPicPr/>
      </xdr:nvPicPr>
      <xdr:blipFill>
        <a:blip xmlns:r="http://schemas.openxmlformats.org/officeDocument/2006/relationships" r:embed="rId1"/>
        <a:stretch/>
      </xdr:blipFill>
      <xdr:spPr>
        <a:xfrm>
          <a:off x="160020" y="190860"/>
          <a:ext cx="3029820" cy="929130"/>
        </a:xfrm>
        <a:prstGeom prst="rect">
          <a:avLst/>
        </a:prstGeom>
        <a:ln w="0">
          <a:noFill/>
        </a:ln>
      </xdr:spPr>
    </xdr:pic>
    <xdr:clientData/>
  </xdr:twoCellAnchor>
</xdr:wsDr>
</file>

<file path=xl/drawings/drawing30.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2000-000002000000}"/>
            </a:ext>
          </a:extLst>
        </xdr:cNvPr>
        <xdr:cNvPicPr/>
      </xdr:nvPicPr>
      <xdr:blipFill>
        <a:blip xmlns:r="http://schemas.openxmlformats.org/officeDocument/2006/relationships" r:embed="rId1"/>
        <a:stretch/>
      </xdr:blipFill>
      <xdr:spPr>
        <a:xfrm>
          <a:off x="160020" y="190860"/>
          <a:ext cx="3029820" cy="929130"/>
        </a:xfrm>
        <a:prstGeom prst="rect">
          <a:avLst/>
        </a:prstGeom>
        <a:ln w="0">
          <a:noFill/>
        </a:ln>
      </xdr:spPr>
    </xdr:pic>
    <xdr:clientData/>
  </xdr:twoCellAnchor>
</xdr:wsDr>
</file>

<file path=xl/drawings/drawing31.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2100-000002000000}"/>
            </a:ext>
          </a:extLst>
        </xdr:cNvPr>
        <xdr:cNvPicPr/>
      </xdr:nvPicPr>
      <xdr:blipFill>
        <a:blip xmlns:r="http://schemas.openxmlformats.org/officeDocument/2006/relationships" r:embed="rId1"/>
        <a:stretch/>
      </xdr:blipFill>
      <xdr:spPr>
        <a:xfrm>
          <a:off x="152400" y="200385"/>
          <a:ext cx="2993625" cy="913890"/>
        </a:xfrm>
        <a:prstGeom prst="rect">
          <a:avLst/>
        </a:prstGeom>
        <a:ln w="0">
          <a:noFill/>
        </a:ln>
      </xdr:spPr>
    </xdr:pic>
    <xdr:clientData/>
  </xdr:twoCellAnchor>
</xdr:wsDr>
</file>

<file path=xl/drawings/drawing32.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2200-000002000000}"/>
            </a:ext>
          </a:extLst>
        </xdr:cNvPr>
        <xdr:cNvPicPr/>
      </xdr:nvPicPr>
      <xdr:blipFill>
        <a:blip xmlns:r="http://schemas.openxmlformats.org/officeDocument/2006/relationships" r:embed="rId1"/>
        <a:stretch/>
      </xdr:blipFill>
      <xdr:spPr>
        <a:xfrm>
          <a:off x="152400" y="200385"/>
          <a:ext cx="2993625" cy="913890"/>
        </a:xfrm>
        <a:prstGeom prst="rect">
          <a:avLst/>
        </a:prstGeom>
        <a:ln w="0">
          <a:noFill/>
        </a:ln>
      </xdr:spPr>
    </xdr:pic>
    <xdr:clientData/>
  </xdr:twoCellAnchor>
</xdr:wsDr>
</file>

<file path=xl/drawings/drawing33.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1650600</xdr:colOff>
      <xdr:row>4</xdr:row>
      <xdr:rowOff>114150</xdr:rowOff>
    </xdr:to>
    <xdr:pic>
      <xdr:nvPicPr>
        <xdr:cNvPr id="2" name="Imagen 4">
          <a:extLst>
            <a:ext uri="{FF2B5EF4-FFF2-40B4-BE49-F238E27FC236}">
              <a16:creationId xmlns:a16="http://schemas.microsoft.com/office/drawing/2014/main" xmlns="" id="{00000000-0008-0000-2300-000002000000}"/>
            </a:ext>
          </a:extLst>
        </xdr:cNvPr>
        <xdr:cNvPicPr/>
      </xdr:nvPicPr>
      <xdr:blipFill>
        <a:blip xmlns:r="http://schemas.openxmlformats.org/officeDocument/2006/relationships" r:embed="rId1"/>
        <a:stretch/>
      </xdr:blipFill>
      <xdr:spPr>
        <a:xfrm>
          <a:off x="152400" y="200385"/>
          <a:ext cx="2993625" cy="913890"/>
        </a:xfrm>
        <a:prstGeom prst="rect">
          <a:avLst/>
        </a:prstGeom>
        <a:ln w="0">
          <a:noFill/>
        </a:ln>
      </xdr:spPr>
    </xdr:pic>
    <xdr:clientData/>
  </xdr:twoCellAnchor>
</xdr:wsDr>
</file>

<file path=xl/drawings/drawing34.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1551960</xdr:colOff>
      <xdr:row>4</xdr:row>
      <xdr:rowOff>105480</xdr:rowOff>
    </xdr:to>
    <xdr:pic>
      <xdr:nvPicPr>
        <xdr:cNvPr id="5" name="Imagen 1">
          <a:extLst>
            <a:ext uri="{FF2B5EF4-FFF2-40B4-BE49-F238E27FC236}">
              <a16:creationId xmlns:a16="http://schemas.microsoft.com/office/drawing/2014/main" xmlns="" id="{00000000-0008-0000-2400-000005000000}"/>
            </a:ext>
          </a:extLst>
        </xdr:cNvPr>
        <xdr:cNvPicPr/>
      </xdr:nvPicPr>
      <xdr:blipFill>
        <a:blip xmlns:r="http://schemas.openxmlformats.org/officeDocument/2006/relationships" r:embed="rId1"/>
        <a:stretch/>
      </xdr:blipFill>
      <xdr:spPr>
        <a:xfrm>
          <a:off x="163080" y="190800"/>
          <a:ext cx="2972880" cy="895680"/>
        </a:xfrm>
        <a:prstGeom prst="rect">
          <a:avLst/>
        </a:prstGeom>
        <a:ln w="0">
          <a:noFill/>
        </a:ln>
      </xdr:spPr>
    </xdr:pic>
    <xdr:clientData/>
  </xdr:twoCellAnchor>
</xdr:wsDr>
</file>

<file path=xl/drawings/drawing35.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1513800</xdr:colOff>
      <xdr:row>4</xdr:row>
      <xdr:rowOff>75630</xdr:rowOff>
    </xdr:to>
    <xdr:pic>
      <xdr:nvPicPr>
        <xdr:cNvPr id="2" name="Imagen 1">
          <a:extLst>
            <a:ext uri="{FF2B5EF4-FFF2-40B4-BE49-F238E27FC236}">
              <a16:creationId xmlns:a16="http://schemas.microsoft.com/office/drawing/2014/main" xmlns="" id="{00000000-0008-0000-2500-000002000000}"/>
            </a:ext>
          </a:extLst>
        </xdr:cNvPr>
        <xdr:cNvPicPr/>
      </xdr:nvPicPr>
      <xdr:blipFill>
        <a:blip xmlns:r="http://schemas.openxmlformats.org/officeDocument/2006/relationships" r:embed="rId1"/>
        <a:stretch/>
      </xdr:blipFill>
      <xdr:spPr>
        <a:xfrm>
          <a:off x="152400" y="190860"/>
          <a:ext cx="2856825" cy="884895"/>
        </a:xfrm>
        <a:prstGeom prst="rect">
          <a:avLst/>
        </a:prstGeom>
        <a:ln w="0">
          <a:noFill/>
        </a:ln>
      </xdr:spPr>
    </xdr:pic>
    <xdr:clientData/>
  </xdr:twoCellAnchor>
</xdr:wsDr>
</file>

<file path=xl/drawings/drawing36.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1513800</xdr:colOff>
      <xdr:row>4</xdr:row>
      <xdr:rowOff>75630</xdr:rowOff>
    </xdr:to>
    <xdr:pic>
      <xdr:nvPicPr>
        <xdr:cNvPr id="2" name="Imagen 1">
          <a:extLst>
            <a:ext uri="{FF2B5EF4-FFF2-40B4-BE49-F238E27FC236}">
              <a16:creationId xmlns:a16="http://schemas.microsoft.com/office/drawing/2014/main" xmlns="" id="{00000000-0008-0000-2600-000002000000}"/>
            </a:ext>
          </a:extLst>
        </xdr:cNvPr>
        <xdr:cNvPicPr/>
      </xdr:nvPicPr>
      <xdr:blipFill>
        <a:blip xmlns:r="http://schemas.openxmlformats.org/officeDocument/2006/relationships" r:embed="rId1"/>
        <a:stretch/>
      </xdr:blipFill>
      <xdr:spPr>
        <a:xfrm>
          <a:off x="152400" y="200385"/>
          <a:ext cx="2856825" cy="875370"/>
        </a:xfrm>
        <a:prstGeom prst="rect">
          <a:avLst/>
        </a:prstGeom>
        <a:ln w="0">
          <a:noFill/>
        </a:ln>
      </xdr:spPr>
    </xdr:pic>
    <xdr:clientData/>
  </xdr:twoCellAnchor>
</xdr:wsDr>
</file>

<file path=xl/drawings/drawing37.xml><?xml version="1.0" encoding="utf-8"?>
<xdr:wsDr xmlns:xdr="http://schemas.openxmlformats.org/drawingml/2006/spreadsheetDrawing" xmlns:a="http://schemas.openxmlformats.org/drawingml/2006/main">
  <xdr:twoCellAnchor editAs="absolute">
    <xdr:from>
      <xdr:col>1</xdr:col>
      <xdr:colOff>0</xdr:colOff>
      <xdr:row>1</xdr:row>
      <xdr:rowOff>360</xdr:rowOff>
    </xdr:from>
    <xdr:to>
      <xdr:col>2</xdr:col>
      <xdr:colOff>1513800</xdr:colOff>
      <xdr:row>4</xdr:row>
      <xdr:rowOff>75630</xdr:rowOff>
    </xdr:to>
    <xdr:pic>
      <xdr:nvPicPr>
        <xdr:cNvPr id="2" name="Imagen 1">
          <a:extLst>
            <a:ext uri="{FF2B5EF4-FFF2-40B4-BE49-F238E27FC236}">
              <a16:creationId xmlns:a16="http://schemas.microsoft.com/office/drawing/2014/main" xmlns="" id="{00000000-0008-0000-2700-000002000000}"/>
            </a:ext>
          </a:extLst>
        </xdr:cNvPr>
        <xdr:cNvPicPr/>
      </xdr:nvPicPr>
      <xdr:blipFill>
        <a:blip xmlns:r="http://schemas.openxmlformats.org/officeDocument/2006/relationships" r:embed="rId1"/>
        <a:stretch/>
      </xdr:blipFill>
      <xdr:spPr>
        <a:xfrm>
          <a:off x="152400" y="200385"/>
          <a:ext cx="2856825" cy="875370"/>
        </a:xfrm>
        <a:prstGeom prst="rect">
          <a:avLst/>
        </a:prstGeom>
        <a:ln w="0">
          <a:noFill/>
        </a:ln>
      </xdr:spPr>
    </xdr:pic>
    <xdr:clientData/>
  </xdr:twoCellAnchor>
</xdr:wsDr>
</file>

<file path=xl/drawings/drawing38.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2800-000002000000}"/>
            </a:ext>
          </a:extLst>
        </xdr:cNvPr>
        <xdr:cNvPicPr/>
      </xdr:nvPicPr>
      <xdr:blipFill>
        <a:blip xmlns:r="http://schemas.openxmlformats.org/officeDocument/2006/relationships" r:embed="rId1"/>
        <a:stretch/>
      </xdr:blipFill>
      <xdr:spPr>
        <a:xfrm>
          <a:off x="152400" y="183240"/>
          <a:ext cx="2884905" cy="904245"/>
        </a:xfrm>
        <a:prstGeom prst="rect">
          <a:avLst/>
        </a:prstGeom>
        <a:ln w="0">
          <a:noFill/>
        </a:ln>
      </xdr:spPr>
    </xdr:pic>
    <xdr:clientData/>
  </xdr:twoCellAnchor>
</xdr:wsDr>
</file>

<file path=xl/drawings/drawing39.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2900-000002000000}"/>
            </a:ext>
          </a:extLst>
        </xdr:cNvPr>
        <xdr:cNvPicPr/>
      </xdr:nvPicPr>
      <xdr:blipFill>
        <a:blip xmlns:r="http://schemas.openxmlformats.org/officeDocument/2006/relationships" r:embed="rId1"/>
        <a:stretch/>
      </xdr:blipFill>
      <xdr:spPr>
        <a:xfrm>
          <a:off x="152400" y="183240"/>
          <a:ext cx="2884905" cy="904245"/>
        </a:xfrm>
        <a:prstGeom prst="rect">
          <a:avLst/>
        </a:prstGeom>
        <a:ln w="0">
          <a:noFill/>
        </a:ln>
      </xdr:spPr>
    </xdr:pic>
    <xdr:clientData/>
  </xdr:twoCellAnchor>
</xdr:wsDr>
</file>

<file path=xl/drawings/drawing40.xml><?xml version="1.0" encoding="utf-8"?>
<xdr:wsDr xmlns:xdr="http://schemas.openxmlformats.org/drawingml/2006/spreadsheetDrawing" xmlns:a="http://schemas.openxmlformats.org/drawingml/2006/main">
  <xdr:twoCellAnchor editAs="absolute">
    <xdr:from>
      <xdr:col>1</xdr:col>
      <xdr:colOff>0</xdr:colOff>
      <xdr:row>0</xdr:row>
      <xdr:rowOff>183240</xdr:rowOff>
    </xdr:from>
    <xdr:to>
      <xdr:col>2</xdr:col>
      <xdr:colOff>1541880</xdr:colOff>
      <xdr:row>4</xdr:row>
      <xdr:rowOff>87360</xdr:rowOff>
    </xdr:to>
    <xdr:pic>
      <xdr:nvPicPr>
        <xdr:cNvPr id="2" name="Imagen 5">
          <a:extLst>
            <a:ext uri="{FF2B5EF4-FFF2-40B4-BE49-F238E27FC236}">
              <a16:creationId xmlns:a16="http://schemas.microsoft.com/office/drawing/2014/main" xmlns="" id="{00000000-0008-0000-2A00-000002000000}"/>
            </a:ext>
          </a:extLst>
        </xdr:cNvPr>
        <xdr:cNvPicPr/>
      </xdr:nvPicPr>
      <xdr:blipFill>
        <a:blip xmlns:r="http://schemas.openxmlformats.org/officeDocument/2006/relationships" r:embed="rId1"/>
        <a:stretch/>
      </xdr:blipFill>
      <xdr:spPr>
        <a:xfrm>
          <a:off x="160020" y="183240"/>
          <a:ext cx="2921100" cy="909960"/>
        </a:xfrm>
        <a:prstGeom prst="rect">
          <a:avLst/>
        </a:prstGeom>
        <a:ln w="0">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A:/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I:/MANTENIMIENTO%20RUTA%201001_MARZO%20DE%202008/Documents%20and%20Settings/PEDRO%20GARCIA%20REALPE/Mis%20documentos/AMV_G1_2006_TUMACO/Actas%20AMV_G1_Tumaco/a%20%20aaInformaci&#243;n"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C:/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8C5A89D9\a%20%20aaInformaci&#243;n%20GRUPO"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Users/Lenovo/Downloads/Documents%20and%20Settings/alejandrora/Configuraci&#243;n%20local/Archivos%20temporales%20de%20Internet/Content.Outlook/F0XXD406/Copia%20de%20BASE%20DE%20DATOS%20A"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C:/ADM%20VIAL%2003%20-%20CORDOBA/ESTADO%20DE%20RED/2103mar%20.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E:/a%20%20aaInformaci&#243;n%20GRUPO%204/A%20MInformes%20Mensuales/Informe%20de%20estado%20vial%20ene/aCCIDENTES%20DE%201995%20-%201996.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C:/AMV-02-BOL/EST.V&#205;A%20CRIT.TECNICO%20AMB-BOL-02/DICIEMBRE-2008/EST.V&#205;A%20CRITERIO%20TECNICO%2090BLB.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C:/EST.V&#205;A%20CRITERIO%20TECNICO.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A:/PUNITARIOS%20PARA%20241201%202S.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Users/natap/OneDrive/Documentos/DATOS%20D/ALCALDIA%20DE%20MANIZALES/PROYECTOS%20OBRAS%20PUBLICAS/Base%20de%20Datos%20Crystal%202023%20febrero%201.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Users/Lenovo/Downloads/Base%20de%20Datos%20Crystal%202023%20febrero%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Causa Posible"/>
      <sheetName val="Accidentalidad"/>
      <sheetName val="Elementos Involucrados"/>
      <sheetName val="Indicadores Y Listas"/>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ó&gt;_x005f_x0000__x005f_x0001__x005f_x0000__x005f_x0000__"/>
      <sheetName val="MYE OBRA"/>
      <sheetName val="LISTADO_APU"/>
      <sheetName val="Operation"/>
      <sheetName val="Inputs"/>
      <sheetName val="Concesionaria_-_Administrativo1"/>
      <sheetName val="Concesionaria_-_Sistemas1"/>
      <sheetName val="Control"/>
      <sheetName val="Construction"/>
      <sheetName val="SNP7 Anclajes pasivos6j_x0000_"/>
      <sheetName val="MDC-1 COLOCACION "/>
      <sheetName val="D-20 COLOCACION "/>
      <sheetName val="TRANSPORTE MEZCLA ASFALTICA"/>
      <sheetName val="Fresado"/>
      <sheetName val="EXT microagomerado"/>
      <sheetName val="Hoja5"/>
      <sheetName val="Hoja3"/>
      <sheetName val="Hoja2"/>
      <sheetName val="Transportes"/>
      <sheetName val="Grafico Avance"/>
      <sheetName val="ó&gt;?_x0001_???j0$?#???j.$?#???L_x0012_Óu????"/>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MATERIALES"/>
      <sheetName val="CUADRILLAS"/>
      <sheetName val="FACTOR PRESTACIONAL"/>
      <sheetName val="Lista ICCU"/>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Patrimonio neto personal"/>
      <sheetName val="Cálculos"/>
      <sheetName val="AMOBLAMINETO"/>
      <sheetName val="LISTA"/>
      <sheetName val="Paral. 1"/>
      <sheetName val="Paral. 2"/>
      <sheetName val="Paral. 3"/>
      <sheetName val="Paral.4"/>
      <sheetName val="MATERIALES Y RECURSOS"/>
      <sheetName val="ó&gt;????j0$?#???j_$?#???LÓu????"/>
      <sheetName val="CORTE DE OBRA N° 1"/>
      <sheetName val="memoria"/>
      <sheetName val="memoria 1"/>
      <sheetName val="_x0000_㈀㰰⌀_x0000_㈀㰮⌀_x0000_䰀଒v_x0000__x0000__x0000_頀"/>
      <sheetName val="41"/>
      <sheetName val="RESISTENCIA_"/>
      <sheetName val="Memorias"/>
      <sheetName val="CANOBRA"/>
      <sheetName val="INCREMENTOS"/>
      <sheetName val="LISTMATE"/>
      <sheetName val="CONSTANTES"/>
      <sheetName val="LISTAS"/>
      <sheetName val="CONSTANTES_"/>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sap"/>
      <sheetName val="P2"/>
      <sheetName val="P1"/>
      <sheetName val="31-05-18"/>
      <sheetName val="F-7857-308"/>
      <sheetName val="Equipo Menor"/>
      <sheetName val="ALQUILADO F-7857-308 "/>
      <sheetName val="Real Para tarifas"/>
      <sheetName val="ó&gt;"/>
      <sheetName val="Skid Lifting Lug"/>
      <sheetName val="CABLE CONTROL"/>
      <sheetName val="Datos_CO"/>
      <sheetName val="CCONC"/>
      <sheetName val="ACTA PROVEEDORES"/>
      <sheetName val="ACTA INICIO"/>
      <sheetName val="ACTA PARCIAL"/>
      <sheetName val="ACTA TERMINACION"/>
      <sheetName val="&quot;PAGA&quot;"/>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sheetData sheetId="758"/>
      <sheetData sheetId="759"/>
      <sheetData sheetId="760"/>
      <sheetData sheetId="761"/>
      <sheetData sheetId="762"/>
      <sheetData sheetId="763"/>
      <sheetData sheetId="764"/>
      <sheetData sheetId="765"/>
      <sheetData sheetId="766"/>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refreshError="1"/>
      <sheetData sheetId="873" refreshError="1"/>
      <sheetData sheetId="874" refreshError="1"/>
      <sheetData sheetId="875" refreshError="1"/>
      <sheetData sheetId="876" refreshError="1"/>
      <sheetData sheetId="877" refreshError="1"/>
      <sheetData sheetId="878" refreshError="1"/>
      <sheetData sheetId="879"/>
      <sheetData sheetId="880"/>
      <sheetData sheetId="881"/>
      <sheetData sheetId="882"/>
      <sheetData sheetId="883"/>
      <sheetData sheetId="884"/>
      <sheetData sheetId="885"/>
      <sheetData sheetId="886"/>
      <sheetData sheetId="887"/>
      <sheetData sheetId="888" refreshError="1"/>
      <sheetData sheetId="889" refreshError="1"/>
      <sheetData sheetId="890" refreshError="1"/>
      <sheetData sheetId="891" refreshError="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sheetData sheetId="1108"/>
      <sheetData sheetId="1109"/>
      <sheetData sheetId="1110" refreshError="1"/>
      <sheetData sheetId="111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refreshError="1"/>
      <sheetData sheetId="1736" refreshError="1"/>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refreshError="1"/>
      <sheetData sheetId="1750" refreshError="1"/>
      <sheetData sheetId="1751" refreshError="1"/>
      <sheetData sheetId="1752" refreshError="1"/>
      <sheetData sheetId="175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Modelo financiero"/>
    </sheetNames>
    <definedNames>
      <definedName name="_xlbgnm.ane7"/>
      <definedName name="_xlbgnm.ane8"/>
    </definedNames>
    <sheetDataSet>
      <sheetData sheetId="0" refreshError="1"/>
      <sheetData sheetId="1" refreshError="1"/>
      <sheetData sheetId="2" refreshError="1"/>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
      <sheetName val="APU"/>
      <sheetName val="INSUMOS"/>
      <sheetName val="Hoja3"/>
      <sheetName val="PRESUPUESTO"/>
      <sheetName val="Hoja2"/>
    </sheetNames>
    <sheetDataSet>
      <sheetData sheetId="0"/>
      <sheetData sheetId="1"/>
      <sheetData sheetId="2">
        <row r="1">
          <cell r="A1" t="str">
            <v>ABRAZADERA DE SALIDA TIPO 1</v>
          </cell>
        </row>
        <row r="2">
          <cell r="A2" t="str">
            <v xml:space="preserve">ABRAZADERA DE SALIDA TIPO 2 </v>
          </cell>
        </row>
        <row r="3">
          <cell r="A3" t="str">
            <v>ABRAZADERA DE SALIDA TIPO 3</v>
          </cell>
        </row>
        <row r="4">
          <cell r="A4" t="str">
            <v>ABRAZADERA DE SALIDA TIPO 4</v>
          </cell>
        </row>
        <row r="5">
          <cell r="A5" t="str">
            <v xml:space="preserve">ABRAZADERA EN  U </v>
          </cell>
        </row>
        <row r="6">
          <cell r="A6" t="str">
            <v xml:space="preserve">ABRAZADERA O COLLARIN  DE  10 - 12 DOS SALIDAS - pl. 1/4 Idem </v>
          </cell>
        </row>
        <row r="7">
          <cell r="A7" t="str">
            <v xml:space="preserve">ABRAZADERA O COLLARIN  LISO DE  6 - 8 pl. 1/4 BAJO SILICIO Tipo-3  </v>
          </cell>
        </row>
        <row r="8">
          <cell r="A8" t="str">
            <v>ABRAZADERA O COLLARIN DE  7 - 8 UNA SALIDA - pl. 1/4 Idem Tipo 3</v>
          </cell>
        </row>
        <row r="9">
          <cell r="A9" t="str">
            <v xml:space="preserve">ABRAZADERA O COLLARIN DE 4 - 6 UNA SALIDA - pl. 1/4 Idem Tipo 2 </v>
          </cell>
        </row>
        <row r="10">
          <cell r="A10" t="str">
            <v xml:space="preserve">ABRAZADERA O COLLARIN DE 6 - 8 DOS SALIDAS - pl. 1/4 Idem Tipo 3 </v>
          </cell>
        </row>
        <row r="11">
          <cell r="A11" t="str">
            <v xml:space="preserve">ABRAZADERA O COLLARIN DE 9- 10 UNA SALIDA- pl. 1/4 Idem Tipo 4 </v>
          </cell>
        </row>
        <row r="12">
          <cell r="A12" t="str">
            <v xml:space="preserve">ABRAZADERA O COLLARIN LISO DE 4 - 5 pl. 1/4 BAJO SILICIO Tipo-2 </v>
          </cell>
        </row>
        <row r="13">
          <cell r="A13" t="str">
            <v xml:space="preserve">ABRAZADERA O COLLARIN LISO DE 9 - 10 pl. 1/4 BAJO SILICIO Tipo-4 </v>
          </cell>
        </row>
        <row r="14">
          <cell r="A14" t="str">
            <v xml:space="preserve">ABRAZADERA O COLLARIN PARA TRANSFORMADOR DE 7 - 8 pl. 2 -BAJO SILICIO T-2 </v>
          </cell>
        </row>
        <row r="15">
          <cell r="A15" t="str">
            <v xml:space="preserve">ABRAZADERA O COLLARIN PARA TRANSFORMADOR DE 9 - 10 pl. 2 BAJO SILICIO T-3 </v>
          </cell>
        </row>
        <row r="16">
          <cell r="A16" t="str">
            <v xml:space="preserve">ACCESORIOS </v>
          </cell>
        </row>
        <row r="17">
          <cell r="A17" t="str">
            <v>ACCESORIOS DE FIJACION</v>
          </cell>
        </row>
        <row r="18">
          <cell r="A18" t="str">
            <v>ADAPTADOR DE TIERRA -ATERRIZAJE PARA CABLE Nº 1 AWG SA1</v>
          </cell>
        </row>
        <row r="19">
          <cell r="A19" t="str">
            <v>ADAPTADOR DE TIERRA -ATERRIZAJE PARA CABLE Nº 2 AWG SA2</v>
          </cell>
        </row>
        <row r="20">
          <cell r="A20" t="str">
            <v>ADAPTADOR PARA CABLE 600A - 2 AWG 15KV</v>
          </cell>
        </row>
        <row r="21">
          <cell r="A21" t="str">
            <v>ADAPTADOR PARA CABLE 600A - 2/0 AWG 15KV</v>
          </cell>
        </row>
        <row r="22">
          <cell r="A22" t="str">
            <v>ADAPTADOR PARA CABLE 600A - 4/0 AWG 15KV</v>
          </cell>
        </row>
        <row r="23">
          <cell r="A23" t="str">
            <v>ADAPTADOR TERMINAL PVC 1 1/2"</v>
          </cell>
        </row>
        <row r="24">
          <cell r="A24" t="str">
            <v>ADAPTADOR TERMINAL PVC 1 1/4"</v>
          </cell>
        </row>
        <row r="25">
          <cell r="A25" t="str">
            <v>ADAPTADOR TERMINAL PVC 1"</v>
          </cell>
        </row>
        <row r="26">
          <cell r="A26" t="str">
            <v>ADAPTADOR TERMINAL PVC 1/2"</v>
          </cell>
        </row>
        <row r="27">
          <cell r="A27" t="str">
            <v>ADAPTADOR TERMINAL PVC 2"</v>
          </cell>
        </row>
        <row r="28">
          <cell r="A28" t="str">
            <v>ADAPTADOR TERMINAL PVC 3"</v>
          </cell>
        </row>
        <row r="29">
          <cell r="A29" t="str">
            <v>ADAPTADOR TERMINAL PVC 3/4"</v>
          </cell>
        </row>
        <row r="30">
          <cell r="A30" t="str">
            <v>ADICIONALES</v>
          </cell>
        </row>
        <row r="31">
          <cell r="A31" t="str">
            <v>AISLADOR DE PIN ANSI 55-5 EN MATERIAL POLIMERICO</v>
          </cell>
        </row>
        <row r="32">
          <cell r="A32" t="str">
            <v>AISLADOR DE SUSPENSION ANSI 52-1, EN MATERIAL POLIMERICO</v>
          </cell>
        </row>
        <row r="33">
          <cell r="A33" t="str">
            <v>AISLADOR LINE POST 15 kV ANSI 57-1</v>
          </cell>
        </row>
        <row r="34">
          <cell r="A34" t="str">
            <v>AISLADOR POLIMERICO SUSPENSION ANSI 52-4</v>
          </cell>
        </row>
        <row r="35">
          <cell r="A35" t="str">
            <v>AISLADOR PORCELANA SUSPENSION ANSI 52-1</v>
          </cell>
        </row>
        <row r="36">
          <cell r="A36" t="str">
            <v>AISLADOR PORCELANA SUSPENSION ANSI 52-3</v>
          </cell>
        </row>
        <row r="37">
          <cell r="A37" t="str">
            <v>AISLADOR PORCELANA SUSPENSION ANSI 52-4</v>
          </cell>
        </row>
        <row r="38">
          <cell r="A38" t="str">
            <v>AISLADOR PORCELANA TIPO CARRETE ANSI 53-2</v>
          </cell>
        </row>
        <row r="39">
          <cell r="A39" t="str">
            <v>AISLADOR PORCELANA TIPO CARRETE ANSI 53-3</v>
          </cell>
        </row>
        <row r="40">
          <cell r="A40" t="str">
            <v>AISLADOR PORCELANA TIPO PIN O PARA ESPIGO DE 13,2 KV  ANSI 55-4</v>
          </cell>
        </row>
        <row r="41">
          <cell r="A41" t="str">
            <v>AISLADOR PORCELANA TIPO PIN O PARA ESPIGO DE 15 KV  ANSI 55-5</v>
          </cell>
        </row>
        <row r="42">
          <cell r="A42" t="str">
            <v>AISLADOR PORCELANA TIPO TENSOR ANSI 54-1</v>
          </cell>
        </row>
        <row r="43">
          <cell r="A43" t="str">
            <v>AISLADOR PORCELANA TIPO TENSOR ANSI 54-2</v>
          </cell>
        </row>
        <row r="44">
          <cell r="A44" t="str">
            <v>AISLADOR PORCELANA TIPO TENSOR ANSI 54-3</v>
          </cell>
        </row>
        <row r="45">
          <cell r="A45" t="str">
            <v>AISLADOR PORCELANA TIPO TENSOR ANSI 54-4</v>
          </cell>
        </row>
        <row r="46">
          <cell r="A46" t="str">
            <v xml:space="preserve">AISLADOR SUSPENSION SINTETICO-POLIMERICO 15kV </v>
          </cell>
        </row>
        <row r="47">
          <cell r="A47" t="str">
            <v xml:space="preserve">ALAMBRE COBRE DESNUDO Nº 10 AWG  </v>
          </cell>
        </row>
        <row r="48">
          <cell r="A48" t="str">
            <v>ALAMBRE COBRE DESNUDO Nº 12 AWG</v>
          </cell>
        </row>
        <row r="49">
          <cell r="A49" t="str">
            <v>ALAMBRE COBRE DESNUDO Nº 14 AWG</v>
          </cell>
        </row>
        <row r="50">
          <cell r="A50" t="str">
            <v>ALAMBRE COBRE DESNUDO Nº 8 AWG</v>
          </cell>
        </row>
        <row r="51">
          <cell r="A51" t="str">
            <v>ALAMBRE COBRE Nº 10 THHN  AWG</v>
          </cell>
        </row>
        <row r="52">
          <cell r="A52" t="str">
            <v>ALAMBRE COBRE Nº 12 THHN  AWG</v>
          </cell>
        </row>
        <row r="53">
          <cell r="A53" t="str">
            <v>ALAMBRE COBRE Nº 6 THHN  AWG</v>
          </cell>
        </row>
        <row r="54">
          <cell r="A54" t="str">
            <v>ALAMBRE COBRE Nº 8 THHN  AWG</v>
          </cell>
        </row>
        <row r="55">
          <cell r="A55" t="str">
            <v>AMARRE PLÁSTICO PARA CABLE TRENZADO</v>
          </cell>
        </row>
        <row r="56">
          <cell r="A56" t="str">
            <v>AMARRE PREFORMADO</v>
          </cell>
        </row>
        <row r="57">
          <cell r="A57" t="str">
            <v xml:space="preserve">AMORTIGUADOR PARA VIBRACION Nº  2 </v>
          </cell>
        </row>
        <row r="58">
          <cell r="A58" t="str">
            <v>AMORTIGUADOR PARA VIBRACION Nº 1/0-2/0 1.8kg</v>
          </cell>
        </row>
        <row r="59">
          <cell r="A59" t="str">
            <v>ANALIZADOR O MONITOR DE RED PM820 DE SQUARE D, CIRCUTOR O SIMILAR CON SELLO UL</v>
          </cell>
        </row>
        <row r="60">
          <cell r="A60" t="str">
            <v xml:space="preserve">ARANDELA CUADRADA PLANA 2X2X1/2 . Pl 1/8 </v>
          </cell>
        </row>
        <row r="61">
          <cell r="A61" t="str">
            <v xml:space="preserve">ARANDELA CUADRADA PLANA DE 2X2X5/8. Pl. 1/8 </v>
          </cell>
        </row>
        <row r="62">
          <cell r="A62" t="str">
            <v>ARANDELA CUADRADA PLANA DE 4X4X5/8. Pl. 1/8</v>
          </cell>
        </row>
        <row r="63">
          <cell r="A63" t="str">
            <v xml:space="preserve">ARANDELA PRESION GUAZA 1/2 </v>
          </cell>
        </row>
        <row r="64">
          <cell r="A64" t="str">
            <v>ARANDELA PRESION GUAZA 5/8</v>
          </cell>
        </row>
        <row r="65">
          <cell r="A65" t="str">
            <v>ARANDELA REDONDA 1/2</v>
          </cell>
        </row>
        <row r="66">
          <cell r="A66" t="str">
            <v>ARANDELA REDONDA 5/8</v>
          </cell>
        </row>
        <row r="67">
          <cell r="A67" t="str">
            <v>Bala Dulux 2 x 26W LUMINARIA FLUORESCENTE COMPACTA AHORRADORA DE ENERGÍA, PARA INSTALAR EN CIELO-RASO FALSO.BOMBILLO DULUX 26W DOBLE TWIN.ARO BLANCO, REFLECTOR EN ALUMINIO BRILLADO.BALASTO ELECTRÓNICO.</v>
          </cell>
        </row>
        <row r="68">
          <cell r="A68" t="str">
            <v xml:space="preserve">BALA FC PROFESIONAL TURBO RASER , LUMINARIA FLUORESCENTE COMPACTA AHORRADORA DE ENERGIA PARA INSTALAR NE CIELO RASO FALSO,  INCLUYE DOS BOMBILLAS DE 26W  + BALASTO DE 2X26 </v>
          </cell>
        </row>
        <row r="69">
          <cell r="A69" t="str">
            <v>BALA PISO HIDROLED BACK LIGHT, CUERPO EN ACERO INOXIDABLE Y ARO EN ACERO INOX , SUMERGIBLE HASTA 4 METROS, 7 LEDS X 1 WATT, 24 VDC DE COLOR VERDE, IP68.</v>
          </cell>
        </row>
        <row r="70">
          <cell r="A70" t="str">
            <v>BANDA PLASTICA DE SEÑALIZACIÓN SEGÚN NORMA CS273</v>
          </cell>
        </row>
        <row r="71">
          <cell r="A71" t="str">
            <v xml:space="preserve">BARRAJE PREMOLDEADO PARA BAJA TENSION SUMERGIBLE 500A-4 PUESTOS </v>
          </cell>
        </row>
        <row r="72">
          <cell r="A72" t="str">
            <v xml:space="preserve">BARRAJE PREMOLDEADO PARA BAJA TENSION SUMERGIBLE 500A-6 PUESTOS </v>
          </cell>
        </row>
        <row r="73">
          <cell r="A73" t="str">
            <v>BASE RECEBO COMUN. Extendido y compactado con Benitin</v>
          </cell>
        </row>
        <row r="74">
          <cell r="A74" t="str">
            <v>BASE Y FOTOCELDA TIPO ESTERIOR PARA ALUMBRADO INSTALADA.</v>
          </cell>
        </row>
        <row r="75">
          <cell r="A75" t="str">
            <v>BAYONETA PARA ANGULO  DOBLE 2 1/2 X 2 1/2 X 1/4 X 1,50 m</v>
          </cell>
        </row>
        <row r="76">
          <cell r="A76" t="str">
            <v>BAYONETA PARA ANGULO 2-1/2 x 1/4 x 2,00 m</v>
          </cell>
        </row>
        <row r="77">
          <cell r="A77" t="str">
            <v xml:space="preserve">BAYONETA PARA RETENCION 2.1/2 x 1/4 x 1.50 m </v>
          </cell>
        </row>
        <row r="78">
          <cell r="A78" t="str">
            <v>BAYONETA PARA RETENCION 2-1/2 x 1/4 x 2,00 m</v>
          </cell>
        </row>
        <row r="79">
          <cell r="A79" t="str">
            <v>BAYONETA SENCILLA  2-1/2 x 1/4 x 1,50 m</v>
          </cell>
        </row>
        <row r="80">
          <cell r="A80" t="str">
            <v xml:space="preserve">BAYONETA SENCILLA  2-1/2 x 1/4 x 2,00 m </v>
          </cell>
        </row>
        <row r="81">
          <cell r="A81" t="str">
            <v>BOMBILLA 220 V SODIO</v>
          </cell>
        </row>
        <row r="82">
          <cell r="A82" t="str">
            <v>BOMBILLA LED 220 V</v>
          </cell>
        </row>
        <row r="83">
          <cell r="A83" t="str">
            <v>BOQUILLA-TERMINAL (Juego de Tuerca y Contratuerca) PARA TUBERIA IMC GALVANIZADA 3</v>
          </cell>
        </row>
        <row r="84">
          <cell r="A84" t="str">
            <v>BOQUILLA-TERMINAL (Juego de Tuerca y Contratuerca) PARA TUBERIA IMC GALVANIZADA 3/4</v>
          </cell>
        </row>
        <row r="85">
          <cell r="A85" t="str">
            <v>BOQUILLA-TERMINAL (Juego de Tuerca y Contratuerca) PARA TUBERIA IMC GALVANIZADA 4</v>
          </cell>
        </row>
        <row r="86">
          <cell r="A86" t="str">
            <v>BORNA DE PONCHAR ESTAÑO DE DOS HUECOS Nº 1/0</v>
          </cell>
        </row>
        <row r="87">
          <cell r="A87" t="str">
            <v>BORNA DE PONCHAR ESTAÑO DE DOS HUECOS Nº 2/0</v>
          </cell>
        </row>
        <row r="88">
          <cell r="A88" t="str">
            <v>BORNA DE PONCHAR ESTAÑO DE DOS HUECOS Nº 4/0</v>
          </cell>
        </row>
        <row r="89">
          <cell r="A89" t="str">
            <v>BORNA DE PONCHAR ESTAÑO DE UN HUECO Nº 1/0</v>
          </cell>
        </row>
        <row r="90">
          <cell r="A90" t="str">
            <v>BORNA DE PONCHAR ESTAÑO DE UN HUECO Nº 2</v>
          </cell>
        </row>
        <row r="91">
          <cell r="A91" t="str">
            <v>BORNA DE PONCHAR ESTAÑO DE UN HUECO Nº 2/0</v>
          </cell>
        </row>
        <row r="92">
          <cell r="A92" t="str">
            <v>BORNA DE PONCHAR ESTAÑO DE UN HUECO Nº 250</v>
          </cell>
        </row>
        <row r="93">
          <cell r="A93" t="str">
            <v>BORNA DE PONCHAR ESTAÑO DE UN HUECO Nº 3/0</v>
          </cell>
        </row>
        <row r="94">
          <cell r="A94" t="str">
            <v>BORNA DE PONCHAR ESTAÑO DE UN HUECO Nº 350</v>
          </cell>
        </row>
        <row r="95">
          <cell r="A95" t="str">
            <v>BORNA DE PONCHAR ESTAÑO DE UN HUECO Nº 4</v>
          </cell>
        </row>
        <row r="96">
          <cell r="A96" t="str">
            <v>BORNA DE PONCHAR ESTAÑO DE UN HUECO Nº 4/0</v>
          </cell>
        </row>
        <row r="97">
          <cell r="A97" t="str">
            <v>BORNA DE PONCHAR ESTAÑO DE UN HUECO Nº 500</v>
          </cell>
        </row>
        <row r="98">
          <cell r="A98" t="str">
            <v>BORNA DE PONCHAR ESTAÑO DE UN HUECO Nº 6</v>
          </cell>
        </row>
        <row r="99">
          <cell r="A99" t="str">
            <v>BORNA DE PONCHAR ESTAÑO DE UN HUECO Nº 750</v>
          </cell>
        </row>
        <row r="100">
          <cell r="A100" t="str">
            <v>BORNA DE PONCHAR ESTAÑO DE UN HUECO Nº 8</v>
          </cell>
        </row>
        <row r="101">
          <cell r="A101" t="str">
            <v xml:space="preserve">BRAZO PARA SOPORTE LUMINARIA HORIZONTAL 1 1/2 x 1,20 m CON COLLARIN 250-400W (CODENSA) </v>
          </cell>
        </row>
        <row r="102">
          <cell r="A102" t="str">
            <v xml:space="preserve">BRAZO PARA SOPORTE LUMINARIA HORIZONTAL 3/4 x 1,20 m 1 DOBLEZ  70-150 W </v>
          </cell>
        </row>
        <row r="103">
          <cell r="A103" t="str">
            <v xml:space="preserve">BRAZO PARA SOPORTE LUMINARIA HORIZONTAL 3/4 x 1,20 m CON COLLARIN (CODENSA) </v>
          </cell>
        </row>
        <row r="104">
          <cell r="A104" t="str">
            <v xml:space="preserve">CABLE COAXIAL RG-6 PARA SEÑAL DE TELEVISION APANTALLODO NIPPON.  </v>
          </cell>
        </row>
        <row r="105">
          <cell r="A105" t="str">
            <v>CABLE CUADRUPLEX AUTOSOPORTADOS 90ºC 600V  Nº  3X2/0+1X1/0 CONDUCTOR DE ALUMIIO AISLADO EN POLITILENO RETICULADO (XLP)</v>
          </cell>
        </row>
        <row r="106">
          <cell r="A106" t="str">
            <v>CABLE CUADRUPLEX AUTOSOPORTADOS 90ºC 600V  Nº  3X2+1X2 CONDUCTOR DE ALUMIIO AISLADO EN POLITILENO RETICULADO (XLP)</v>
          </cell>
        </row>
        <row r="107">
          <cell r="A107" t="str">
            <v>CABLE CUADRUPLEX AUTOSOPORTADOS 90ºC 600V  Nº  4X1/0 CONDUCTOR DE ALUMIIO AISLADO EN POLITILENO RETICULADO (XLP)</v>
          </cell>
        </row>
        <row r="108">
          <cell r="A108" t="str">
            <v>CABLE CUADRUPLEX AUTOSOPORTADOS 90ºC 600V  Nº  4X4/0 CONDUCTOR DE ALUMIIO AISLADO EN POLITILENO RETICULADO (XLP)</v>
          </cell>
        </row>
        <row r="109">
          <cell r="A109" t="str">
            <v>CABLE DE ALUMINIO AISLADO ACS Nº 1/0 THHN AWG</v>
          </cell>
        </row>
        <row r="110">
          <cell r="A110" t="str">
            <v>CABLE DE ALUMINIO AISLADO ACS Nº 2 THHN AWG</v>
          </cell>
        </row>
        <row r="111">
          <cell r="A111" t="str">
            <v>CABLE DE ALUMINIO AISLADO ACS Nº 2/0 THHN AWG</v>
          </cell>
        </row>
        <row r="112">
          <cell r="A112" t="str">
            <v>CABLE DE ALUMINIO AISLADO ACS Nº 4 THHN AWG</v>
          </cell>
        </row>
        <row r="113">
          <cell r="A113" t="str">
            <v>CABLE DE ALUMINIO AISLADO ACS Nº 4/0 THHN AWG</v>
          </cell>
        </row>
        <row r="114">
          <cell r="A114" t="str">
            <v>CABLE DE ALUMINIO AISLADO ACS Nº 6 THHN AWG</v>
          </cell>
        </row>
        <row r="115">
          <cell r="A115" t="str">
            <v>CABLE DE ALUMINIO DESNUDO CON ALAMA  ACERO GALVANIZADO ACSR Nº 2/0 AWG</v>
          </cell>
        </row>
        <row r="116">
          <cell r="A116" t="str">
            <v>CABLE DE ALUMINIO DESNUDO CON ALAMA  ACERO GALVANIZADO ACSR Nº 4 AWG</v>
          </cell>
        </row>
        <row r="117">
          <cell r="A117" t="str">
            <v>CABLE DE ALUMINIO DESNUDO CON ALMA  ACERO GALVANIZADO ACSR Nº 1/0 AWG</v>
          </cell>
        </row>
        <row r="118">
          <cell r="A118" t="str">
            <v>CABLE DE ALUMINIO DESNUDO CON ALMA  ACERO GALVANIZADO ACSR Nº 2 AWG</v>
          </cell>
        </row>
        <row r="119">
          <cell r="A119" t="str">
            <v>CABLE DE ALUMINIO DESNUDO CON ALMA  ACERO GALVANIZADO ACSR Nº 4/0 AWG</v>
          </cell>
        </row>
        <row r="120">
          <cell r="A120" t="str">
            <v>CABLE DE ALUMINIO SEMIAISLADO Nº 2  XLPE-TK AWG</v>
          </cell>
        </row>
        <row r="121">
          <cell r="A121" t="str">
            <v>CABLE DE COBRE AISLADO CON NEUTRO CONCÉNTRICO, 2X Nº14 AWG 600 V</v>
          </cell>
        </row>
        <row r="122">
          <cell r="A122" t="str">
            <v>CABLE DE COBRE ANTIFRAUDE CON NEUTRO CONCENTRICO 1x 8 + 1x 8 AWG (XLPE/PVC-SR)</v>
          </cell>
        </row>
        <row r="123">
          <cell r="A123" t="str">
            <v>CABLE DE COBRE ANTIFRAUDE CON NEUTRO CONCENTRICO 2 x 6 + 1 x 6 ,AWG (XLPE/XLPE) REDONDA</v>
          </cell>
        </row>
        <row r="124">
          <cell r="A124" t="str">
            <v>CABLE DE COBRE ANTIFRAUDE CON NEUTRO CONCENTRICO 2 x 8 + 1 x 8 AWG (PE/PE) REDONDA</v>
          </cell>
        </row>
        <row r="125">
          <cell r="A125" t="str">
            <v>CABLE DE COBRE ANTIFRAUDE CON NEUTRO CONCENTRICO 2 x 8 + 1 x 8 AWG (PE/PVC-SR) PLANO</v>
          </cell>
        </row>
        <row r="126">
          <cell r="A126" t="str">
            <v>CABLE DE COBRE ANTIFRAUDE CON NEUTRO CONCENTRICO 2X8 + 1X10 AWG (PVC/PVC) PLANO</v>
          </cell>
        </row>
        <row r="127">
          <cell r="A127" t="str">
            <v xml:space="preserve">CABLE DE COBRE ANTIFRAUDE CON NEUTRO CONCENTRICO 3 x 6 + 1 x 6 AWG (PE/PVC) </v>
          </cell>
        </row>
        <row r="128">
          <cell r="A128" t="str">
            <v xml:space="preserve">CABLE DE COBRE ANTIFRAUDE CON NEUTRO CONCENTRICO 3 x 8 + 1 x 8 AWG (PE/PVC) </v>
          </cell>
        </row>
        <row r="129">
          <cell r="A129" t="str">
            <v xml:space="preserve">CABLE DE COBRE ANTIFRAUDE CON NEUTRO CONCENTRICO 3X6 + 1X8 AWG (PE/PVC) </v>
          </cell>
        </row>
        <row r="130">
          <cell r="A130" t="str">
            <v xml:space="preserve">CABLE DE COBRE ANTIFRAUDE CON NEUTRO CONCENTRICO 3X8 + 1X10 AWG (PE/PVC) </v>
          </cell>
        </row>
        <row r="131">
          <cell r="A131" t="str">
            <v xml:space="preserve">CABLE DE COBRE ANTIFRAUDE POTENCIA 3X4 + 1X6 AWG (PE/PVC-SR) </v>
          </cell>
        </row>
        <row r="132">
          <cell r="A132" t="str">
            <v xml:space="preserve">CABLE DE COBRE ANTIFRAUDE POTENCIA 3X6+1X8 AWG (PE/PVC-SR) </v>
          </cell>
        </row>
        <row r="133">
          <cell r="A133" t="str">
            <v xml:space="preserve">CABLE DE COBRE ANTIFRAUDE POTENCIA 3X8+1X10 AWG (PE/PVC) </v>
          </cell>
        </row>
        <row r="134">
          <cell r="A134" t="str">
            <v xml:space="preserve">CABLE DE COBRE ANTIFRAUDE TREBOL 3X2 + 1X4 AWG (PVC/PE) </v>
          </cell>
        </row>
        <row r="135">
          <cell r="A135" t="str">
            <v>CABLE DE COBRE CENTELFLEX Nº 1/0 AWG THHN</v>
          </cell>
        </row>
        <row r="136">
          <cell r="A136" t="str">
            <v>CABLE DE COBRE CENTELFLEX Nº 10 AWG THHN</v>
          </cell>
        </row>
        <row r="137">
          <cell r="A137" t="str">
            <v>CABLE DE COBRE CENTELFLEX Nº 12 AWG THHN</v>
          </cell>
        </row>
        <row r="138">
          <cell r="A138" t="str">
            <v>CABLE DE COBRE CENTELFLEX Nº 2 AWG THHN</v>
          </cell>
        </row>
        <row r="139">
          <cell r="A139" t="str">
            <v>CABLE DE COBRE CENTELFLEX Nº 2/0 AWG THHN</v>
          </cell>
        </row>
        <row r="140">
          <cell r="A140" t="str">
            <v>CABLE DE COBRE CENTELFLEX Nº 250 KCMIL</v>
          </cell>
        </row>
        <row r="141">
          <cell r="A141" t="str">
            <v>CABLE DE COBRE CENTELFLEX Nº 3/0 AWG THHN</v>
          </cell>
        </row>
        <row r="142">
          <cell r="A142" t="str">
            <v>CABLE DE COBRE CENTELFLEX Nº 350 KCMIL</v>
          </cell>
        </row>
        <row r="143">
          <cell r="A143" t="str">
            <v>CABLE DE COBRE CENTELFLEX Nº 4 AWG THHN</v>
          </cell>
        </row>
        <row r="144">
          <cell r="A144" t="str">
            <v>CABLE DE COBRE CENTELFLEX Nº 4/0 AWG THHN</v>
          </cell>
        </row>
        <row r="145">
          <cell r="A145" t="str">
            <v>CABLE DE COBRE CENTELFLEX Nº 500 KCMIL</v>
          </cell>
        </row>
        <row r="146">
          <cell r="A146" t="str">
            <v>CABLE DE COBRE CENTELFLEX Nº 6 AWG THHN</v>
          </cell>
        </row>
        <row r="147">
          <cell r="A147" t="str">
            <v>CABLE DE COBRE CENTELFLEX Nº 8 AWG THHN</v>
          </cell>
        </row>
        <row r="148">
          <cell r="A148" t="str">
            <v>CABLE DE COBRE DESNUDO Nº 1/0  AWG</v>
          </cell>
        </row>
        <row r="149">
          <cell r="A149" t="str">
            <v>CABLE DE COBRE DESNUDO Nº 10 AWG</v>
          </cell>
        </row>
        <row r="150">
          <cell r="A150" t="str">
            <v>CABLE DE COBRE DESNUDO Nº 2  AWG</v>
          </cell>
        </row>
        <row r="151">
          <cell r="A151" t="str">
            <v>CABLE DE COBRE DESNUDO Nº 2/0  AWG</v>
          </cell>
        </row>
        <row r="152">
          <cell r="A152" t="str">
            <v xml:space="preserve">CABLE DE COBRE DESNUDO Nº 4 AWG </v>
          </cell>
        </row>
        <row r="153">
          <cell r="A153" t="str">
            <v xml:space="preserve">CABLE DE COBRE DESNUDO Nº 4/0 AWG </v>
          </cell>
        </row>
        <row r="154">
          <cell r="A154" t="str">
            <v xml:space="preserve">CABLE DE COBRE DESNUDO Nº 6 AWG  </v>
          </cell>
        </row>
        <row r="155">
          <cell r="A155" t="str">
            <v xml:space="preserve">CABLE DE COBRE DESNUDO Nº 8 AWG </v>
          </cell>
        </row>
        <row r="156">
          <cell r="A156" t="str">
            <v>CABLE DE COBRE ENCAUCHETADO 2 x 12 THHN</v>
          </cell>
        </row>
        <row r="157">
          <cell r="A157" t="str">
            <v>CABLE DE COBRE ENCAUCHETADO 2 x 14 THHN</v>
          </cell>
        </row>
        <row r="158">
          <cell r="A158" t="str">
            <v>CABLE DE COBRE ENCAUCHETADO 3 x 12 THHN</v>
          </cell>
        </row>
        <row r="159">
          <cell r="A159" t="str">
            <v>CABLE DE COBRE ENCAUCHETADO 3 x 14 THHN</v>
          </cell>
        </row>
        <row r="160">
          <cell r="A160" t="str">
            <v>CABLE DE COBRE ENCAUCHETADO 3 x 16 THHN</v>
          </cell>
        </row>
        <row r="161">
          <cell r="A161" t="str">
            <v>CABLE DE COBRE MONOPOLAR  XLPE MV-90 15kV 90ºC CON NIVEL DE AISLAMIENTO  DE 100% Nº2 AWG</v>
          </cell>
        </row>
        <row r="162">
          <cell r="A162" t="str">
            <v>CABLE DE COBRE MONOPOLAR  XLPE MV-90 15kV 90ºC CON NIVEL DE AISLAMIENTO  DE 133% Nº2/0 AWG</v>
          </cell>
        </row>
        <row r="163">
          <cell r="A163" t="str">
            <v>CABLE DE COBRE MONOPOLAR XLPE MV-90 15kV 90ºC CON NIVEL DE AISLAMIENTO  DE 100% Nº1/0 AWG</v>
          </cell>
        </row>
        <row r="164">
          <cell r="A164" t="str">
            <v>CABLE DE COBRE MONOPOLAR XLPE MV-90 15kV 90ºC CON NIVEL DE AISLAMIENTO  DE 100% Nº2/0 AWG</v>
          </cell>
        </row>
        <row r="165">
          <cell r="A165" t="str">
            <v>CABLE DE COBRE MONOPOLAR XLPE MV-90 15kV 90ºC CON NIVEL DE AISLAMIENTO  DE 100% Nº4/0 AWG</v>
          </cell>
        </row>
        <row r="166">
          <cell r="A166" t="str">
            <v>CABLE DE COBRE MONOPOLAR XLPE MV-90 15kV 90ºC CON NIVEL DE AISLAMIENTO  DE 133% Nº1/0 AWG</v>
          </cell>
        </row>
        <row r="167">
          <cell r="A167" t="str">
            <v>CABLE DE COBRE MONOPOLAR XLPE MV-90 15kV 90ºC CON NIVEL DE AISLAMIENTO  DE 133% Nº2 AWG</v>
          </cell>
        </row>
        <row r="168">
          <cell r="A168" t="str">
            <v>CABLE DE COBRE MONOPOLAR XLPE MV-90 15kV 90ºC CON NIVEL DE AISLAMIENTO  DE 133% Nº4/0 AWG</v>
          </cell>
        </row>
        <row r="169">
          <cell r="A169" t="str">
            <v>CABLE DE COBRE Nº 1/0 THHN  AWG</v>
          </cell>
        </row>
        <row r="170">
          <cell r="A170" t="str">
            <v xml:space="preserve">CABLE DE COBRE Nº 10 THHN AWG </v>
          </cell>
        </row>
        <row r="171">
          <cell r="A171" t="str">
            <v>CABLE DE COBRE Nº 12 THHN AWG</v>
          </cell>
        </row>
        <row r="172">
          <cell r="A172" t="str">
            <v>CABLE DE COBRE Nº 14 THHN AWG</v>
          </cell>
        </row>
        <row r="173">
          <cell r="A173" t="str">
            <v>CABLE DE COBRE Nº 2 THHN AWG</v>
          </cell>
        </row>
        <row r="174">
          <cell r="A174" t="str">
            <v>CABLE DE COBRE Nº 2/0 THHN  AWG</v>
          </cell>
        </row>
        <row r="175">
          <cell r="A175" t="str">
            <v>CABLE DE COBRE Nº 3/0 THHN  AWG</v>
          </cell>
        </row>
        <row r="176">
          <cell r="A176" t="str">
            <v>CABLE DE COBRE Nº 300 THHN MCM</v>
          </cell>
        </row>
        <row r="177">
          <cell r="A177" t="str">
            <v>CABLE DE COBRE Nº 350 THHN MCM</v>
          </cell>
        </row>
        <row r="178">
          <cell r="A178" t="str">
            <v xml:space="preserve">CABLE DE COBRE Nº 4 THHN AWG </v>
          </cell>
        </row>
        <row r="179">
          <cell r="A179" t="str">
            <v>CABLE DE COBRE Nº 4/0 THHN  AWG</v>
          </cell>
        </row>
        <row r="180">
          <cell r="A180" t="str">
            <v>CABLE DE COBRE Nº 500 THHN MCM</v>
          </cell>
        </row>
        <row r="181">
          <cell r="A181" t="str">
            <v xml:space="preserve">CABLE DE COBRE Nº 6 THHN AWG </v>
          </cell>
        </row>
        <row r="182">
          <cell r="A182" t="str">
            <v xml:space="preserve">CABLE DE COBRE Nº 8 THHN AWG </v>
          </cell>
        </row>
        <row r="183">
          <cell r="A183" t="str">
            <v>CABLE DE COBRE TRENZADO PARA DERIVACIONES 3X2+1X4 AWG</v>
          </cell>
        </row>
        <row r="184">
          <cell r="A184" t="str">
            <v>CABLE DE COBRE TRIPLEX  XLPE MV-90 15kV 90ºC CON NIVEL DE AISLAMIENTO  DE 100%  CON NEUTRO CONCENTRICO 33%  3 x 1/0 AWG</v>
          </cell>
        </row>
        <row r="185">
          <cell r="A185" t="str">
            <v>CABLE DE COBRE TRIPLEX  XLPE MV-90 15kV 90ºC CON NIVEL DE AISLAMIENTO  DE 100%  CON NEUTRO CONCENTRICO 33%  3 x 2 AWG</v>
          </cell>
        </row>
        <row r="186">
          <cell r="A186" t="str">
            <v>CABLE DE COBRE TRIPLEX  XLPE MV-90 15kV 90ºC CON NIVEL DE AISLAMIENTO  DE 100%  CON NEUTRO CONCENTRICO 33%  3 x 2/0 AWG</v>
          </cell>
        </row>
        <row r="187">
          <cell r="A187" t="str">
            <v>CABLE DE COBRE TRIPLEX  XLPE MV-90 15kV 90ºC CON NIVEL DE AISLAMIENTO  DE 100%  CON NEUTRO CONCENTRICO 33%  3 x 4/0 AWG</v>
          </cell>
        </row>
        <row r="188">
          <cell r="A188" t="str">
            <v>CABLE PARA SEÑALES SISTEMA CONTRA INDENDIO  2 PARES (2X22AWG) NPLF AISLAMIENTO EN PVC DE ACUERDO A LAS NORMAS IEC189, IEC708</v>
          </cell>
        </row>
        <row r="189">
          <cell r="A189" t="str">
            <v>CABLE SUPER GX DE 9,53 mm (3/8") GALVANIZADO O CABLE PARA RETENIDA DE 3/8 GALVANIZADO</v>
          </cell>
        </row>
        <row r="190">
          <cell r="A190" t="str">
            <v>CABLE TRIPLEX AUTOSOPORTADOS 90ºC 600V  Nº  2X1/0+1X2 CONDUCTOR DE ALUMINIO AISLADO EN POLITILENO RETICULADO (XLP)</v>
          </cell>
        </row>
        <row r="191">
          <cell r="A191" t="str">
            <v>CABLE TRIPLEX AUTOSOPORTADOS 90ºC 600V  Nº  2X2+1X4 CONDUCTOR DE ALUMINIO AISLADO EN POLITILENO RETICULADO (XLP)</v>
          </cell>
        </row>
        <row r="192">
          <cell r="A192" t="str">
            <v>CABLE TRIPLEX AUTOSOPORTADOS 90ºC 600V  Nº  3X1/0 CONDUCTOR DE ALUMINIO AISLADO EN POLITILENO RETICULADO (XLP)</v>
          </cell>
        </row>
        <row r="193">
          <cell r="A193" t="str">
            <v>CABLE TRIPLEX AUTOSOPORTADOS 90ºC 600V  Nº  3X2 CONDUCTOR DE ALUMINIO AISLADO EN POLITILENO RETICULADO (XLP)</v>
          </cell>
        </row>
        <row r="194">
          <cell r="A194" t="str">
            <v>CABLE TRIPLEX AUTOSOPORTADOS 90ºC 600V  Nº  3X2/0 CONDUCTOR DE ALUMINIO AISLADO EN POLITILENO RETICULADO (XLP)</v>
          </cell>
        </row>
        <row r="195">
          <cell r="A195" t="str">
            <v>CABLE TRIPLEX AUTOSOPORTADOS 90ºC 600V  Nº  3X4 CONDUCTOR DE ALUMINIO AISLADO EN POLITILENO RETICULADO (XLP)</v>
          </cell>
        </row>
        <row r="196">
          <cell r="A196" t="str">
            <v>CABLE TRIPLEX AUTOSOPORTADOS 90ºC 600V  Nº  3X4/0 CONDUCTOR DE ALUMINIO AISLADO EN POLITILENO RETICULADO (XLP)</v>
          </cell>
        </row>
        <row r="197">
          <cell r="A197" t="str">
            <v>CAJA CON TAPA CON CIERRE POR TORNILLO 1/4 DE VUELTA IP-55 IK-07, CON CUBIERTA OPACA. DIMENSIONES 105 x 105 x 105 mm</v>
          </cell>
        </row>
        <row r="198">
          <cell r="A198" t="str">
            <v>CAJA DE DERIVACION EN POLICARBONATO PARA 9 USUARIOS (especial para zonas de alta salinida)</v>
          </cell>
        </row>
        <row r="199">
          <cell r="A199" t="str">
            <v>CAJA DE MANIOBRA DE TRES VIAS SECCIONABLES. ENTRADA Y SALIDA 220 A. INCLUYE 9 BUJES INSERTOS DE 200 A. 9 BUJES TIPO POZO DE 200 A. 9 CODOS DE DESCONEXIÓN  15 Kv 200 A. 9 CODOS DE DESCONEXIÓN DE 600 A. 1 VÁLVULA DE RECIRCULACIÓN. 1 VÁLVULA DE DRENAJE. 1 VÁ</v>
          </cell>
        </row>
        <row r="200">
          <cell r="A200" t="str">
            <v>CAJA DE PASO 30 x 30 x 30  cm CON CHAPA PLASTICA LAMINA DE ACERO GALVANIZADA CON PINTURA EPOXICA CON PUERTA Y BISAGRA</v>
          </cell>
        </row>
        <row r="201">
          <cell r="A201" t="str">
            <v>CAJA FABRICADA EN ACERO LAMINADO EN FRIO IP-66, IK-10. DE 150 x 150 x 80 mm</v>
          </cell>
        </row>
        <row r="202">
          <cell r="A202" t="str">
            <v xml:space="preserve">CAJA METALICA GALVANIZADA (Ref: 5800) </v>
          </cell>
        </row>
        <row r="203">
          <cell r="A203" t="str">
            <v>CAJA METALICA GALVANIZADA OCTAGONAL</v>
          </cell>
        </row>
        <row r="204">
          <cell r="A204" t="str">
            <v>CAJA METALICA IP-66, IK-10, DIMENSIONES 15 x 30 x 12 cm</v>
          </cell>
        </row>
        <row r="205">
          <cell r="A205" t="str">
            <v xml:space="preserve">CAJA MONOFASICA PARA 12 CIRCUITOS 1F3H CON BARRAJE PARA 100A BARRA NEUTRO Y BARRA TIERRA </v>
          </cell>
        </row>
        <row r="206">
          <cell r="A206" t="str">
            <v xml:space="preserve">CAJA MONOFASICA PARA 2  CIRCUITOS 1F3H CON BARRAJE PARA 100A BARRA NEUTRO Y BARRA TIERRA </v>
          </cell>
        </row>
        <row r="207">
          <cell r="A207" t="str">
            <v xml:space="preserve">CAJA MONOFASICA PARA 3 CIRCUITOS 1F3H CON BARRAJE PARA 100A BARRA NEUTRO Y BARRA TIERRA </v>
          </cell>
        </row>
        <row r="208">
          <cell r="A208" t="str">
            <v xml:space="preserve">CAJA MONOFASICA PARA 4 CIRCUITOS 1F3H CON BARRAJE PARA 100A BARRA NEUTRO Y BARRA TIERRA </v>
          </cell>
        </row>
        <row r="209">
          <cell r="A209" t="str">
            <v xml:space="preserve">CAJA MONOFASICA PARA 6 CIRCUITOS 1F3H CON BARRA NEUTRO Y BARRA TIERRA </v>
          </cell>
        </row>
        <row r="210">
          <cell r="A210" t="str">
            <v xml:space="preserve">CAJA MONOFASICA PARA 9 CIRCUITOS 1F3H CON BARRAJE PARA 100A BARRA NEUTRO Y BARRA TIERRA </v>
          </cell>
        </row>
        <row r="211">
          <cell r="A211" t="str">
            <v>CAJA OCTOGONAL GALVANIZADA (CAJA EMP GALV.OCTAGONAL 4")</v>
          </cell>
        </row>
        <row r="212">
          <cell r="A212" t="str">
            <v>CAJA PLASTICA DE 105 x 105 x 50 mm CON TAPA Y CIERRE POR TORNILLO 1/4 DE VUELTA IP-55 IK-07, Y CUBIERTA OPACA.</v>
          </cell>
        </row>
        <row r="213">
          <cell r="A213" t="str">
            <v>CAJA PLASTICA DE  220 x 170 x 86 mm CON TAPA Y CIERRE POR TORNILLO 1/4 DE VUELTA IP-55 IK-07, Y CUBIERTA OPACA.</v>
          </cell>
        </row>
        <row r="214">
          <cell r="A214" t="str">
            <v>CAJA PLASTICA DE 108 x 140 x 86 mm CON TAPA Y CIERRE POR TORNILLO 1/4 DE VUELTA IP-55 IK-07, Y CUBIERTA OPACA.</v>
          </cell>
        </row>
        <row r="215">
          <cell r="A215" t="str">
            <v>CAJA PLASTICA DE 31 x 24 x 12,4 cm CON 24 ENTRADAS 18 de 32 mm y 6 de 40 mm DE DIAMETRO</v>
          </cell>
        </row>
        <row r="216">
          <cell r="A216" t="str">
            <v>CAJA PLEXO ATLANTIC EN ACERO LAMINADO EN FRIO IP-66, IK-10. DIMENSIONES 30 x 30 x 12 cm</v>
          </cell>
        </row>
        <row r="217">
          <cell r="A217" t="str">
            <v xml:space="preserve">CAJA TRIFÁSICA TIPO INTEMPERIE PARA ACOMETIDAS DE BT </v>
          </cell>
        </row>
        <row r="218">
          <cell r="A218" t="str">
            <v xml:space="preserve">CAPACETE ROSCADO EN ALUMINIO PARA TUBERIA IMC GALVANIZADA DE 1" </v>
          </cell>
        </row>
        <row r="219">
          <cell r="A219" t="str">
            <v xml:space="preserve">CAPACETE ROSCADO EN ALUMINIO PARA TUBERIA IMC GALVANIZADA DE 2" </v>
          </cell>
        </row>
        <row r="220">
          <cell r="A220" t="str">
            <v xml:space="preserve">CAPACETE ROSCADO EN ALUMINIO PARA TUBERIA IMC GALVANIZADA DE 3" </v>
          </cell>
        </row>
        <row r="221">
          <cell r="A221" t="str">
            <v>CAPUCHON PARA SELLAR PUNTA DE CABLE 2- 4/0 EN FRIO RED TRENZADA</v>
          </cell>
        </row>
        <row r="222">
          <cell r="A222" t="str">
            <v>CAPUCHON TERMOENCONGIBLE PARA SELLAR PUNTAS DE CABLES DE  6 A 3/0</v>
          </cell>
        </row>
        <row r="223">
          <cell r="A223" t="str">
            <v xml:space="preserve">CINTA DE ACERO INOXIDABLE 3/4" </v>
          </cell>
        </row>
        <row r="224">
          <cell r="A224" t="str">
            <v xml:space="preserve">CINTA DE ACERO INOXIDABLE 5/8" </v>
          </cell>
        </row>
        <row r="225">
          <cell r="A225" t="str">
            <v>CINTA EN ACERO INOXIDABLE 1/2"</v>
          </cell>
        </row>
        <row r="226">
          <cell r="A226" t="str">
            <v>CINTA EN ACERO INOXIDABLE 3/8"</v>
          </cell>
        </row>
        <row r="227">
          <cell r="A227" t="str">
            <v>CLAVIJA RECTA, 250V, 16A, 3P+T, IP 67, P17 Tempra</v>
          </cell>
        </row>
        <row r="228">
          <cell r="A228" t="str">
            <v>CLAVIJA RECTA, 250V, 32A, 3P+N+T, IP 67, P17 Tempra</v>
          </cell>
        </row>
        <row r="229">
          <cell r="A229" t="str">
            <v>CLAVIJA RECTA, 250V, 63A, 3P+N+T, IP 67, P17 Tempra</v>
          </cell>
        </row>
        <row r="230">
          <cell r="A230" t="str">
            <v>CONCRETO CICLOPEO 3,000 PSI</v>
          </cell>
        </row>
        <row r="231">
          <cell r="A231" t="str">
            <v>CONCRETO POBRE MEZCLADO 1:3:6</v>
          </cell>
        </row>
        <row r="232">
          <cell r="A232" t="str">
            <v>CONDULETA EN T 1/2" NPT</v>
          </cell>
        </row>
        <row r="233">
          <cell r="A233" t="str">
            <v>CONECTOR BIMETALICO CABLE VARILLA  REFERENCIA 226/ZV-CU</v>
          </cell>
        </row>
        <row r="234">
          <cell r="A234" t="str">
            <v>CONECTOR BIMETALICO TIPO PALA 2/0 AWG, 2HUECO 1/2"</v>
          </cell>
        </row>
        <row r="235">
          <cell r="A235" t="str">
            <v>CONECTOR DE COMPRESIÓN DE RANURAS PARALELAS, TIPO 1</v>
          </cell>
        </row>
        <row r="236">
          <cell r="A236" t="str">
            <v>CONECTOR DE TORNILLO CON CHAQUETA AISLANTE</v>
          </cell>
        </row>
        <row r="237">
          <cell r="A237" t="str">
            <v xml:space="preserve">CONECTOR TIPO CODO 200A - 1/0 AWG - 15 kV </v>
          </cell>
        </row>
        <row r="238">
          <cell r="A238" t="str">
            <v xml:space="preserve">CONECTOR TIPO CODO 200A - 2 AWG - 15 kV </v>
          </cell>
        </row>
        <row r="239">
          <cell r="A239" t="str">
            <v xml:space="preserve">CONECTOR TIPO CODO 200A - 4/0 AWG - 15 kV </v>
          </cell>
        </row>
        <row r="240">
          <cell r="A240" t="str">
            <v>CONECTOR TIPO COMPRESION 200A 1/0 AWG 15kV</v>
          </cell>
        </row>
        <row r="241">
          <cell r="A241" t="str">
            <v>CONECTOR TIPO COMPRESION 200A 2 AWG 15kV</v>
          </cell>
        </row>
        <row r="242">
          <cell r="A242" t="str">
            <v>CONECTOR TIPO COMPRESION 200A 2/0 AWG 15kV</v>
          </cell>
        </row>
        <row r="243">
          <cell r="A243" t="str">
            <v>CONECTOR TIPO COMPRESION 200A 4/0 AWG 15kV</v>
          </cell>
        </row>
        <row r="244">
          <cell r="A244" t="str">
            <v>CONECTOR TIPO COMPRESION 600A 2 AWG 15kV</v>
          </cell>
        </row>
        <row r="245">
          <cell r="A245" t="str">
            <v>CONECTOR TIPO COMPRESION 600A 2/0 AWG 15kV</v>
          </cell>
        </row>
        <row r="246">
          <cell r="A246" t="str">
            <v>CONECTOR TIPO COMPRESION 600A 4/0 AWG 15kV</v>
          </cell>
        </row>
        <row r="247">
          <cell r="A247" t="str">
            <v>CONECTOR TIPO CUÑA</v>
          </cell>
        </row>
        <row r="248">
          <cell r="A248" t="str">
            <v>CONECTOR TIPO TORNILLO PARA  VARILLA DE PUESTA A TIERRA EN COBRE</v>
          </cell>
        </row>
        <row r="249">
          <cell r="A249" t="str">
            <v xml:space="preserve">CONECTOR TRANSVERSAL DE PUESTA A TIERRA TIPO TGC PARA VARILLA COOPER WELD (Varilla 5/8 - Cable # 2 o # 4) </v>
          </cell>
        </row>
        <row r="250">
          <cell r="A250" t="str">
            <v xml:space="preserve">CONECTOR VARILLA-CABLE  ACERO GALVANIZADO REF 280 OBO </v>
          </cell>
        </row>
        <row r="251">
          <cell r="A251" t="str">
            <v>CONECTORES CABLE REFERENCIA OBO</v>
          </cell>
        </row>
        <row r="252">
          <cell r="A252" t="str">
            <v>CONFIGURACIÓN EQUIPO RECONECTADOR -INGENIERO ESPECIALISTA</v>
          </cell>
        </row>
        <row r="253">
          <cell r="A253" t="str">
            <v>CONTROL DE VELOCIDAD DE TRES VENTILADORES</v>
          </cell>
        </row>
        <row r="254">
          <cell r="A254" t="str">
            <v>CORTACIRCUITOS 15 kV-100 A</v>
          </cell>
        </row>
        <row r="255">
          <cell r="A255" t="str">
            <v>CRUCETA METÁLICA DE ÁNGULO GALVANIZADO DE  2 ½" x 3/16" x 2,0 m</v>
          </cell>
        </row>
        <row r="256">
          <cell r="A256" t="str">
            <v>CRUCETA METÁLICA DE ÁNGULO GALVANIZADO DE  2 ½" x 3/16" x 2,5 m</v>
          </cell>
        </row>
        <row r="257">
          <cell r="A257" t="str">
            <v>CRUCETA METALICA DE ANGULO GALVANIZADO DE 2 ½" x 1/4 "x  1,5 m</v>
          </cell>
        </row>
        <row r="258">
          <cell r="A258" t="str">
            <v>CRUCETA METALICA DE ANGULO GALVANIZADO DE 2 ½" x 1/4 "x  2,0 m</v>
          </cell>
        </row>
        <row r="259">
          <cell r="A259" t="str">
            <v>CRUCETA METALICA DE ANGULO GALVANIZADO DE 2 ½" x 1/4 "x  2,5 m</v>
          </cell>
        </row>
        <row r="260">
          <cell r="A260" t="str">
            <v>CRUCETA METALICA DE ANGULO GALVANIZADO DE 2 ½" x 3/16" x 1,5 m</v>
          </cell>
        </row>
        <row r="261">
          <cell r="A261" t="str">
            <v>CRUCETA METALICA DE ANGULO GALVANIZADO DE 3" x 1/4" x 2 m</v>
          </cell>
        </row>
        <row r="262">
          <cell r="A262" t="str">
            <v>CRUCETA METALICA DE ANGULO GALVANIZADO DE 3" x 1/4" x 2,4 m</v>
          </cell>
        </row>
        <row r="263">
          <cell r="A263" t="str">
            <v>CRUCETA METALICA DE ANGULO GALVANIZADO DE 3" x 1/4" x 3 m</v>
          </cell>
        </row>
        <row r="264">
          <cell r="A264" t="str">
            <v>CRUCETA METALICA DE ANGULO GALVANIZADO DE 3" x 1/4" x 6 m</v>
          </cell>
        </row>
        <row r="265">
          <cell r="A265" t="str">
            <v>CUADRILLA ELECTRICA EXTERNA</v>
          </cell>
        </row>
        <row r="266">
          <cell r="A266" t="str">
            <v>CUADRILLA ELECTRICA INTERNA</v>
          </cell>
        </row>
        <row r="267">
          <cell r="A267" t="str">
            <v>CURVA EMT  1 1/2" x 90°</v>
          </cell>
        </row>
        <row r="268">
          <cell r="A268" t="str">
            <v>CURVA EMT  1 1/4" x 90°</v>
          </cell>
        </row>
        <row r="269">
          <cell r="A269" t="str">
            <v>CURVA EMT  1/2” x 90º</v>
          </cell>
        </row>
        <row r="270">
          <cell r="A270" t="str">
            <v>CURVA EMT  1” x 90°</v>
          </cell>
        </row>
        <row r="271">
          <cell r="A271" t="str">
            <v>CURVA EMT  2" x 90°</v>
          </cell>
        </row>
        <row r="272">
          <cell r="A272" t="str">
            <v>CURVA EMT  3/4” x 90º</v>
          </cell>
        </row>
        <row r="273">
          <cell r="A273" t="str">
            <v>CURVA EMT  3” x 90°</v>
          </cell>
        </row>
        <row r="274">
          <cell r="A274" t="str">
            <v>CURVA IMC GALVANIZADO  1 1/2" x 90°</v>
          </cell>
        </row>
        <row r="275">
          <cell r="A275" t="str">
            <v>CURVA IMC GALVANIZADO  1 1/4" x 90°</v>
          </cell>
        </row>
        <row r="276">
          <cell r="A276" t="str">
            <v>CURVA IMC GALVANIZADO  1/2” x 90º</v>
          </cell>
        </row>
        <row r="277">
          <cell r="A277" t="str">
            <v>CURVA IMC GALVANIZADO  1” x 90°</v>
          </cell>
        </row>
        <row r="278">
          <cell r="A278" t="str">
            <v>CURVA IMC GALVANIZADO  2" x 90°</v>
          </cell>
        </row>
        <row r="279">
          <cell r="A279" t="str">
            <v>CURVA IMC GALVANIZADO  3/4” x 90º</v>
          </cell>
        </row>
        <row r="280">
          <cell r="A280" t="str">
            <v>CURVA IMC GALVANIZADO  3” x 90°</v>
          </cell>
        </row>
        <row r="281">
          <cell r="A281" t="str">
            <v>CURVA PVC  1 1/2" x 90°</v>
          </cell>
        </row>
        <row r="282">
          <cell r="A282" t="str">
            <v>CURVA PVC  1 1/4" x 90°</v>
          </cell>
        </row>
        <row r="283">
          <cell r="A283" t="str">
            <v>CURVA PVC  1/2” x 90º</v>
          </cell>
        </row>
        <row r="284">
          <cell r="A284" t="str">
            <v>CURVA PVC  1” x 90°</v>
          </cell>
        </row>
        <row r="285">
          <cell r="A285" t="str">
            <v>CURVA PVC  2" x 90°</v>
          </cell>
        </row>
        <row r="286">
          <cell r="A286" t="str">
            <v>CURVA PVC  3/4” x 90º</v>
          </cell>
        </row>
        <row r="287">
          <cell r="A287" t="str">
            <v>CURVA PVC  3” x 90°</v>
          </cell>
        </row>
        <row r="288">
          <cell r="A288" t="str">
            <v>CURVA PVC  4” x 90°</v>
          </cell>
        </row>
        <row r="289">
          <cell r="A289" t="str">
            <v>DESCARGADOR DE SOBRETENSION DE LINEA 10kV- 10kA- POLIMERICO, OXIDO DE ZINC</v>
          </cell>
        </row>
        <row r="290">
          <cell r="A290" t="str">
            <v>DESCARGADOR DE SOBRETENSION DE LINEA 12kV- 10kA- POLIMERICO, OXIDO DE ZINC</v>
          </cell>
        </row>
        <row r="291">
          <cell r="A291" t="str">
            <v>DIAGONAL CON DOBLEZ 1-1/2 x 3/16 CRUCETA MADERA 64 cm</v>
          </cell>
        </row>
        <row r="292">
          <cell r="A292" t="str">
            <v>DIAGONAL RECTA DE ÁNGULO DE HIERRO GALVANIZADO DE 38X38X5 mm (1 ½" X 1 ½" X 3/16")  110 cm</v>
          </cell>
        </row>
        <row r="293">
          <cell r="A293" t="str">
            <v>DIAGONAL RECTA DE ÁNGULO DE HIERRO GALVANIZADO DE 38X38X5 mm (1 ½" X 1 ½" X 3/16") 68 cm</v>
          </cell>
        </row>
        <row r="294">
          <cell r="A294" t="str">
            <v>DINTELES EN CONCRETO h=0.15m x 0.2m (2500 PSI Mezcla 1:3:3)</v>
          </cell>
        </row>
        <row r="295">
          <cell r="A295" t="str">
            <v>DISPOSITIVO DE FOTOCONTROL (FOTOCELDA)</v>
          </cell>
        </row>
        <row r="296">
          <cell r="A296" t="str">
            <v>ELECTRODO DE PUESTA A TIERRA DE ACERO GALVANIZADO Ø20 mm, referencia BATTERMANN 219/20</v>
          </cell>
        </row>
        <row r="297">
          <cell r="A297" t="str">
            <v>EMPALME TIPO RECTO O EN DERIVACIÓN</v>
          </cell>
        </row>
        <row r="298">
          <cell r="A298" t="str">
            <v>ESLABON DE ANGULAR</v>
          </cell>
        </row>
        <row r="299">
          <cell r="A299" t="str">
            <v>ESPARRAGO 5/8" x 10"</v>
          </cell>
        </row>
        <row r="300">
          <cell r="A300" t="str">
            <v>ESPARRAGO 5/8" x 12"</v>
          </cell>
        </row>
        <row r="301">
          <cell r="A301" t="str">
            <v>ESPARRAGO 5/8" x 14"</v>
          </cell>
        </row>
        <row r="302">
          <cell r="A302" t="str">
            <v>ESPARRAGO 5/8" x 16"</v>
          </cell>
        </row>
        <row r="303">
          <cell r="A303" t="str">
            <v>ESPARRAGO 5/8" x 18"</v>
          </cell>
        </row>
        <row r="304">
          <cell r="A304" t="str">
            <v>ESPARRAGO 5/8" x 20"</v>
          </cell>
        </row>
        <row r="305">
          <cell r="A305" t="str">
            <v>ESPARRAGO 5/8" x 22"</v>
          </cell>
        </row>
        <row r="306">
          <cell r="A306" t="str">
            <v>ESPARRAGO 5/8" x 24"</v>
          </cell>
        </row>
        <row r="307">
          <cell r="A307" t="str">
            <v>ESPARRAGO 5/8" x 4"</v>
          </cell>
        </row>
        <row r="308">
          <cell r="A308" t="str">
            <v>ESPARRAGO 5/8" x 6"</v>
          </cell>
        </row>
        <row r="309">
          <cell r="A309" t="str">
            <v>ESPARRAGO 5/8" x 8"</v>
          </cell>
        </row>
        <row r="310">
          <cell r="A310" t="str">
            <v>ESPIGO CRUCETA MADERA DE 5/8" x 10" PARA 13,2 kV</v>
          </cell>
        </row>
        <row r="311">
          <cell r="A311" t="str">
            <v>ESPIGO CRUCETA METALICA DE 5/8" x 8" PARA 13,2 kV</v>
          </cell>
        </row>
        <row r="312">
          <cell r="A312" t="str">
            <v>ESPIGO DE ACERO GALVANIZADO PARA CRUCETA METÁLICA</v>
          </cell>
        </row>
        <row r="313">
          <cell r="A313" t="str">
            <v>ESPIGO PARA AISLADOR DE 38 mm</v>
          </cell>
        </row>
        <row r="314">
          <cell r="A314" t="str">
            <v>ESTRIBO 2 AWG CON CONECTOR CUÑA 4/0 AWG</v>
          </cell>
        </row>
        <row r="315">
          <cell r="A315" t="str">
            <v>ESTRIBO DE MEDIA TENSION PARA CABLE COBRE 1/0 + conectores bimetálicos</v>
          </cell>
        </row>
        <row r="316">
          <cell r="A316" t="str">
            <v>EXCAVACION MANUAL</v>
          </cell>
        </row>
        <row r="317">
          <cell r="A317" t="str">
            <v>EXTRACTOR AXIAL DE AIRE TIPO INDUSTRIAL DE 8" CON REJILLAS Y PINTURA ELECTROESTATICA</v>
          </cell>
        </row>
        <row r="318">
          <cell r="A318" t="str">
            <v>FILTRO DE DRENAJE 0.5 x 0.5 CON RELLENO EN GRAVILLA DE RIO 3/4" - 1" (SIN EXCAVACIÓN)</v>
          </cell>
        </row>
        <row r="319">
          <cell r="A319" t="str">
            <v>GRAPA DE OPERAR EN CALIENTE</v>
          </cell>
        </row>
        <row r="320">
          <cell r="A320" t="str">
            <v>GRAPA DE RETENCION PARA CABLE DE GUARDA</v>
          </cell>
        </row>
        <row r="321">
          <cell r="A321" t="str">
            <v>GRAPA DE SUSPENSIÓN PARA CABLE TRENZADO DE B.T.</v>
          </cell>
        </row>
        <row r="322">
          <cell r="A322" t="str">
            <v>GRAPA PARA SUJETAR ACOMETIDA</v>
          </cell>
        </row>
        <row r="323">
          <cell r="A323" t="str">
            <v xml:space="preserve">GRAPA PRENSADORA DE 1 1/2 x 1/4 x 6  3 TORNILLOS </v>
          </cell>
        </row>
        <row r="324">
          <cell r="A324" t="str">
            <v xml:space="preserve">GRAPA PRENSADORA DE 1-1/2 x 3/8 x 6 3 TORNILLOS </v>
          </cell>
        </row>
        <row r="325">
          <cell r="A325" t="str">
            <v xml:space="preserve">GRAPA PRENSADORA DE TRES TORNILLOS </v>
          </cell>
        </row>
        <row r="326">
          <cell r="A326" t="str">
            <v>GRAPA RETENCION ACERO TIPO PISTOLA 4 - 336</v>
          </cell>
        </row>
        <row r="327">
          <cell r="A327" t="str">
            <v>GRAPA RETENCION ALUMINIO TIPO PISTOLA 6 - 2/0</v>
          </cell>
        </row>
        <row r="328">
          <cell r="A328" t="str">
            <v>GRAPA TERMINAL TIPO RECTO 3/0 – 266,8</v>
          </cell>
        </row>
        <row r="329">
          <cell r="A329" t="str">
            <v>GRAPA T-GRILLETE P TEMPLETE 1/2 LA-551</v>
          </cell>
        </row>
        <row r="330">
          <cell r="A330" t="str">
            <v>GRUA</v>
          </cell>
        </row>
        <row r="331">
          <cell r="A331" t="str">
            <v>GUARDACABO PARA RETENDIDAS</v>
          </cell>
        </row>
        <row r="332">
          <cell r="A332" t="str">
            <v>HEBILLA DE ACERO INOXIDABLE 1/2"</v>
          </cell>
        </row>
        <row r="333">
          <cell r="A333" t="str">
            <v>HEBILLA DE ACERO INOXIDABLE 3/4"</v>
          </cell>
        </row>
        <row r="334">
          <cell r="A334" t="str">
            <v>HEBILLA DE ACERO INOXIDABLE 3/8"</v>
          </cell>
        </row>
        <row r="335">
          <cell r="A335" t="str">
            <v>HEBILLA DE ACERO INOXIDABLE 5/8"</v>
          </cell>
        </row>
        <row r="336">
          <cell r="A336" t="str">
            <v>HERRAJE PARA TEMPLETE CUERDA DE GUITARRA</v>
          </cell>
        </row>
        <row r="337">
          <cell r="A337" t="str">
            <v xml:space="preserve">HERRAMIENTA MENOR </v>
          </cell>
        </row>
        <row r="338">
          <cell r="A338" t="str">
            <v>HILO FUSIBLE TIPO H 15 LUHFSER</v>
          </cell>
        </row>
        <row r="339">
          <cell r="A339" t="str">
            <v>HILO FUSIBLE TIPO K 15 LUHFSER</v>
          </cell>
        </row>
        <row r="340">
          <cell r="A340" t="str">
            <v>HILO FUSIBLE TIPO SR 15 LUHFSER</v>
          </cell>
        </row>
        <row r="341">
          <cell r="A341" t="str">
            <v>HILO FUSIBLE TIPO T 15 LUHFSER</v>
          </cell>
        </row>
        <row r="342">
          <cell r="A342" t="str">
            <v>HILO FUSIBLE TIPO VS 15 LUHFSER</v>
          </cell>
        </row>
        <row r="343">
          <cell r="A343" t="str">
            <v>INDICADOR DE FALLA AÉREO MONOFÁSICO 400A</v>
          </cell>
        </row>
        <row r="344">
          <cell r="A344" t="str">
            <v>INTERRUPTOR DOBLE</v>
          </cell>
        </row>
        <row r="345">
          <cell r="A345" t="str">
            <v xml:space="preserve">INTERRUPTOR DOBLE CONMUTABLE </v>
          </cell>
        </row>
        <row r="346">
          <cell r="A346" t="str">
            <v>INTERRUPTOR ENCHUFABLE DE 1  x  20A - 240V - 10kA</v>
          </cell>
        </row>
        <row r="347">
          <cell r="A347" t="str">
            <v>INTERRUPTOR ENCHUFABLE DE 1 x 100A - 240V - 10kA</v>
          </cell>
        </row>
        <row r="348">
          <cell r="A348" t="str">
            <v>INTERRUPTOR ENCHUFABLE DE 1 x 15A - 240V - 10kA</v>
          </cell>
        </row>
        <row r="349">
          <cell r="A349" t="str">
            <v>INTERRUPTOR ENCHUFABLE DE 1 x 30A - 240V - 10kA</v>
          </cell>
        </row>
        <row r="350">
          <cell r="A350" t="str">
            <v>INTERRUPTOR ENCHUFABLE DE 1 x 40A - 240V - 10kA</v>
          </cell>
        </row>
        <row r="351">
          <cell r="A351" t="str">
            <v>INTERRUPTOR ENCHUFABLE DE 1 x 50A - 240V - 10kA</v>
          </cell>
        </row>
        <row r="352">
          <cell r="A352" t="str">
            <v>INTERRUPTOR ENCHUFABLE DE 1 x 60A - 240V - 10kA</v>
          </cell>
        </row>
        <row r="353">
          <cell r="A353" t="str">
            <v>INTERRUPTOR ENCHUFABLE DE 1 x 70A - 240V - 10kA</v>
          </cell>
        </row>
        <row r="354">
          <cell r="A354" t="str">
            <v>INTERRUPTOR ENCHUFABLE DE 2 x 100A - 240V - 10kA</v>
          </cell>
        </row>
        <row r="355">
          <cell r="A355" t="str">
            <v>INTERRUPTOR ENCHUFABLE DE 2 x 20A - 240V - 10kA</v>
          </cell>
        </row>
        <row r="356">
          <cell r="A356" t="str">
            <v>INTERRUPTOR ENCHUFABLE DE 2 x 30A - 240V - 10kA</v>
          </cell>
        </row>
        <row r="357">
          <cell r="A357" t="str">
            <v>INTERRUPTOR ENCHUFABLE DE 2 x 40A - 240V - 10kA</v>
          </cell>
        </row>
        <row r="358">
          <cell r="A358" t="str">
            <v>INTERRUPTOR ENCHUFABLE DE 2 x 50A - 240V - 10kA</v>
          </cell>
        </row>
        <row r="359">
          <cell r="A359" t="str">
            <v>INTERRUPTOR ENCHUFABLE DE 2 x 60A - 240V - 10kA</v>
          </cell>
        </row>
        <row r="360">
          <cell r="A360" t="str">
            <v>INTERRUPTOR ENCHUFABLE DE 2 x 70A - 240V - 10kA</v>
          </cell>
        </row>
        <row r="361">
          <cell r="A361" t="str">
            <v>INTERRUPTOR ENCHUFABLE DE 2 x 80A - 240V - 10kA</v>
          </cell>
        </row>
        <row r="362">
          <cell r="A362" t="str">
            <v>INTERRUPTOR ENCHUFABLE DE 3 x 100A - 240V - 10kA</v>
          </cell>
        </row>
        <row r="363">
          <cell r="A363" t="str">
            <v>INTERRUPTOR ENCHUFABLE DE 3 x 20A - 240V - 10kA</v>
          </cell>
        </row>
        <row r="364">
          <cell r="A364" t="str">
            <v>INTERRUPTOR ENCHUFABLE DE 3 x 30A - 240V - 10kA</v>
          </cell>
        </row>
        <row r="365">
          <cell r="A365" t="str">
            <v>INTERRUPTOR ENCHUFABLE DE 3 x 40A - 240V - 10kA</v>
          </cell>
        </row>
        <row r="366">
          <cell r="A366" t="str">
            <v>INTERRUPTOR ENCHUFABLE DE 3 x 50A - 240V - 10kA</v>
          </cell>
        </row>
        <row r="367">
          <cell r="A367" t="str">
            <v>INTERRUPTOR ENCHUFABLE DE 3 x 60A - 240V - 10kA</v>
          </cell>
        </row>
        <row r="368">
          <cell r="A368" t="str">
            <v>INTERRUPTOR ENCHUFABLE DE 3 x 70A - 240V - 10kA</v>
          </cell>
        </row>
        <row r="369">
          <cell r="A369" t="str">
            <v>INTERRUPTOR INDUSTRIAL EN CAJA 3  x  100A, 50kA. CALIDAD LEGRAND, MERLIN GERIN, MITSUBISHI, SIEMENS, SQUAR D, o superior de marca reconocida y homologada por el CIDET</v>
          </cell>
        </row>
        <row r="370">
          <cell r="A370" t="str">
            <v>INTERRUPTOR INDUSTRIAL EN CAJA 3  x  125A, 50kA. CALIDAD LEGRAND, MERLIN GERIN, MITSUBISHI, SIEMENS, SQUAR D, o superior de marca reconocida y homologada por el CIDET</v>
          </cell>
        </row>
        <row r="371">
          <cell r="A371" t="str">
            <v>INTERRUPTOR INDUSTRIAL EN CAJA 3  x  150A, 50kA. CALIDAD LEGRAND, MERLIN GERIN, MITSUBISHI, SIEMENS, SQUAR D, o superior de marca reconocida y homologada por el CIDET</v>
          </cell>
        </row>
        <row r="372">
          <cell r="A372" t="str">
            <v>INTERRUPTOR INDUSTRIAL EN CAJA 3  x  175A, 50kA. CALIDAD LEGRAND, MERLIN GERIN, MITSUBISHI, SIEMENS, SQUAR D, o superior de marca reconocida y homologada por el CIDET</v>
          </cell>
        </row>
        <row r="373">
          <cell r="A373" t="str">
            <v>INTERRUPTOR INDUSTRIAL EN CAJA 3  x  30A, 25kA. CALIDAD LEGRAND, MERLIN GERIN, MITSUBISHI, SIEMENS, SQUAR D, o superior de marca reconocida y homologada por el CIDET</v>
          </cell>
        </row>
        <row r="374">
          <cell r="A374" t="str">
            <v>INTERRUPTOR INDUSTRIAL EN CAJA 3  x  40A, 25kA. CALIDAD LEGRAND, MERLIN GERIN, MITSUBISHI, SIEMENS, SQUAR D, o superior de marca reconocida y homologada por el CIDET</v>
          </cell>
        </row>
        <row r="375">
          <cell r="A375" t="str">
            <v>INTERRUPTOR INDUSTRIAL EN CAJA 3  x  50A, 25kA. CALIDAD LEGRAND, MERLIN GERIN, MITSUBISHI, SIEMENS, SQUAR D, o superior de marca reconocida y homologada por el CIDET</v>
          </cell>
        </row>
        <row r="376">
          <cell r="A376" t="str">
            <v>INTERRUPTOR INDUSTRIAL EN CAJA 3  x  60A, 25kA. CALIDAD LEGRAND, MERLIN GERIN, MITSUBISHI, SIEMENS, SQUAR D, o superior de marca reconocida y homologada por el CIDET</v>
          </cell>
        </row>
        <row r="377">
          <cell r="A377" t="str">
            <v>INTERRUPTOR INDUSTRIAL EN CAJA 3  x  75A, 50kA. CALIDAD LEGRAND, MERLIN GERIN, MITSUBISHI, SIEMENS, SQUAR D, o superior de marca reconocida y homologada por el CIDET</v>
          </cell>
        </row>
        <row r="378">
          <cell r="A378" t="str">
            <v>INTERRUPTOR INDUSTRIAL EN CAJA 3 x 1000A, 100kA. CALIDAD LEGRAND, MERLIN GERIN, MITSUBISHI, SIEMENS, SQUAR D, o superior de marca reconocida y homologada por el CIDET</v>
          </cell>
        </row>
        <row r="379">
          <cell r="A379" t="str">
            <v>INTERRUPTOR INDUSTRIAL EN CAJA 3 x 1200A, 100kA. CALIDAD LEGRAND, MERLIN GERIN, MITSUBISHI, SIEMENS, SQUAR D, o superior de marca reconocida y homologada por el CIDET</v>
          </cell>
        </row>
        <row r="380">
          <cell r="A380" t="str">
            <v>INTERRUPTOR INDUSTRIAL EN CAJA 3 x 15A, 25kA. CALIDAD LEGRAND, MERLIN GERIN, MITSUBISHI, SIEMENS, SQUAR D, o superior de marca reconocida y homologada por el CIDET</v>
          </cell>
        </row>
        <row r="381">
          <cell r="A381" t="str">
            <v>INTERRUPTOR INDUSTRIAL EN CAJA 3 x 200A, 50kA. CALIDAD LEGRAND, MERLIN GERIN, MITSUBISHI, SIEMENS, SQUAR D, o superior de marca reconocida y homologada por el CIDET</v>
          </cell>
        </row>
        <row r="382">
          <cell r="A382" t="str">
            <v>INTERRUPTOR INDUSTRIAL EN CAJA 3 x 20A, 25kA. CALIDAD LEGRAND, MERLIN GERIN, MITSUBISHI, SIEMENS, SQUAR D, o superior de marca reconocida y homologada por el CIDET</v>
          </cell>
        </row>
        <row r="383">
          <cell r="A383" t="str">
            <v>INTERRUPTOR INDUSTRIAL EN CAJA 3 x 225A, 50kA. CALIDAD LEGRAND, MERLIN GERIN, MITSUBISHI, SIEMENS, SQUAR D, o superior de marca reconocida y homologada por el CIDET</v>
          </cell>
        </row>
        <row r="384">
          <cell r="A384" t="str">
            <v>INTERRUPTOR INDUSTRIAL EN CAJA 3 x 250A, 50kA. CALIDAD LEGRAND, MERLIN GERIN, MITSUBISHI, SIEMENS, SQUAR D, o superior de marca reconocida y homologada por el CIDET</v>
          </cell>
        </row>
        <row r="385">
          <cell r="A385" t="str">
            <v>INTERRUPTOR INDUSTRIAL EN CAJA 3 x 300A, 50kA. CALIDAD LEGRAND, MERLIN GERIN, MITSUBISHI, SIEMENS, SQUAR D, o superior de marca reconocida y homologada por el CIDET</v>
          </cell>
        </row>
        <row r="386">
          <cell r="A386" t="str">
            <v>INTERRUPTOR INDUSTRIAL EN CAJA 3 x 350A, 50kA. CALIDAD LEGRAND, MERLIN GERIN, MITSUBISHI, SIEMENS, SQUAR D, o superior de marca reconocida y homologada por el CIDET</v>
          </cell>
        </row>
        <row r="387">
          <cell r="A387" t="str">
            <v>INTERRUPTOR INDUSTRIAL EN CAJA 3 x 400A, 50kA. CALIDAD LEGRAND, MERLIN GERIN, MITSUBISHI, SIEMENS, SQUAR D, o superior de marca reconocida y homologada por el CIDET</v>
          </cell>
        </row>
        <row r="388">
          <cell r="A388" t="str">
            <v>INTERRUPTOR INDUSTRIAL EN CAJA 3 x 500A, 100kA. CALIDAD LEGRAND, MERLIN GERIN, MITSUBISHI, SIEMENS, SQUAR D, o superior de marca reconocida y homologada por el CIDET</v>
          </cell>
        </row>
        <row r="389">
          <cell r="A389" t="str">
            <v>INTERRUPTOR INDUSTRIAL EN CAJA 3 x 600A, 100kA. CALIDAD LEGRAND, MERLIN GERIN, MITSUBISHI, SIEMENS, SQUAR D, o superior de marca reconocida y homologada por el CIDET</v>
          </cell>
        </row>
        <row r="390">
          <cell r="A390" t="str">
            <v>INTERRUPTOR INDUSTRIAL EN CAJA 3 x 700A, 100kA. CALIDAD LEGRAND, MERLIN GERIN, MITSUBISHI, SIEMENS, SQUAR D, o superior de marca reconocida y homologada por el CIDET</v>
          </cell>
        </row>
        <row r="391">
          <cell r="A391" t="str">
            <v>INTERRUPTOR INDUSTRIAL EN CAJA 3 x 800A, 100kA. CALIDAD LEGRAND, MERLIN GERIN, MITSUBISHI, SIEMENS, SQUAR D, o superior de marca reconocida y homologada por el CIDET</v>
          </cell>
        </row>
        <row r="392">
          <cell r="A392" t="str">
            <v>INTERRUPTOR INDUSTRIAL REGULABLE  160-250A  3 x 250A, 25kA. CALIDAD LEGRAND, MERLIN GERIN, MITSUBISHI, SIEMENS, SQUAR D, o superior de marca reconocida y homologada por el CIDET</v>
          </cell>
        </row>
        <row r="393">
          <cell r="A393" t="str">
            <v>INTERRUPTOR INDUSTRIAL REGULABLE  320-400A  3 x 400A, 25kA. CALIDAD LEGRAND, MERLIN GERIN, MITSUBISHI, SIEMENS, SQUAR D, o superior de marca reconocida y homologada por el CIDET</v>
          </cell>
        </row>
        <row r="394">
          <cell r="A394" t="str">
            <v>INTERRUPTOR INDUSTRIAL REGULABLE  44-63A  3 x 63A, 40kA. CALIDAD LEGRAND, MERLIN GERIN, MITSUBISHI, SIEMENS, SQUAR D, o superior de marca reconocida y homologada por el CIDET</v>
          </cell>
        </row>
        <row r="395">
          <cell r="A395" t="str">
            <v>INTERRUPTOR INDUSTRIAL REGULABLE  500-630A  3 x 630A, 170kA. CALIDAD LEGRAND, MERLIN GERIN, MITSUBISHI, SIEMENS, SQUAR D, o superior de marca reconocida y homologada por el CIDET</v>
          </cell>
        </row>
        <row r="396">
          <cell r="A396" t="str">
            <v>INTERRUPTOR INDUSTRIAL REGULABLE  70-100A 3 x 100A, 25kA. CALIDAD LEGRAND, MERLIN GERIN, MITSUBISHI, SIEMENS, SQUAR D, o superior de marca reconocida y homologada por el CIDET</v>
          </cell>
        </row>
        <row r="397">
          <cell r="A397" t="str">
            <v>INTERRUPTOR INDUSTRIAL REGULABLE  87-125A 3 x 125A, 25kA. CALIDAD LEGRAND, MERLIN GERIN, MITSUBISHI, SIEMENS, SQUAR D, o superior de marca reconocida y homologada por el CIDET</v>
          </cell>
        </row>
        <row r="398">
          <cell r="A398" t="str">
            <v>INTERRUPTOR INDUSTRIAL REGULABLE  28-40A 3 x 28A, 25kA. CALIDAD LEGRAND, MERLIN GERIN, MITSUBISHI, SIEMENS, SQUAR D, o superior de marca reconocida y homologada por el CIDET</v>
          </cell>
        </row>
        <row r="399">
          <cell r="A399" t="str">
            <v>INTERRUPTOR INDUSTRIAL REGULABLE 102-160 A  3 x 160A, 50kA. CALIDAD LEGRAND, MERLIN GERIN, MITSUBISHI, SIEMENS, SQUAR D, o superior de marca reconocida y homologada por el CIDET</v>
          </cell>
        </row>
        <row r="400">
          <cell r="A400" t="str">
            <v>INTERRUPTOR PARA RIEL DE 1 x 10A</v>
          </cell>
        </row>
        <row r="401">
          <cell r="A401" t="str">
            <v>INTERRUPTOR PARA RIEL DE 1 x 16A</v>
          </cell>
        </row>
        <row r="402">
          <cell r="A402" t="str">
            <v>INTERRUPTOR PARA RIEL DE 1 x 25A</v>
          </cell>
        </row>
        <row r="403">
          <cell r="A403" t="str">
            <v>INTERRUPTOR PARA RIEL DE 1 x 32A</v>
          </cell>
        </row>
        <row r="404">
          <cell r="A404" t="str">
            <v>INTERRUPTOR PARA RIEL DE 1 x 40A</v>
          </cell>
        </row>
        <row r="405">
          <cell r="A405" t="str">
            <v>INTERRUPTOR PARA RIEL DE 1 x 50A</v>
          </cell>
        </row>
        <row r="406">
          <cell r="A406" t="str">
            <v>INTERRUPTOR PARA RIEL DE 1 x 63A</v>
          </cell>
        </row>
        <row r="407">
          <cell r="A407" t="str">
            <v>INTERRUPTOR PARA RIEL DE 1 x 6A</v>
          </cell>
        </row>
        <row r="408">
          <cell r="A408" t="str">
            <v>INTERRUPTOR PARA RIEL DE 2 x 10A</v>
          </cell>
        </row>
        <row r="409">
          <cell r="A409" t="str">
            <v>INTERRUPTOR PARA RIEL DE 2 x 16A</v>
          </cell>
        </row>
        <row r="410">
          <cell r="A410" t="str">
            <v>INTERRUPTOR PARA RIEL DE 2 x 20A</v>
          </cell>
        </row>
        <row r="411">
          <cell r="A411" t="str">
            <v>INTERRUPTOR PARA RIEL DE 2 x 25A</v>
          </cell>
        </row>
        <row r="412">
          <cell r="A412" t="str">
            <v>INTERRUPTOR PARA RIEL DE 2 x 32A</v>
          </cell>
        </row>
        <row r="413">
          <cell r="A413" t="str">
            <v>INTERRUPTOR PARA RIEL DE 2 x 40A</v>
          </cell>
        </row>
        <row r="414">
          <cell r="A414" t="str">
            <v>INTERRUPTOR PARA RIEL DE 2 x 50A</v>
          </cell>
        </row>
        <row r="415">
          <cell r="A415" t="str">
            <v>INTERRUPTOR PARA RIEL DE 2 x 63A</v>
          </cell>
        </row>
        <row r="416">
          <cell r="A416" t="str">
            <v>INTERRUPTOR PARA RIEL DE 3 x 16A</v>
          </cell>
        </row>
        <row r="417">
          <cell r="A417" t="str">
            <v>INTERRUPTOR PARA RIEL DE 3 x 40A</v>
          </cell>
        </row>
        <row r="418">
          <cell r="A418" t="str">
            <v>INTERRUPTOR PARA RIEL DE 3 x 50A</v>
          </cell>
        </row>
        <row r="419">
          <cell r="A419" t="str">
            <v>INTERRUPTOR PARA RIEL DE 3 x 63A</v>
          </cell>
        </row>
        <row r="420">
          <cell r="A420" t="str">
            <v xml:space="preserve">INTERRUPTOR SENCILLO </v>
          </cell>
        </row>
        <row r="421">
          <cell r="A421" t="str">
            <v xml:space="preserve">INTERRUPTOR SENCILLO CONMUTABLE </v>
          </cell>
        </row>
        <row r="422">
          <cell r="A422" t="str">
            <v xml:space="preserve">INTERRUPTOR TRIPLE </v>
          </cell>
        </row>
        <row r="423">
          <cell r="A423" t="str">
            <v xml:space="preserve">INTERRUPTOR TRIPLE CONMUTABLE </v>
          </cell>
        </row>
        <row r="424">
          <cell r="A424" t="str">
            <v>LAMPARA HERMETICA FLUORESCENTE CON DIFUSOR EN POLICARBONATO, BALASTO ELECTRONICO 2X32W, TUBO DE 2X32 W, T8 COLOR 4000K ,IP65</v>
          </cell>
        </row>
        <row r="425">
          <cell r="A425" t="str">
            <v>LAMPARA HERMETICA FLUORESCENTE DE SOBREPONER CON DIFUSOR EN POLICARBONATO, BALASTO ELECTRONICO 2X32W, TUBO DE 2X32 W, T8 COLOR 4000K ,IP65</v>
          </cell>
        </row>
        <row r="426">
          <cell r="A426" t="str">
            <v>LUMINARIA HORIZONTAL CERRADA DE 70 W -BOMBILLA LED - 220 VOLTIOS - GARANTIA MINIMA 2 AÑOS - INCLUYE FOTOCELDA . BRAZO  - HERRAJES Y ACCESORIOS VARIOS.</v>
          </cell>
        </row>
        <row r="427">
          <cell r="A427" t="str">
            <v xml:space="preserve">LUMINARIA HORIZONTAL CERRADA DE 70 W REFERENCIA  LO-CLSL 05  7000lm </v>
          </cell>
        </row>
        <row r="428">
          <cell r="A428" t="str">
            <v>MACHON EN CONCRETO 2500 PSI DE 0.15m X 0.15m X 1.25</v>
          </cell>
        </row>
        <row r="429">
          <cell r="A429" t="str">
            <v>MANO DE OBRA BB</v>
          </cell>
        </row>
        <row r="430">
          <cell r="A430" t="str">
            <v>MARCO SENCILLO EN ANGULO EN ACERO A-37</v>
          </cell>
        </row>
        <row r="431">
          <cell r="A431" t="str">
            <v>MENSULA GALVANIZADA EN CALIENTE PARA  13.2 kV CON GRAPA DE SUSPENSION</v>
          </cell>
        </row>
        <row r="432">
          <cell r="A432" t="str">
            <v>MURO EN LADRILLO TOLETE COMUN EN 0.125 PARA PAÑETAR</v>
          </cell>
        </row>
        <row r="433">
          <cell r="A433" t="str">
            <v>PAÑETE LISO IMPERMEABILIZADO/MURO. (M;1:3) E=0.015</v>
          </cell>
        </row>
        <row r="434">
          <cell r="A434" t="str">
            <v>PERCHA TIPO PESADO DE 1 PUESTO</v>
          </cell>
        </row>
        <row r="435">
          <cell r="A435" t="str">
            <v>PERCHA TIPO PESADO DE 2 PUESTO</v>
          </cell>
        </row>
        <row r="436">
          <cell r="A436" t="str">
            <v>PERCHA TIPO PESADO DE 2 PUESTO C/AP</v>
          </cell>
        </row>
        <row r="437">
          <cell r="A437" t="str">
            <v>PERCHA TIPO PESADO DE 3 PUESTO</v>
          </cell>
        </row>
        <row r="438">
          <cell r="A438" t="str">
            <v>PERCHA TIPO PESADO DE 3 PUESTO C/AP</v>
          </cell>
        </row>
        <row r="439">
          <cell r="A439" t="str">
            <v>PERCHA TIPO PESADO DE 4 PUESTO</v>
          </cell>
        </row>
        <row r="440">
          <cell r="A440" t="str">
            <v>PERCHA TIPO PESADO DE 4 PUESTO C/AP</v>
          </cell>
        </row>
        <row r="441">
          <cell r="A441" t="str">
            <v>PERCHA TIPO PESADO DE 5 PUESTO</v>
          </cell>
        </row>
        <row r="442">
          <cell r="A442" t="str">
            <v>PERCHA TIPO PESADO DE 5 PUESTO C/AP</v>
          </cell>
        </row>
        <row r="443">
          <cell r="A443" t="str">
            <v>PERNO DE OJO 5/8" x 10"</v>
          </cell>
        </row>
        <row r="444">
          <cell r="A444" t="str">
            <v>PERNO DE OJO 5/8" x 12"</v>
          </cell>
        </row>
        <row r="445">
          <cell r="A445" t="str">
            <v>PERNO DE OJO 5/8" x 5"</v>
          </cell>
        </row>
        <row r="446">
          <cell r="A446" t="str">
            <v>PERNO DE OJO 5/8" x 8"</v>
          </cell>
        </row>
        <row r="447">
          <cell r="A447" t="str">
            <v>PERNO DE OJO CERRADO 5/8" x 10"</v>
          </cell>
        </row>
        <row r="448">
          <cell r="A448" t="str">
            <v>PERNO DE OJO CERRADO 5/8" x 12"</v>
          </cell>
        </row>
        <row r="449">
          <cell r="A449" t="str">
            <v>PERNO DE OJO CERRADO 5/8" x 16"</v>
          </cell>
        </row>
        <row r="450">
          <cell r="A450" t="str">
            <v>PERNO DE OJO CERRADO 5/8" x 20"</v>
          </cell>
        </row>
        <row r="451">
          <cell r="A451" t="str">
            <v>PERNO DE OJO CERRADO 5/8" x 24"</v>
          </cell>
        </row>
        <row r="452">
          <cell r="A452" t="str">
            <v>PERNO DE OJO CERRADO 5/8" x 6"</v>
          </cell>
        </row>
        <row r="453">
          <cell r="A453" t="str">
            <v>PERNO EN "U" DE 12 mm (1/2") PARA CABLE DE GUARDA</v>
          </cell>
        </row>
        <row r="454">
          <cell r="A454" t="str">
            <v>PERNO O TORNILLO DE CARRIAJE 1/2" x 1 ½” + TUERCA</v>
          </cell>
        </row>
        <row r="455">
          <cell r="A455" t="str">
            <v>PERNO O TORNILLO DE CARRIAJE 1/2" x 3” + TUERCA</v>
          </cell>
        </row>
        <row r="456">
          <cell r="A456" t="str">
            <v>PERNO O TORNILLO DE CARRIAJE 5/8" x 1 ½” + TUERCA</v>
          </cell>
        </row>
        <row r="457">
          <cell r="A457" t="str">
            <v>PERNO O TORNILLO DE CARRIAJE 5/8" x 2 ½” + TUERCA</v>
          </cell>
        </row>
        <row r="458">
          <cell r="A458" t="str">
            <v>PERNO O TORNILLO DE CARRIAJE 5/8" x 6” + TUERCA</v>
          </cell>
        </row>
        <row r="459">
          <cell r="A459" t="str">
            <v>PERNOS DE MAQUINA 1/2" x 1 ½”</v>
          </cell>
        </row>
        <row r="460">
          <cell r="A460" t="str">
            <v>PERNOS DE MAQUINA 1/2" x 2"</v>
          </cell>
        </row>
        <row r="461">
          <cell r="A461" t="str">
            <v>PERNOS DE MAQUINA 1/2" x 6"</v>
          </cell>
        </row>
        <row r="462">
          <cell r="A462" t="str">
            <v>PERNOS DE MAQUINA 5/8" x 1 ½”</v>
          </cell>
        </row>
        <row r="463">
          <cell r="A463" t="str">
            <v>PERNOS DE MAQUINA 5/8" x 10"</v>
          </cell>
        </row>
        <row r="464">
          <cell r="A464" t="str">
            <v>PERNOS DE MAQUINA 5/8" x 12"</v>
          </cell>
        </row>
        <row r="465">
          <cell r="A465" t="str">
            <v>PERNOS DE MAQUINA 5/8" x 14"</v>
          </cell>
        </row>
        <row r="466">
          <cell r="A466" t="str">
            <v>PERNOS DE MAQUINA 5/8" x 16"</v>
          </cell>
        </row>
        <row r="467">
          <cell r="A467" t="str">
            <v>PERNOS DE MAQUINA 5/8" x 2"</v>
          </cell>
        </row>
        <row r="468">
          <cell r="A468" t="str">
            <v>PERNOS DE MAQUINA 5/8" x 20"</v>
          </cell>
        </row>
        <row r="469">
          <cell r="A469" t="str">
            <v>PERNOS DE MAQUINA 5/8" x 24"</v>
          </cell>
        </row>
        <row r="470">
          <cell r="A470" t="str">
            <v>PERNOS DE MAQUINA 5/8" x 6"</v>
          </cell>
        </row>
        <row r="471">
          <cell r="A471" t="str">
            <v>PERNOS DE MAQUINA 5/8" x 8"</v>
          </cell>
        </row>
        <row r="472">
          <cell r="A472" t="str">
            <v>PINTURA REFLECTIVA AMARILLA (pintura acrilica para trafico)</v>
          </cell>
        </row>
        <row r="473">
          <cell r="A473" t="str">
            <v>PINTURA REFLECTIVA NEGRA (pintura acrilica para trafico)</v>
          </cell>
        </row>
        <row r="474">
          <cell r="A474" t="str">
            <v xml:space="preserve">PLACA TOMA EXTERIOR GRIS (Tapa interperie para tomacorriente doble con proteccion individual plastica color gris que cumpla con la norma  UL) </v>
          </cell>
        </row>
        <row r="475">
          <cell r="A475" t="str">
            <v>PLATINA SOPORTE ESPIGO</v>
          </cell>
        </row>
        <row r="476">
          <cell r="A476" t="str">
            <v>PORTA AISLADOR CRUCETA METÁLICA</v>
          </cell>
        </row>
        <row r="477">
          <cell r="A477" t="str">
            <v>POSTE DE CONCRETO 10 METROS-1050kg-HOMOLOGADO</v>
          </cell>
        </row>
        <row r="478">
          <cell r="A478" t="str">
            <v>POSTE DE CONCRETO 10 METROS-510kg-HOMOLOGADO</v>
          </cell>
        </row>
        <row r="479">
          <cell r="A479" t="str">
            <v>POSTE DE CONCRETO 10 METROS-750kg-HOMOLOGADO</v>
          </cell>
        </row>
        <row r="480">
          <cell r="A480" t="str">
            <v>POSTE DE CONCRETO 12 METROS-1050kg-HOMOLOGADO</v>
          </cell>
        </row>
        <row r="481">
          <cell r="A481" t="str">
            <v>POSTE DE CONCRETO 12 METROS-510kg-HOMOLOGADO</v>
          </cell>
        </row>
        <row r="482">
          <cell r="A482" t="str">
            <v>POSTE DE CONCRETO 12 METROS-750kg-HOMOLOGADO</v>
          </cell>
        </row>
        <row r="483">
          <cell r="A483" t="str">
            <v>POSTE DE CONCRETO 8 METROS-1050kg-HOMOLOGADO</v>
          </cell>
        </row>
        <row r="484">
          <cell r="A484" t="str">
            <v>POSTE DE CONCRETO 8 METROS-510kg-HOMOLOGADO</v>
          </cell>
        </row>
        <row r="485">
          <cell r="A485" t="str">
            <v>POSTE DE CONCRETO 8 METROS-750kg-HOMOLOGADO</v>
          </cell>
        </row>
        <row r="486">
          <cell r="A486" t="str">
            <v>POSTE DE MADERA INMUNIZADA 12 METROS</v>
          </cell>
        </row>
        <row r="487">
          <cell r="A487" t="str">
            <v>POSTE DE MADERA INMUNIZADA 8 METROS</v>
          </cell>
        </row>
        <row r="488">
          <cell r="A488" t="str">
            <v>POSTE EN FIBRA DE VIDRIO 10 METROS -510kg</v>
          </cell>
        </row>
        <row r="489">
          <cell r="A489" t="str">
            <v>POSTE EN FIBRA DE VIDRIO 10 METROS-1050kg</v>
          </cell>
        </row>
        <row r="490">
          <cell r="A490" t="str">
            <v>POSTE EN FIBRA DE VIDRIO 10 METROS-750kg</v>
          </cell>
        </row>
        <row r="491">
          <cell r="A491" t="str">
            <v>POSTE EN FIBRA DE VIDRIO 12 METROS -1050kg</v>
          </cell>
        </row>
        <row r="492">
          <cell r="A492" t="str">
            <v>POSTE EN FIBRA DE VIDRIO 12 METROS -510kg</v>
          </cell>
        </row>
        <row r="493">
          <cell r="A493" t="str">
            <v>POSTE EN FIBRA DE VIDRIO 12 METROS -750kg</v>
          </cell>
        </row>
        <row r="494">
          <cell r="A494" t="str">
            <v>POSTE EN FIBRA DE VIDRIO 8 METROS  -510kg</v>
          </cell>
        </row>
        <row r="495">
          <cell r="A495" t="str">
            <v>POSTE EN FIBRA DE VIDRIO 8 METROS -750kg</v>
          </cell>
        </row>
        <row r="496">
          <cell r="A496" t="str">
            <v>PRENSA ESTOPA ALUMINIO 1/2" NPT</v>
          </cell>
        </row>
        <row r="497">
          <cell r="A497" t="str">
            <v>PROTECTORES DE VOLTAJE BREAKERMATIC REF PBE220-AM / 220-AT / 220-BM</v>
          </cell>
        </row>
        <row r="498">
          <cell r="A498" t="str">
            <v>RECONECTADOR 15 KV, 630 AMPERIOS, 12,5 kA, AISLAMIENTO EN POLIMERO EPOXICO  - INTERRUPCION EN  VACIO (CAMPO NETICO AXIAL) , CONTROL Y PROTECCION POR MICROPROCESADOR, DESCARGADORES DE SOBRETENSION EN BAJA, ESTRUCTURA PARA MONTAJE EN POSTE, INTERFAZ LOCAL C</v>
          </cell>
        </row>
        <row r="499">
          <cell r="A499" t="str">
            <v xml:space="preserve">REFLECTOR CUADRADO CERRADO ESTRIBO DE 250 W-SODIO ALTA PRESION  </v>
          </cell>
        </row>
        <row r="500">
          <cell r="A500" t="str">
            <v>REFLECTOR DE 250 W-SODIO ALTA PRESION -220 VOLTIOS-SODIO ALTA PRESION-CUADRADO-CERRADO - ESTRIBOS - COMPLETA ACCESORIOS DE FIJACION E INSTALACION  -REFERENCIA RCG ROY ALPHA; Incluye accesorios de sujeción</v>
          </cell>
        </row>
        <row r="501">
          <cell r="A501" t="str">
            <v>REGULADOR DE VOLTAJE</v>
          </cell>
        </row>
        <row r="502">
          <cell r="A502" t="str">
            <v>RELLENO ARENA DE PEÑA</v>
          </cell>
        </row>
        <row r="503">
          <cell r="A503" t="str">
            <v>RELLENO DE EXCAVACIÓN CON MATERIAL LOCAL SELECCIONADO</v>
          </cell>
        </row>
        <row r="504">
          <cell r="A504" t="str">
            <v xml:space="preserve">RETIRO DE ESCOMBROS </v>
          </cell>
        </row>
        <row r="505">
          <cell r="A505" t="str">
            <v>SALIDA FOTOCELDA 1000W; Prom 2m; Incluye Fotocelda</v>
          </cell>
        </row>
        <row r="506">
          <cell r="A506" t="str">
            <v xml:space="preserve">SALIDA TV INCLUYE TOMA COAXIAL CABLE RG 59 CON TERMINALES DE ROSCA, CONDUIT EMT 3/4". SPLITER 1 IN 2 OUT Prom 11m  </v>
          </cell>
        </row>
        <row r="507">
          <cell r="A507" t="str">
            <v xml:space="preserve">SECCIONADOR ENTRADA- SALIDA CON ENCLAVAMIENTO MECÁNICO DE MEDIA TENSIÓN 15 kV-630 A EN CELDA TIPO INTEMPERIE CONSTRUIDA EN LAMINA GALVANIZADA EN CALIENTE Y RESISTENCIA DE CALEFACCIÓN CONTROLADAS POR TERMÓSTATO (FUNCIONAMIENTO COMO TRANSFERENCIA MANUAL EN </v>
          </cell>
        </row>
        <row r="508">
          <cell r="A508" t="str">
            <v>SECCIONADOR MONOPOLAR 200 A – 15 kV</v>
          </cell>
        </row>
        <row r="509">
          <cell r="A509" t="str">
            <v>SECCIONADOR MONOPOLAR 400 A – 15 kV</v>
          </cell>
        </row>
        <row r="510">
          <cell r="A510" t="str">
            <v>SISTEMA DE ACONDICIONAMIENTO DE AIRE: 1 UND CONDENSADORA 1X12000BTU/HR-208V, 60HZ, 1500W MAX; CON 1 UNIDAD EVAPORADORAS DE 12000BTU/HR (ADOSADA A MURO). INCLUYE RED DE REFRIGERACION EN TUBERIA DE COBRE CON AISLAMIENTO TERMICO, TODOS LOS ELEMENTOS, INSUMOS</v>
          </cell>
        </row>
        <row r="511">
          <cell r="A511" t="str">
            <v>SISTEMA DE ACONDICIONAMIENTO DE AIRE: 1 UND CONDENSADORA 1X18000BTU/HR-208V, 60HZ, 1500W MAX; CON 1 UNIDAD EVAPORADORAS DE 18000BTU/HR (ADOSADA A MURO). INCLUYE RED DE REFRIGERACION EN TUBERIA DE COBRE CON AISLAMIENTO TERMICO, TODOS LOS ELEMENTOS, INSUMOS</v>
          </cell>
        </row>
        <row r="512">
          <cell r="A512" t="str">
            <v>SISTEMA DE ACONDICIONAMIENTO DE AIRE: 1 UND CONDENSADORA 1X9000BTU/HR-208V, 60HZ, 1500W MAX; CON 2 UNIDADES EVAPORADORAS DE 9000BTU/HR (ADOSADA A MURO). INCLUYE RED DE REFRIGERACION EN TUBERIA DE COBRE CON AISLAMIENTO TERMICO, TODOS LOS ELEMENTOS, INSUMOS</v>
          </cell>
        </row>
        <row r="513">
          <cell r="A513" t="str">
            <v>SISTEMA DE ILUMINACION SOLAR, INCLUYE 2 PANELES SOLARES FOTOVOLTAICOS, BATERIAS DE GEL CICLO DE DESCARGA PROFUNDA, 1 LUMINARIA TIPO LED Y ACCESORIOS VARIOS PARA PUESTA EN FUNCIONAMIENTO (HERRAJES Y CABLEADO)</v>
          </cell>
        </row>
        <row r="514">
          <cell r="A514" t="str">
            <v>SOLDADURA EXOTERMICA TIPO CADWELD  DE 115 GRAMOS</v>
          </cell>
        </row>
        <row r="515">
          <cell r="A515" t="str">
            <v>SOPORTE PARA LUMINARIA HORIZONTAL VÍAS SECUNDARIAS</v>
          </cell>
        </row>
        <row r="516">
          <cell r="A516" t="str">
            <v>SOPORTE SENCILLO PARA AVENIDAS POSTE DE CONCRETO ABRAZADERA TIPO 1 "140 mm"</v>
          </cell>
        </row>
        <row r="517">
          <cell r="A517" t="str">
            <v xml:space="preserve">SUBESTACION PEDESTAL RADIAL DE 112,5 kVA -60 Hz - 13.200 V / 208-120 V (con un Suiche on-off de dos posiciones,una Válvula de sobrepresión,tres Bujes insertos de 600A para terminales tipo T, tres Bujes tipo pozo, tres Fusibles de expulsión tipo bayoneta, </v>
          </cell>
        </row>
        <row r="518">
          <cell r="A518" t="str">
            <v>SUBESTACION PEDESTAL RADIAL DE 150kVA -60 Hz - 13.200 V / 208-120 V (con un Suiche on-off de dos posiciones,una Válvula de sobrepresión,tres Bujes insertos de 600A para terminales tipo T, tres Bujes tipo pozo, tres Fusibles de expulsión tipo bayoneta, tre</v>
          </cell>
        </row>
        <row r="519">
          <cell r="A519" t="str">
            <v>SUBESTACION PEDESTAL RADIAL DE 225kVA -60 Hz - 13.200 V / 208-120 V (con un Suiche on-off de dos posiciones,una Válvula de sobrepresión,tres Bujes insertos de 600A para terminales tipo T, tres Bujes tipo pozo, tres Fusibles de expulsión tipo bayoneta, tre</v>
          </cell>
        </row>
        <row r="520">
          <cell r="A520" t="str">
            <v>SUBESTACION PEDESTAL RADIAL DE 300kVA -60 Hz - 13.200 V / 208-120 V (con un Suiche on-off de dos posiciones,una Válvula de sobrepresión,tres Bujes insertos de 600A para terminales tipo T, tres Bujes tipo pozo, tres Fusibles de expulsión tipo bayoneta, tre</v>
          </cell>
        </row>
        <row r="521">
          <cell r="A521" t="str">
            <v>SUBESTACION PEDESTAL RADIAL DE 30kVA -60 Hz - 13.200 V / 208-120 V (con un Suiche on-off de dos posiciones,una Válvula de sobrepresión,tres Bujes insertos, tres Bujes tipo pozo, tres Codos de desconexión 15 kV 200Amp, tres Fusibles de expulsión tipo bayon</v>
          </cell>
        </row>
        <row r="522">
          <cell r="A522" t="str">
            <v>SUBESTACION PEDESTAL RADIAL DE 45kVA -60 Hz - 13.200 V / 208-120 V (con un Suiche on-off de dos posiciones,una Válvula de sobrepresión,tres Bujes insertos, tres Bujes tipo pozo, tres Codos de desconexión 15 kV 200Amp, tres Fusibles de expulsión tipo bayon</v>
          </cell>
        </row>
        <row r="523">
          <cell r="A523" t="str">
            <v>SUBESTACION PEDESTAL RADIAL DE 75kVA -60 Hz - 13.200 V / 208-120 V (con un Suiche on-off de dos posiciones,una Válvula de sobrepresión,tres Bujes insertos, tres Bujes tipo pozo, tres Codos de desconexión 15 kV 200Amp, tres Fusibles de expulsión tipo bayon</v>
          </cell>
        </row>
        <row r="524">
          <cell r="A524" t="str">
            <v>SUELO ARTIFICIAL CEMENTO CONDUCTOR CELEC</v>
          </cell>
        </row>
        <row r="525">
          <cell r="A525" t="str">
            <v>SUMINISTRO, INSTALACION  Y PUESTA EN FUNCIONAMIENTO DE TRANSFORMADOR TRIFASICO PEDESTAL TIPO RADIAL 300 kVA -DyN5, 60 Hz, 13200/214-123 VOLTIOS USO INTEMPERIE- HOMOLOGADO -INCLUYE  INSTALACION ACCESORIOS DE FIJACION -PROTOCOLO DE PRUEBAS. APLICACIÓN NORMA</v>
          </cell>
        </row>
        <row r="526">
          <cell r="A526" t="str">
            <v xml:space="preserve">SUPRESOR DE TRANSITORIOS DE TENSIÓN (TVSS) 3F-4H-50 KA - 240/120 VAC.-  REFERENCIA MERLIN GERIN </v>
          </cell>
        </row>
        <row r="527">
          <cell r="A527" t="str">
            <v>TABLERO  INDUSTRIAL, CON ESPACIO PARA UNA TRANSFERENCIA MANUAL POR INTERRUPTORES 500A,  DE EJECUCION UNICA IP44, PUERTA Y CHAPA  -220 V-5HILOS-60HZ , TIPO MULTICARGAS,  INTERRUPTORES DE SALIDA TRIFASICOS ;AUTOSOPORTADO,  FABRICADO EN LÁMINA GALVANIZADA CA</v>
          </cell>
        </row>
        <row r="528">
          <cell r="A528" t="str">
            <v>TABLERO DE 12 CIRCUITOS 2F4H, CON PUERTA - CON BARRAJE, BARRA NEUTRO Y BARRA TIERRA  Calidad Legrand, Siemens, SqareD o superior de marca reconocida y homologada por el CIDET</v>
          </cell>
        </row>
        <row r="529">
          <cell r="A529" t="str">
            <v>TABLERO DE 12 CIRCUITOS 2F4H, CON PUERTA Y ESPACIO PARA TOTALIZADOR, CHAPA Y LLAVE - CON BARRAJE, BARRA NEUTRO Y BARRA TIERRA  Calidad Legrand, Siemens, SqareD o superior de marca reconocida y homologada por el CIDET</v>
          </cell>
        </row>
        <row r="530">
          <cell r="A530" t="str">
            <v>TABLERO DE 12 CIRCUITOS 2F4H, SIN PUERTA CON BARRAJE, BARRA NEUTRO Y BARRA TIERRA  Calidad Legrand, Siemens, SqareD o superior de marca reconocida y homologada por el CIDET</v>
          </cell>
        </row>
        <row r="531">
          <cell r="A531" t="str">
            <v>TABLERO DE 12 CIRCUITOS 3F5H, CON PUERTA Y ESPACIO PARA TOTALIZADOR, CON  BARRA NEUTRO Y BARRA TIERRA  Calidad Legrand, Siemens, SqareD o superior de marca reconocida y homologada por el CIDET</v>
          </cell>
        </row>
        <row r="532">
          <cell r="A532" t="str">
            <v>TABLERO DE 12 CIRCUITOS 3F5H, CON PUERTA, BARRAJE, BARRA NEUTRO Y BARRA TIERRA  Calidad Legrand, Siemens, SqareD o superior de marca reconocida y homologada por el CIDET</v>
          </cell>
        </row>
        <row r="533">
          <cell r="A533" t="str">
            <v>TABLERO DE 18 CIRCUITOS 2F4H, CON PUERTA - CON BARRAJE, BARRA NEUTRO Y BARRA TIERRA  Calidad Legrand, Siemens, SqareD o superior de marca reconocida y homologada por el CIDET</v>
          </cell>
        </row>
        <row r="534">
          <cell r="A534" t="str">
            <v>TABLERO DE 18 CIRCUITOS 3F5H, CON PUERTA - CON BARRAJE, BARRA NEUTRO Y BARRA TIERRA  Calidad Legrand, Siemens, SqareD o superior de marca reconocida y homologada por el CIDET</v>
          </cell>
        </row>
        <row r="535">
          <cell r="A535" t="str">
            <v>TABLERO DE 18 CIRCUITOS 3F5H, CON PUERTA Y ESPACIO PARA TOTALIZADOR, BARRAJE , BARRA NEUTRO Y BARRA TIERRA  Calidad Legrand, Siemens, SqareD o superior de marca reconocida y homologada por el CIDET</v>
          </cell>
        </row>
        <row r="536">
          <cell r="A536" t="str">
            <v>TABLERO DE 24 CIRCUITOS 2F4H, CON PUERTA - CON BARRAJE PARA 125A BARRA NEUTRO Y BARRA TIERRA  Calidad Legrand, Siemens, SqareD o superior de marca reconocida y homologada por el CIDET</v>
          </cell>
        </row>
        <row r="537">
          <cell r="A537" t="str">
            <v>TABLERO DE 24 CIRCUITOS 3F5H, CON PUERTA Y ESPACIO PARA TOTALIZADOR,  BARRA NEUTRO Y BARRA TIERRA  Calidad Legrand, Siemens, SqareD o superior de marca reconocida y homologada por el CIDET</v>
          </cell>
        </row>
        <row r="538">
          <cell r="A538" t="str">
            <v>TABLERO DE 24 CIRCUITOS 3F5H, CON PUERTA,BARRAJE , BARRA NEUTRO Y BARRA TIERRA  Calidad Legrand, Siemens, SqareD o superior de marca reconocida y homologada por el CIDET</v>
          </cell>
        </row>
        <row r="539">
          <cell r="A539" t="str">
            <v>TABLERO DE 30 CIRCUITOS 3F5H, CON PUERTA Y ESPACIO PARA TOTALIZADOR, BARRAJE , BARRA NEUTRO Y BARRA TIERRA  Calidad Legrand, Siemens, SqareD o superior de marca reconocida y homologada por el CIDET</v>
          </cell>
        </row>
        <row r="540">
          <cell r="A540" t="str">
            <v>TABLERO DE 30 CIRCUITOS 3F5H, CON PUERTA, BARRAJE , BARRA NEUTRO Y BARRA TIERRA  Calidad Legrand, Siemens, SqareD o superior de marca reconocida y homologada por el CIDET</v>
          </cell>
        </row>
        <row r="541">
          <cell r="A541" t="str">
            <v>TABLERO DE 36 CIRCUITOS 3F5H, CON PUERTA Y ESPACIO PARA TOTALIZADOR, BARRAJE , BARRA NEUTRO Y BARRA TIERRA  Calidad Legrand, Siemens, SqareD o superior de marca reconocida y homologada por el CIDET</v>
          </cell>
        </row>
        <row r="542">
          <cell r="A542" t="str">
            <v>TABLERO DE 36 CIRCUITOS 3F5H, CON PUERTA, BARRAJE , BARRA NEUTRO Y BARRA TIERRA  Calidad Legrand, Siemens, SqareD o superior de marca reconocida y homologada por el CIDET</v>
          </cell>
        </row>
        <row r="543">
          <cell r="A543" t="str">
            <v>TABLERO DE 42 CIRCUITOS 3F5H, CON PUERTA Y ESPACIO PARA TOTALIZADOR, BARRAJE , BARRA NEUTRO Y BARRA TIERRA  Calidad Legrand, Siemens, SqareD o superior de marca reconocida y homologada por el CIDET</v>
          </cell>
        </row>
        <row r="544">
          <cell r="A544" t="str">
            <v>TABLERO DE 42 CIRCUITOS 3F5H, CON PUERTA, BARRAJE , BARRA NEUTRO Y BARRA TIERRA  Calidad Legrand, Siemens, SqareD o superior de marca reconocida y homologada por el CIDET</v>
          </cell>
        </row>
        <row r="545">
          <cell r="A545" t="str">
            <v>TABLERO DE 8 CIRCUITOS 2F4H, CON PUERTA - CON BARRA NEUTRO Y BARRA TIERRA  Calidad Legrand, Siemens, SqareD o superior de marca reconocida y homologada por el CIDET</v>
          </cell>
        </row>
        <row r="546">
          <cell r="A546" t="str">
            <v>TABLERO DE 8 CIRCUITOS 2F4H, SIN PUERTA CON BARRAJE , BARRA NEUTRO Y BARRA TIERRA  Calidad Legrand, Siemens, SqareD o superior de marca reconocida y homologada por el CIDET</v>
          </cell>
        </row>
        <row r="547">
          <cell r="A547" t="str">
            <v>TAPA CIEGA CON IMPACTO GALVANIZADA CUADRADA 4X4"</v>
          </cell>
        </row>
        <row r="548">
          <cell r="A548" t="str">
            <v>TAPA EN CONCRETO (4000 PSI)</v>
          </cell>
        </row>
        <row r="549">
          <cell r="A549" t="str">
            <v>TAPA EN PLATINA TIPO ALFAJOR</v>
          </cell>
        </row>
        <row r="550">
          <cell r="A550" t="str">
            <v>TAPÓN SELLADOR DE CABLE 25 mm2</v>
          </cell>
        </row>
        <row r="551">
          <cell r="A551" t="str">
            <v>TERMINAL-CONECTOR EMT 1 1/2"</v>
          </cell>
        </row>
        <row r="552">
          <cell r="A552" t="str">
            <v>TERMINAL-CONECTOR EMT 1 1/4"</v>
          </cell>
        </row>
        <row r="553">
          <cell r="A553" t="str">
            <v>TERMINAL-CONECTOR EMT 1"</v>
          </cell>
        </row>
        <row r="554">
          <cell r="A554" t="str">
            <v>TERMINAL-CONECTOR EMT 1/2"</v>
          </cell>
        </row>
        <row r="555">
          <cell r="A555" t="str">
            <v>TERMINAL-CONECTOR EMT 2"</v>
          </cell>
        </row>
        <row r="556">
          <cell r="A556" t="str">
            <v>TERMINAL-CONECTOR EMT 3"</v>
          </cell>
        </row>
        <row r="557">
          <cell r="A557" t="str">
            <v>TERMINAL-CONECTOR EMT 3/4"</v>
          </cell>
        </row>
        <row r="558">
          <cell r="A558" t="str">
            <v>TERMINALES PREMOLDEADAS PARA 15 kV - USO EXTERIOR PARA CALIBRES DE CABLES ENTRE 2 - 3/0 - JUEGO x 3 UNIDADES</v>
          </cell>
        </row>
        <row r="559">
          <cell r="A559" t="str">
            <v>TERMINALES PREMOLDEADAS PARA 15 kV - USO INTERIOR PARA CALIBRES DE CABLES ENTRE 2 - 3/0 - JUEGO x 3 UNIDADES</v>
          </cell>
        </row>
        <row r="560">
          <cell r="A560" t="str">
            <v xml:space="preserve">TOMA CORRIENTE  DOBLE  CON POLO A TIERRA (2P+T) 20A 250V </v>
          </cell>
        </row>
        <row r="561">
          <cell r="A561" t="str">
            <v>TOMA CORRIENTE DOBLE CON  PROTECCION FALLA A TIERRA GFCI</v>
          </cell>
        </row>
        <row r="562">
          <cell r="A562" t="str">
            <v xml:space="preserve">TOMA CORRIENTE DOBLE CON POLO A TIERRA  Nema 5-15-R; </v>
          </cell>
        </row>
        <row r="563">
          <cell r="A563" t="str">
            <v xml:space="preserve">TOMA CORRIENTE DOBLE CON POLO A TIERRA PARA PISO EN ACERO CROMADO Nema 5-15-R; </v>
          </cell>
        </row>
        <row r="564">
          <cell r="A564" t="str">
            <v xml:space="preserve">TOMA CORRIENTE DOBLE PROTECCION FALLA A TIERRA </v>
          </cell>
        </row>
        <row r="565">
          <cell r="A565" t="str">
            <v>TOMA CORRIENTE SUPRESOR DE TRASIENTES, DOBLE CON POLO A TIERRA (2P+T), 20A, 127 V CON POLO A TIERRA AISLADO Y GRADO HOSPITALARIO (HG). APTA PARA REDES REGULADAS Y CONEXIÓN DE EQUIPOS ALTAMENTE SENSIBLE (NEMA 5-20R) Color naranja</v>
          </cell>
        </row>
        <row r="566">
          <cell r="A566" t="str">
            <v>TOMA DE INCRUSTAR 50A 250V BIFASICA</v>
          </cell>
        </row>
        <row r="567">
          <cell r="A567" t="str">
            <v>TOMA PARA TABLERO 250V, 16A, 2P+T, IP 44, P17 Tempra</v>
          </cell>
        </row>
        <row r="568">
          <cell r="A568" t="str">
            <v>TOMA PARA TABLERO 250V, 32A, 3P+N+T, IP 44, P17 Tempra</v>
          </cell>
        </row>
        <row r="569">
          <cell r="A569" t="str">
            <v>TOMA PARA TABLERO 250V, 63A, 3P+N+T, IP 67, P17 Tempra</v>
          </cell>
        </row>
        <row r="570">
          <cell r="A570" t="str">
            <v xml:space="preserve">TOMA TVA COAXIAL </v>
          </cell>
        </row>
        <row r="571">
          <cell r="A571" t="str">
            <v>TORNILLO DE ACERO GALVANIZADO 1/2"X1 1/2"</v>
          </cell>
        </row>
        <row r="572">
          <cell r="A572" t="str">
            <v xml:space="preserve">TORNILLO DE ACERO GALVANIZADO 5/8" X 10" </v>
          </cell>
        </row>
        <row r="573">
          <cell r="A573" t="str">
            <v xml:space="preserve">TORNILLO DE ACERO GALVANIZADO 5/8" X 5" </v>
          </cell>
        </row>
        <row r="574">
          <cell r="A574" t="str">
            <v xml:space="preserve">TORNILLO DE ACERO GALVANIZADO 5/8" X 8" </v>
          </cell>
        </row>
        <row r="575">
          <cell r="A575" t="str">
            <v>TORNILLO DE BRONCE PARA BORNA TERMINAL</v>
          </cell>
        </row>
        <row r="576">
          <cell r="A576" t="str">
            <v>TORNILLO SOPORTE PARA BRAZO DE LUMINARIA 1/2"</v>
          </cell>
        </row>
        <row r="577">
          <cell r="A577" t="str">
            <v>TRANSFORMADOR DE DISTRIBUCION  TRIFASICO AUTOPROTEGIDO 15 kVA-DyN5, 60 Hz, 13.2 kV-208/120 VOLTIOS ACEITE- INTEMPERIE- HOMOLOGADO -ACCESORIOS DE SUJECION -PROTOCOLO DE PRUEBAS. (DPS PRIMARIOS, INTERRUPTOR AUTOMATICO BAJA TENSION  INCORPORADO EN LA CUBA CO</v>
          </cell>
        </row>
        <row r="578">
          <cell r="A578" t="str">
            <v xml:space="preserve">TRANSFORMADOR DE DISTRIBUCION  TRIFASICO AUTOPROTEGIDO 112,5 kVA-DyN5, 60 Hz, 13.2 kV-208/120 VOLTIOS ACEITE- INTEMPERIE- HOMOLOGADO -ACCESORIOS DE SUJECION -PROTOCOLO DE PRUEBAS. (DPS PRIMARIOS) </v>
          </cell>
        </row>
        <row r="579">
          <cell r="A579" t="str">
            <v xml:space="preserve">TRANSFORMADOR DE DISTRIBUCION  TRIFASICO AUTOPROTEGIDO 150 kVA-DyN5, 60 Hz, 13.2 kV-208/120 VOLTIOS ACEITE- INTEMPERIE- HOMOLOGADO -ACCESORIOS DE SUJECION -PROTOCOLO DE PRUEBAS. (DPS PRIMARIOS) </v>
          </cell>
        </row>
        <row r="580">
          <cell r="A580" t="str">
            <v xml:space="preserve">TRANSFORMADOR DE DISTRIBUCION  TRIFASICO AUTOPROTEGIDO 225 kVA-DyN5, 60 Hz, 13.2 kV-220/127 VOLTIOS ACEITE- INTEMPERIE- HOMOLOGADO -ACCESORIOS DE SUJECION -PROTOCOLO DE PRUEBAS. (DPS PRIMARIOS) </v>
          </cell>
        </row>
        <row r="581">
          <cell r="A581" t="str">
            <v>TRANSFORMADOR DE DISTRIBUCION  TRIFASICO AUTOPROTEGIDO 30 kVA-DyN5, 60 Hz, 13.2 kV-208/120 VOLTIOS ACEITE- INTEMPERIE- HOMOLOGADO -ACCESORIOS DE SUJECION -PROTOCOLO DE PRUEBAS. (DPS PRIMARIOS, INTERRUPTOR AUTOMATICO BAJA TENSION  INCORPORADO EN LA CUBA CO</v>
          </cell>
        </row>
        <row r="582">
          <cell r="A582" t="str">
            <v>TRANSFORMADOR DE DISTRIBUCION  TRIFASICO AUTOPROTEGIDO 45 kVA-DyN5, 60 Hz, 13.2 kV-208/120 VOLTIOS ACEITE- INTEMPERIE- HOMOLOGADO -ACCESORIOS DE SUJECION -PROTOCOLO DE PRUEBAS. (DPS PRIMARIOS, INTERRUPTOR AUTOMATICO BAJA TENSION  INCORPORADO EN LA CUBA CO</v>
          </cell>
        </row>
        <row r="583">
          <cell r="A583" t="str">
            <v xml:space="preserve">TRANSFORMADOR DE DISTRIBUCION  TRIFASICO AUTOPROTEGIDO 75 kVA-DyN5, 60 Hz, 13.2 kV-208/120 VOLTIOS ACEITE- INTEMPERIE- HOMOLOGADO -ACCESORIOS DE SUJECION -PROTOCOLO DE PRUEBAS. (DPS PRIMARIOS) </v>
          </cell>
        </row>
        <row r="584">
          <cell r="A584" t="str">
            <v>TRANSFORMADOR DE TENSIÓN TIPO SECO EXTERIOR, TENSIÓN NOMINAL PRIMARIA  DE 13,2 /√3 kV,  TENSIÓN NOMINAL  SECUNDARIA 120/√3 V, BIL 200 kVA, POTENCIA NOMINAL 25 VA, CLASE 0.5, 60 HZ, REF. ALSTOM O SIMILAR QUE CUMPLA CON LA NORMA IEC CORRESPONDIENTE, PROTOCO</v>
          </cell>
        </row>
        <row r="585">
          <cell r="A585" t="str">
            <v>TRANSFORMADORES DE CORRIENTE TIPO VENTANA RELACION 500/5, 240V, CLASE 0,5 50X12 mm</v>
          </cell>
        </row>
        <row r="586">
          <cell r="A586" t="str">
            <v>TRANSFORMADORES DE CORRIENTE TIPO VENTANA RELACION 800/5, 240V, CLASE 0,5 50X12 mm</v>
          </cell>
        </row>
        <row r="587">
          <cell r="A587" t="str">
            <v>TUBO CONDUIT GALVANIZADA EMT 1 1/2"</v>
          </cell>
        </row>
        <row r="588">
          <cell r="A588" t="str">
            <v>TUBO CONDUIT GALVANIZADA EMT 1"</v>
          </cell>
        </row>
        <row r="589">
          <cell r="A589" t="str">
            <v>TUBO CONDUIT GALVANIZADA EMT 1/2"</v>
          </cell>
        </row>
        <row r="590">
          <cell r="A590" t="str">
            <v xml:space="preserve">TUBO CONDUIT GALVANIZADA EMT 2" </v>
          </cell>
        </row>
        <row r="591">
          <cell r="A591" t="str">
            <v xml:space="preserve">TUBO CONDUIT GALVANIZADA EMT 3" </v>
          </cell>
        </row>
        <row r="592">
          <cell r="A592" t="str">
            <v xml:space="preserve">TUBO CONDUIT GALVANIZADA EMT 3/4" </v>
          </cell>
        </row>
        <row r="593">
          <cell r="A593" t="str">
            <v xml:space="preserve">TUBO CONDUIT GALVANIZADA EMT 4" </v>
          </cell>
        </row>
        <row r="594">
          <cell r="A594" t="str">
            <v xml:space="preserve">TUBO CONDUIT IMC 1 1/2" </v>
          </cell>
        </row>
        <row r="595">
          <cell r="A595" t="str">
            <v xml:space="preserve">TUBO CONDUIT IMC 1 1/4" </v>
          </cell>
        </row>
        <row r="596">
          <cell r="A596" t="str">
            <v xml:space="preserve">TUBO CONDUIT IMC 1" </v>
          </cell>
        </row>
        <row r="597">
          <cell r="A597" t="str">
            <v xml:space="preserve">TUBO CONDUIT IMC 1/2" </v>
          </cell>
        </row>
        <row r="598">
          <cell r="A598" t="str">
            <v xml:space="preserve">TUBO CONDUIT IMC 2" </v>
          </cell>
        </row>
        <row r="599">
          <cell r="A599" t="str">
            <v xml:space="preserve">TUBO CONDUIT IMC 3" </v>
          </cell>
        </row>
        <row r="600">
          <cell r="A600" t="str">
            <v>TUBO CONDUIT IMC 3/4"</v>
          </cell>
        </row>
        <row r="601">
          <cell r="A601" t="str">
            <v xml:space="preserve">TUBO CONDUIT IMC 4" </v>
          </cell>
        </row>
        <row r="602">
          <cell r="A602" t="str">
            <v>TUBO CONDUIT PVC 1 1/2"</v>
          </cell>
        </row>
        <row r="603">
          <cell r="A603" t="str">
            <v>TUBO CONDUIT PVC 1 1/4"</v>
          </cell>
        </row>
        <row r="604">
          <cell r="A604" t="str">
            <v>TUBO CONDUIT PVC 1"</v>
          </cell>
        </row>
        <row r="605">
          <cell r="A605" t="str">
            <v>TUBO CONDUIT PVC 1/2"</v>
          </cell>
        </row>
        <row r="606">
          <cell r="A606" t="str">
            <v>TUBO CONDUIT PVC 2"</v>
          </cell>
        </row>
        <row r="607">
          <cell r="A607" t="str">
            <v>TUBO CONDUIT PVC 3/4"</v>
          </cell>
        </row>
        <row r="608">
          <cell r="A608" t="str">
            <v xml:space="preserve">TUBO CONDUIT RIGID 1 1/2" </v>
          </cell>
        </row>
        <row r="609">
          <cell r="A609" t="str">
            <v xml:space="preserve">TUBO CONDUIT RIGID 1 1/4" </v>
          </cell>
        </row>
        <row r="610">
          <cell r="A610" t="str">
            <v xml:space="preserve">TUBO CONDUIT RIGID 1" </v>
          </cell>
        </row>
        <row r="611">
          <cell r="A611" t="str">
            <v xml:space="preserve">TUBO CONDUIT RIGID 1/2" </v>
          </cell>
        </row>
        <row r="612">
          <cell r="A612" t="str">
            <v xml:space="preserve">TUBO CONDUIT RIGID 2" </v>
          </cell>
        </row>
        <row r="613">
          <cell r="A613" t="str">
            <v xml:space="preserve">TUBO CONDUIT RIGID 3" </v>
          </cell>
        </row>
        <row r="614">
          <cell r="A614" t="str">
            <v>TUBO CONDUIT RIGID 3/4"</v>
          </cell>
        </row>
        <row r="615">
          <cell r="A615" t="str">
            <v xml:space="preserve">TUBO CONDUIT RIGID 4" </v>
          </cell>
        </row>
        <row r="616">
          <cell r="A616" t="str">
            <v>TUBO DE PVC FLEXIBLE DE ½ "</v>
          </cell>
        </row>
        <row r="617">
          <cell r="A617" t="str">
            <v>TUBO PVC DB 2"</v>
          </cell>
        </row>
        <row r="618">
          <cell r="A618" t="str">
            <v>TUBO PVC DB 3"</v>
          </cell>
        </row>
        <row r="619">
          <cell r="A619" t="str">
            <v>TUBO PVC DB 6"</v>
          </cell>
        </row>
        <row r="620">
          <cell r="A620" t="str">
            <v>TUBO PVC EB 3"</v>
          </cell>
        </row>
        <row r="621">
          <cell r="A621" t="str">
            <v>TUBO PVC EB 4"</v>
          </cell>
        </row>
        <row r="622">
          <cell r="A622" t="str">
            <v>TUBO PVC TDP CORRUGADO 4"</v>
          </cell>
        </row>
        <row r="623">
          <cell r="A623" t="str">
            <v>TUBO PVC TDP CORRUGADO 6"</v>
          </cell>
        </row>
        <row r="624">
          <cell r="A624" t="str">
            <v>TUERCA OJO ALARGADO 1/2"</v>
          </cell>
        </row>
        <row r="625">
          <cell r="A625" t="str">
            <v>TUERCA OJO ALARGADO 3/4"</v>
          </cell>
        </row>
        <row r="626">
          <cell r="A626" t="str">
            <v>TUERCA OJO ALARGADO 5/8"</v>
          </cell>
        </row>
        <row r="627">
          <cell r="A627" t="str">
            <v>UNION EN EMT DE 1/2</v>
          </cell>
        </row>
        <row r="628">
          <cell r="A628" t="str">
            <v>UNION EN EMT DE 3/4</v>
          </cell>
        </row>
        <row r="629">
          <cell r="A629" t="str">
            <v>UNION METALICA GLAVANIZADA IMC 3/4"</v>
          </cell>
        </row>
        <row r="630">
          <cell r="A630" t="str">
            <v>VARILLA COPPERWELD DE  5/8 X 1,80</v>
          </cell>
        </row>
        <row r="631">
          <cell r="A631" t="str">
            <v>VARILLA COPPERWELD DE  5/8 X 2,40</v>
          </cell>
        </row>
        <row r="632">
          <cell r="A632" t="str">
            <v>VARILLA DE ANCLAJE DE 3/4 x 180 cm</v>
          </cell>
        </row>
        <row r="633">
          <cell r="A633" t="str">
            <v>VARILLA DE ANCLAJE DE 5/8 x 150 cm</v>
          </cell>
        </row>
        <row r="634">
          <cell r="A634" t="str">
            <v>VARILLA DE ANCLAJE DE 5/8 x 150 cm</v>
          </cell>
        </row>
        <row r="635">
          <cell r="A635" t="str">
            <v>VARILLA DE ANCLAJE DE 5/8 x 180 cm</v>
          </cell>
        </row>
        <row r="636">
          <cell r="A636" t="str">
            <v>VENTILADOR ABANICO 56" DE PARED ORIGINAL KDK</v>
          </cell>
        </row>
        <row r="637">
          <cell r="A637" t="str">
            <v>VIGA DE MADERA INMUNIZADA 2,5 m</v>
          </cell>
        </row>
        <row r="638">
          <cell r="A638" t="str">
            <v xml:space="preserve">VIGUETA DE ANCLAJE </v>
          </cell>
        </row>
        <row r="639">
          <cell r="A639" t="str">
            <v>CLAVIIJA DE CAUCHO POLO A TIERRA</v>
          </cell>
        </row>
        <row r="640">
          <cell r="A640" t="str">
            <v>TOMA TRIPOLAR (3x20/250)</v>
          </cell>
        </row>
        <row r="642">
          <cell r="A642" t="str">
            <v>Z</v>
          </cell>
        </row>
      </sheetData>
      <sheetData sheetId="3"/>
      <sheetData sheetId="4"/>
      <sheetData sheetId="5"/>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ESTADO RED TEC"/>
      <sheetName val="PR 1"/>
      <sheetName val="Hoja1"/>
      <sheetName val="items"/>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arios"/>
    </sheetNames>
    <sheetDataSet>
      <sheetData sheetId="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Factor Prestacional"/>
      <sheetName val="Analisis Mano de Obra"/>
      <sheetName val="Analisis Herramienta Menor"/>
      <sheetName val="Analisis AIU"/>
    </sheetNames>
    <sheetDataSet>
      <sheetData sheetId="0" refreshError="1"/>
      <sheetData sheetId="1" refreshError="1"/>
      <sheetData sheetId="2" refreshError="1"/>
      <sheetData sheetId="3" refreshError="1">
        <row r="2">
          <cell r="A2" t="str">
            <v>I1</v>
          </cell>
          <cell r="B2" t="str">
            <v>ACERO 37.000 PSI</v>
          </cell>
          <cell r="C2" t="str">
            <v>Insumos</v>
          </cell>
          <cell r="D2" t="str">
            <v>KG</v>
          </cell>
          <cell r="E2">
            <v>3958</v>
          </cell>
          <cell r="F2">
            <v>3326</v>
          </cell>
        </row>
        <row r="3">
          <cell r="A3" t="str">
            <v>I2</v>
          </cell>
          <cell r="B3" t="str">
            <v>ACERO 60.000 PSI</v>
          </cell>
          <cell r="C3" t="str">
            <v>Insumos</v>
          </cell>
          <cell r="D3" t="str">
            <v>KG</v>
          </cell>
          <cell r="E3">
            <v>3958</v>
          </cell>
          <cell r="F3">
            <v>3326</v>
          </cell>
        </row>
        <row r="4">
          <cell r="A4" t="str">
            <v>I3</v>
          </cell>
          <cell r="B4" t="str">
            <v>ALAMBRE NEGRO NO. 18</v>
          </cell>
          <cell r="C4" t="str">
            <v>Insumos</v>
          </cell>
          <cell r="D4" t="str">
            <v>KG</v>
          </cell>
          <cell r="E4">
            <v>5165</v>
          </cell>
          <cell r="F4">
            <v>4340</v>
          </cell>
        </row>
        <row r="5">
          <cell r="A5" t="str">
            <v>I4</v>
          </cell>
          <cell r="B5" t="str">
            <v xml:space="preserve">GRAFIL 5.5 MM </v>
          </cell>
          <cell r="C5" t="str">
            <v>Insumos</v>
          </cell>
          <cell r="D5" t="str">
            <v>KG</v>
          </cell>
          <cell r="E5">
            <v>3809</v>
          </cell>
          <cell r="F5">
            <v>3201</v>
          </cell>
        </row>
        <row r="6">
          <cell r="A6" t="str">
            <v>I5</v>
          </cell>
          <cell r="B6" t="str">
            <v>MALLA ELECTROSOLDADA H-084  R-2.1  4 MM  15 X 25 CM.</v>
          </cell>
          <cell r="C6" t="str">
            <v>Insumos</v>
          </cell>
          <cell r="D6" t="str">
            <v>KG</v>
          </cell>
          <cell r="E6">
            <v>3768</v>
          </cell>
          <cell r="F6">
            <v>3166</v>
          </cell>
        </row>
        <row r="7">
          <cell r="A7" t="str">
            <v>I6</v>
          </cell>
          <cell r="B7" t="str">
            <v>MALLA ELECTROSOLDADA M-084  Q-2  4 MM  15 X 15 CM.</v>
          </cell>
          <cell r="C7" t="str">
            <v>Insumos</v>
          </cell>
          <cell r="D7" t="str">
            <v>KG</v>
          </cell>
          <cell r="E7">
            <v>6055</v>
          </cell>
          <cell r="F7">
            <v>5088</v>
          </cell>
        </row>
        <row r="8">
          <cell r="A8" t="str">
            <v>I7</v>
          </cell>
          <cell r="B8" t="str">
            <v>MALLA ELECTROSOLDADA M-106  Q-3  4.5 MM 15 X 15 CM.</v>
          </cell>
          <cell r="C8" t="str">
            <v>Insumos</v>
          </cell>
          <cell r="D8" t="str">
            <v>KG</v>
          </cell>
          <cell r="E8">
            <v>3768</v>
          </cell>
          <cell r="F8">
            <v>3166</v>
          </cell>
        </row>
        <row r="9">
          <cell r="A9" t="str">
            <v>I8</v>
          </cell>
          <cell r="B9" t="str">
            <v>MALLA ELECTROSOLDADA XX-131 5.0MM C/ 15 CM EN AMBOS SENTIDOS</v>
          </cell>
          <cell r="C9" t="str">
            <v>Insumos</v>
          </cell>
          <cell r="D9" t="str">
            <v>KG</v>
          </cell>
          <cell r="E9">
            <v>5404</v>
          </cell>
          <cell r="F9">
            <v>4541</v>
          </cell>
        </row>
        <row r="10">
          <cell r="A10" t="str">
            <v>I9</v>
          </cell>
          <cell r="B10" t="str">
            <v xml:space="preserve">MALLA ELECTROSOLDADA M-159  Q-4  5.5 MM 15 X 15 CM. </v>
          </cell>
          <cell r="C10" t="str">
            <v>Insumos</v>
          </cell>
          <cell r="D10" t="str">
            <v>KG</v>
          </cell>
          <cell r="E10">
            <v>3768</v>
          </cell>
          <cell r="F10">
            <v>3166</v>
          </cell>
        </row>
        <row r="11">
          <cell r="A11" t="str">
            <v>I10</v>
          </cell>
          <cell r="B11" t="str">
            <v>MALLA ELECTROSOLDADA M-188. Q-5  6.0MM  15 X 15CM.</v>
          </cell>
          <cell r="C11" t="str">
            <v>Insumos</v>
          </cell>
          <cell r="D11" t="str">
            <v>KG</v>
          </cell>
          <cell r="E11">
            <v>3768</v>
          </cell>
          <cell r="F11">
            <v>3166</v>
          </cell>
        </row>
        <row r="12">
          <cell r="A12" t="str">
            <v>I11</v>
          </cell>
          <cell r="B12" t="str">
            <v>MALLA ELECTROSOLDADA M-221  Q-6  6.5 MM  15 X 15 CM.</v>
          </cell>
          <cell r="C12" t="str">
            <v>Insumos</v>
          </cell>
          <cell r="D12" t="str">
            <v>KG</v>
          </cell>
          <cell r="E12">
            <v>3768</v>
          </cell>
          <cell r="F12">
            <v>3166</v>
          </cell>
        </row>
        <row r="13">
          <cell r="A13" t="str">
            <v>I12</v>
          </cell>
          <cell r="B13" t="str">
            <v>MALLA ELECTROSOLDADA M-257  F 7,0MM C/.15M EN AMBOS SENTIDOS</v>
          </cell>
          <cell r="C13" t="str">
            <v>Insumos</v>
          </cell>
          <cell r="D13" t="str">
            <v>KG</v>
          </cell>
          <cell r="E13">
            <v>3768</v>
          </cell>
          <cell r="F13">
            <v>3166</v>
          </cell>
        </row>
        <row r="14">
          <cell r="A14" t="str">
            <v>I13</v>
          </cell>
          <cell r="B14" t="str">
            <v xml:space="preserve">VARILLA LISA 5/8" </v>
          </cell>
          <cell r="C14" t="str">
            <v>Insumos</v>
          </cell>
          <cell r="D14" t="str">
            <v>M</v>
          </cell>
          <cell r="E14">
            <v>5850</v>
          </cell>
          <cell r="F14">
            <v>4916</v>
          </cell>
        </row>
        <row r="15">
          <cell r="A15" t="str">
            <v>I14</v>
          </cell>
          <cell r="B15" t="str">
            <v xml:space="preserve">VARILLA LISA 3/8" </v>
          </cell>
          <cell r="C15" t="str">
            <v>Insumos</v>
          </cell>
          <cell r="D15" t="str">
            <v>M</v>
          </cell>
          <cell r="E15">
            <v>4712</v>
          </cell>
          <cell r="F15">
            <v>3960</v>
          </cell>
        </row>
        <row r="16">
          <cell r="A16" t="str">
            <v>I15</v>
          </cell>
          <cell r="B16" t="str">
            <v xml:space="preserve">VARILLA LISA 1/2" </v>
          </cell>
          <cell r="C16" t="str">
            <v>Insumos</v>
          </cell>
          <cell r="D16" t="str">
            <v>M</v>
          </cell>
          <cell r="E16">
            <v>5468</v>
          </cell>
          <cell r="F16">
            <v>4595</v>
          </cell>
        </row>
        <row r="17">
          <cell r="A17" t="str">
            <v>I16</v>
          </cell>
          <cell r="B17" t="str">
            <v xml:space="preserve">CONECTORES EN LAMINA </v>
          </cell>
          <cell r="C17" t="str">
            <v>Insumos</v>
          </cell>
          <cell r="D17" t="str">
            <v>UND</v>
          </cell>
          <cell r="E17">
            <v>646</v>
          </cell>
          <cell r="F17">
            <v>543</v>
          </cell>
        </row>
        <row r="18">
          <cell r="A18" t="str">
            <v>I17</v>
          </cell>
          <cell r="B18" t="str">
            <v>BARRAS CORRUGADAS W60X6M D: 1/4"</v>
          </cell>
          <cell r="C18" t="str">
            <v>Insumos</v>
          </cell>
          <cell r="D18" t="str">
            <v>UND</v>
          </cell>
          <cell r="E18">
            <v>3324</v>
          </cell>
          <cell r="F18">
            <v>2793</v>
          </cell>
        </row>
        <row r="19">
          <cell r="A19" t="str">
            <v>I18</v>
          </cell>
          <cell r="B19" t="str">
            <v>BARRAS CORRUGADAS W60X6M D: 8.5 MM</v>
          </cell>
          <cell r="C19" t="str">
            <v>Insumos</v>
          </cell>
          <cell r="D19" t="str">
            <v>UND</v>
          </cell>
          <cell r="E19">
            <v>3324</v>
          </cell>
          <cell r="F19">
            <v>2793</v>
          </cell>
        </row>
        <row r="20">
          <cell r="A20" t="str">
            <v>I19</v>
          </cell>
          <cell r="B20" t="str">
            <v>BARRAS CORRUGADAS W60X6M D: 9MM</v>
          </cell>
          <cell r="C20" t="str">
            <v>Insumos</v>
          </cell>
          <cell r="D20" t="str">
            <v>UND</v>
          </cell>
          <cell r="E20">
            <v>3324</v>
          </cell>
          <cell r="F20">
            <v>2793</v>
          </cell>
        </row>
        <row r="21">
          <cell r="A21" t="str">
            <v>I20</v>
          </cell>
          <cell r="B21" t="str">
            <v>BARRAS CORRUGADAS W60X6M D: 3/8"</v>
          </cell>
          <cell r="C21" t="str">
            <v>Insumos</v>
          </cell>
          <cell r="D21" t="str">
            <v>UND</v>
          </cell>
          <cell r="E21">
            <v>3324</v>
          </cell>
          <cell r="F21">
            <v>2793</v>
          </cell>
        </row>
        <row r="22">
          <cell r="A22" t="str">
            <v>I21</v>
          </cell>
          <cell r="B22" t="str">
            <v>GANCHO DE AGARRE DE 5/8" DE FY 420 MPA</v>
          </cell>
          <cell r="C22" t="str">
            <v>Insumos</v>
          </cell>
          <cell r="D22" t="str">
            <v>UND</v>
          </cell>
          <cell r="E22">
            <v>3411</v>
          </cell>
          <cell r="F22">
            <v>2866</v>
          </cell>
        </row>
        <row r="23">
          <cell r="A23" t="str">
            <v>I22</v>
          </cell>
          <cell r="B23" t="str">
            <v>ESCALONES EN 3/8 DE FY 420 MPA</v>
          </cell>
          <cell r="C23" t="str">
            <v>Insumos</v>
          </cell>
          <cell r="D23" t="str">
            <v>UND</v>
          </cell>
          <cell r="E23">
            <v>3324</v>
          </cell>
          <cell r="F23">
            <v>2793</v>
          </cell>
        </row>
        <row r="24">
          <cell r="A24" t="str">
            <v>I23</v>
          </cell>
          <cell r="B24" t="str">
            <v>MARCO REJA DE VARILLA 1" A.R/ ANGULO/PLATINA</v>
          </cell>
          <cell r="C24" t="str">
            <v>Insumos</v>
          </cell>
          <cell r="D24" t="str">
            <v>UND</v>
          </cell>
          <cell r="E24">
            <v>188501</v>
          </cell>
          <cell r="F24">
            <v>158404</v>
          </cell>
        </row>
        <row r="25">
          <cell r="A25" t="str">
            <v>I24</v>
          </cell>
          <cell r="B25" t="str">
            <v>ARO-TAPA HD DE 0,60 M SELLO ELASTICO- LLAVE-ANTIRUIDO</v>
          </cell>
          <cell r="C25" t="str">
            <v>Insumos</v>
          </cell>
          <cell r="D25" t="str">
            <v>UND</v>
          </cell>
          <cell r="E25">
            <v>1159274</v>
          </cell>
          <cell r="F25">
            <v>974180</v>
          </cell>
        </row>
        <row r="26">
          <cell r="A26" t="str">
            <v>I25</v>
          </cell>
          <cell r="B26" t="str">
            <v>ARO-TAPA HD DE 0,58 M SELLO ELASTICO- LLAVE-ANTIRUIDO</v>
          </cell>
          <cell r="C26" t="str">
            <v>Insumos</v>
          </cell>
          <cell r="D26" t="str">
            <v>UND</v>
          </cell>
          <cell r="E26">
            <v>565499</v>
          </cell>
          <cell r="F26">
            <v>475209</v>
          </cell>
        </row>
        <row r="27">
          <cell r="A27" t="str">
            <v>I26</v>
          </cell>
          <cell r="B27" t="str">
            <v>TAPA D 0.58 M EN POLIPROPILENO RECICLADO Y ARO EN HF</v>
          </cell>
          <cell r="C27" t="str">
            <v>Insumos</v>
          </cell>
          <cell r="D27" t="str">
            <v>UND</v>
          </cell>
          <cell r="E27">
            <v>245050</v>
          </cell>
          <cell r="F27">
            <v>205924</v>
          </cell>
        </row>
        <row r="28">
          <cell r="A28" t="str">
            <v>I27</v>
          </cell>
          <cell r="B28" t="str">
            <v>HIERRO LISO (DOVELAS)</v>
          </cell>
          <cell r="C28" t="str">
            <v>Insumos</v>
          </cell>
          <cell r="D28" t="str">
            <v>KG</v>
          </cell>
          <cell r="E28">
            <v>4712</v>
          </cell>
          <cell r="F28">
            <v>3960</v>
          </cell>
        </row>
        <row r="29">
          <cell r="A29" t="str">
            <v>I28</v>
          </cell>
          <cell r="B29" t="str">
            <v>ANCLAJES 1/2" X 8" (INCLUYE PERFORACIÓN Y ADHESIVO EPÓXICO)</v>
          </cell>
          <cell r="C29" t="str">
            <v>Insumos</v>
          </cell>
          <cell r="D29" t="str">
            <v>UND</v>
          </cell>
          <cell r="E29">
            <v>15080</v>
          </cell>
          <cell r="F29">
            <v>12672</v>
          </cell>
        </row>
        <row r="30">
          <cell r="A30" t="str">
            <v>I29</v>
          </cell>
          <cell r="B30" t="str">
            <v>CABLE 1/2" x 3 - ALTA RESISTENCIA</v>
          </cell>
          <cell r="C30" t="str">
            <v>Insumos</v>
          </cell>
          <cell r="D30" t="str">
            <v>ML</v>
          </cell>
          <cell r="E30">
            <v>15080</v>
          </cell>
          <cell r="F30">
            <v>12672</v>
          </cell>
        </row>
        <row r="31">
          <cell r="A31" t="str">
            <v>I30</v>
          </cell>
          <cell r="B31" t="str">
            <v>ALAMBRE DE PUA X 350 MTS CL 12</v>
          </cell>
          <cell r="C31" t="str">
            <v>Insumos</v>
          </cell>
          <cell r="D31" t="str">
            <v>ROLLO</v>
          </cell>
          <cell r="E31">
            <v>245993</v>
          </cell>
          <cell r="F31">
            <v>206717</v>
          </cell>
        </row>
        <row r="32">
          <cell r="A32" t="str">
            <v>I31</v>
          </cell>
          <cell r="B32" t="str">
            <v xml:space="preserve">ARENA DE PEÑA </v>
          </cell>
          <cell r="C32" t="str">
            <v>Insumos</v>
          </cell>
          <cell r="D32" t="str">
            <v>M3</v>
          </cell>
          <cell r="E32">
            <v>77978</v>
          </cell>
          <cell r="F32">
            <v>65528</v>
          </cell>
        </row>
        <row r="33">
          <cell r="A33" t="str">
            <v>I32</v>
          </cell>
          <cell r="B33" t="str">
            <v>ARENA LAVADA DE RIO</v>
          </cell>
          <cell r="C33" t="str">
            <v>Insumos</v>
          </cell>
          <cell r="D33" t="str">
            <v>M3</v>
          </cell>
          <cell r="E33">
            <v>111397</v>
          </cell>
          <cell r="F33">
            <v>93611</v>
          </cell>
        </row>
        <row r="34">
          <cell r="A34" t="str">
            <v>I33</v>
          </cell>
          <cell r="B34" t="str">
            <v>ARENA GRUESA</v>
          </cell>
          <cell r="C34" t="str">
            <v>Insumos</v>
          </cell>
          <cell r="D34" t="str">
            <v>M3</v>
          </cell>
          <cell r="E34">
            <v>53624</v>
          </cell>
          <cell r="F34">
            <v>45062</v>
          </cell>
        </row>
        <row r="35">
          <cell r="A35" t="str">
            <v>I34</v>
          </cell>
          <cell r="B35" t="str">
            <v>GRAVILLA COMUN DE RIO</v>
          </cell>
          <cell r="C35" t="str">
            <v>Insumos</v>
          </cell>
          <cell r="D35" t="str">
            <v>M3</v>
          </cell>
          <cell r="E35">
            <v>111397</v>
          </cell>
          <cell r="F35">
            <v>93611</v>
          </cell>
        </row>
        <row r="36">
          <cell r="A36" t="str">
            <v>I35</v>
          </cell>
          <cell r="B36" t="str">
            <v>GRAVILLA FINA 1/2"</v>
          </cell>
          <cell r="C36" t="str">
            <v>Insumos</v>
          </cell>
          <cell r="D36" t="str">
            <v>M3</v>
          </cell>
          <cell r="E36">
            <v>119967</v>
          </cell>
          <cell r="F36">
            <v>100813</v>
          </cell>
        </row>
        <row r="37">
          <cell r="A37" t="str">
            <v>I36</v>
          </cell>
          <cell r="B37" t="str">
            <v>MATERIAL SELECCIONADO DE 4"</v>
          </cell>
          <cell r="C37" t="str">
            <v>Insumos</v>
          </cell>
          <cell r="D37" t="str">
            <v>M3</v>
          </cell>
          <cell r="E37">
            <v>51414</v>
          </cell>
          <cell r="F37">
            <v>43205</v>
          </cell>
        </row>
        <row r="38">
          <cell r="A38" t="str">
            <v>I37</v>
          </cell>
          <cell r="B38" t="str">
            <v>PIEDRA MEDIA ZONGA</v>
          </cell>
          <cell r="C38" t="str">
            <v>Insumos</v>
          </cell>
          <cell r="D38" t="str">
            <v>M3</v>
          </cell>
          <cell r="E38">
            <v>68551</v>
          </cell>
          <cell r="F38">
            <v>57606</v>
          </cell>
        </row>
        <row r="39">
          <cell r="A39" t="str">
            <v>I38</v>
          </cell>
          <cell r="B39" t="str">
            <v>PIEDRA DE MANO</v>
          </cell>
          <cell r="C39" t="str">
            <v>Insumos</v>
          </cell>
          <cell r="D39" t="str">
            <v>M3</v>
          </cell>
          <cell r="E39">
            <v>68249</v>
          </cell>
          <cell r="F39">
            <v>57352</v>
          </cell>
        </row>
        <row r="40">
          <cell r="A40" t="str">
            <v>I39</v>
          </cell>
          <cell r="B40" t="str">
            <v>BASE GRANULAR B-200 NORMA INVIAS</v>
          </cell>
          <cell r="C40" t="str">
            <v>Insumos</v>
          </cell>
          <cell r="D40" t="str">
            <v>M3</v>
          </cell>
          <cell r="E40">
            <v>51414</v>
          </cell>
          <cell r="F40">
            <v>43205</v>
          </cell>
        </row>
        <row r="41">
          <cell r="A41" t="str">
            <v>I40</v>
          </cell>
          <cell r="B41" t="str">
            <v>BASE GRANULAR B-400 NORMA INVIAS</v>
          </cell>
          <cell r="C41" t="str">
            <v>Insumos</v>
          </cell>
          <cell r="D41" t="str">
            <v>M3</v>
          </cell>
          <cell r="E41">
            <v>59982</v>
          </cell>
          <cell r="F41">
            <v>50405</v>
          </cell>
        </row>
        <row r="42">
          <cell r="A42" t="str">
            <v>I41</v>
          </cell>
          <cell r="B42" t="str">
            <v>BASE GRANULAR B-600 NORMA INVIAS</v>
          </cell>
          <cell r="C42" t="str">
            <v>Insumos</v>
          </cell>
          <cell r="D42" t="str">
            <v>M3</v>
          </cell>
          <cell r="E42">
            <v>68551</v>
          </cell>
          <cell r="F42">
            <v>57606</v>
          </cell>
        </row>
        <row r="43">
          <cell r="A43" t="str">
            <v>I42</v>
          </cell>
          <cell r="B43" t="str">
            <v>BASE GRANULAR BG-1  NORMA INVIAS</v>
          </cell>
          <cell r="C43" t="str">
            <v>Insumos</v>
          </cell>
          <cell r="D43" t="str">
            <v>M3</v>
          </cell>
          <cell r="E43">
            <v>119967</v>
          </cell>
          <cell r="F43">
            <v>100813</v>
          </cell>
        </row>
        <row r="44">
          <cell r="A44" t="str">
            <v>I43</v>
          </cell>
          <cell r="B44" t="str">
            <v>SUB BASE GRANULAR SBG-1 NORMA INVIAS</v>
          </cell>
          <cell r="C44" t="str">
            <v>Insumos</v>
          </cell>
          <cell r="D44" t="str">
            <v>M3</v>
          </cell>
          <cell r="E44">
            <v>106255</v>
          </cell>
          <cell r="F44">
            <v>89290</v>
          </cell>
        </row>
        <row r="45">
          <cell r="A45" t="str">
            <v>I44</v>
          </cell>
          <cell r="B45" t="str">
            <v>SUB BASE GRANULAR SBG-4 NORMA INVIAS</v>
          </cell>
          <cell r="C45" t="str">
            <v>Insumos</v>
          </cell>
          <cell r="D45" t="str">
            <v>M3</v>
          </cell>
          <cell r="E45">
            <v>92544</v>
          </cell>
          <cell r="F45">
            <v>77768</v>
          </cell>
        </row>
        <row r="46">
          <cell r="A46" t="str">
            <v>I45</v>
          </cell>
          <cell r="B46" t="str">
            <v>AGUA M3</v>
          </cell>
          <cell r="C46" t="str">
            <v>Insumos</v>
          </cell>
          <cell r="D46" t="str">
            <v>M3</v>
          </cell>
          <cell r="E46">
            <v>2442</v>
          </cell>
          <cell r="F46">
            <v>2442</v>
          </cell>
        </row>
        <row r="47">
          <cell r="A47" t="str">
            <v>I46</v>
          </cell>
          <cell r="B47" t="str">
            <v>MATERIAL COMÚN DE CANTERA DE PRÉSTAMO EN SITIO DE TRANSPORTE/INSTALACIÓN EN OBRA</v>
          </cell>
          <cell r="C47" t="str">
            <v>Insumos</v>
          </cell>
          <cell r="D47" t="str">
            <v>M3</v>
          </cell>
          <cell r="E47">
            <v>20592</v>
          </cell>
          <cell r="F47">
            <v>20592</v>
          </cell>
        </row>
        <row r="48">
          <cell r="A48" t="str">
            <v>I47</v>
          </cell>
          <cell r="B48" t="str">
            <v>MATERIAL DE PRESTAMO CARGADO Y PUESTO EN OBRA</v>
          </cell>
          <cell r="C48" t="str">
            <v>Insumos</v>
          </cell>
          <cell r="D48" t="str">
            <v>M3</v>
          </cell>
          <cell r="E48">
            <v>25345</v>
          </cell>
          <cell r="F48">
            <v>25345</v>
          </cell>
        </row>
        <row r="49">
          <cell r="A49" t="str">
            <v>I48</v>
          </cell>
          <cell r="B49" t="str">
            <v>PIEDRA FILTRO</v>
          </cell>
          <cell r="C49" t="str">
            <v>Insumos</v>
          </cell>
          <cell r="D49" t="str">
            <v>M3</v>
          </cell>
          <cell r="E49">
            <v>69697</v>
          </cell>
          <cell r="F49">
            <v>69697</v>
          </cell>
        </row>
        <row r="50">
          <cell r="A50" t="str">
            <v>I49</v>
          </cell>
          <cell r="B50" t="str">
            <v>AGUA LITRO</v>
          </cell>
          <cell r="C50" t="str">
            <v>Insumos</v>
          </cell>
          <cell r="D50" t="str">
            <v>LT</v>
          </cell>
          <cell r="E50">
            <v>28</v>
          </cell>
          <cell r="F50">
            <v>28</v>
          </cell>
        </row>
        <row r="51">
          <cell r="A51" t="str">
            <v>I50</v>
          </cell>
          <cell r="B51" t="str">
            <v>AFIRMADO NORMA INVIAS</v>
          </cell>
          <cell r="C51" t="str">
            <v>Insumos</v>
          </cell>
          <cell r="D51" t="str">
            <v>M3</v>
          </cell>
          <cell r="E51">
            <v>60192</v>
          </cell>
          <cell r="F51">
            <v>60192</v>
          </cell>
        </row>
        <row r="52">
          <cell r="A52" t="str">
            <v>I51</v>
          </cell>
          <cell r="B52" t="str">
            <v>ARENA LIMPIA SIN SOBRETAMAÑOS</v>
          </cell>
          <cell r="C52" t="str">
            <v>Insumos</v>
          </cell>
          <cell r="D52" t="str">
            <v>M3</v>
          </cell>
          <cell r="E52">
            <v>57025</v>
          </cell>
          <cell r="F52">
            <v>57025</v>
          </cell>
        </row>
        <row r="53">
          <cell r="A53" t="str">
            <v>I52</v>
          </cell>
          <cell r="B53" t="str">
            <v>SUCIO DE RIO PARA AFIRMADOS</v>
          </cell>
          <cell r="C53" t="str">
            <v>Insumos</v>
          </cell>
          <cell r="D53" t="str">
            <v>M3</v>
          </cell>
          <cell r="E53">
            <v>55440</v>
          </cell>
          <cell r="F53">
            <v>55440</v>
          </cell>
        </row>
        <row r="54">
          <cell r="A54" t="str">
            <v>I53</v>
          </cell>
          <cell r="B54" t="str">
            <v>ACCESORIOS DE CONEXION POR ENCIMA PARA SANITARIO TIPO INSTITUCIONAL ELONGADO TIPO TOTO REF. TCDS O SIMILAR</v>
          </cell>
          <cell r="C54" t="str">
            <v>Insumos</v>
          </cell>
          <cell r="D54" t="str">
            <v>UND</v>
          </cell>
          <cell r="E54">
            <v>191947</v>
          </cell>
          <cell r="F54">
            <v>161300</v>
          </cell>
        </row>
        <row r="55">
          <cell r="A55" t="str">
            <v>I54</v>
          </cell>
          <cell r="B55" t="str">
            <v>ACCESORIOS DE CONEXION POSTERIOR PARA SANITARIOS MARCA A&amp;A Y MANCESA</v>
          </cell>
          <cell r="C55" t="str">
            <v>Insumos</v>
          </cell>
          <cell r="D55" t="str">
            <v>UND</v>
          </cell>
          <cell r="E55">
            <v>33396</v>
          </cell>
          <cell r="F55">
            <v>28064</v>
          </cell>
        </row>
        <row r="56">
          <cell r="A56" t="str">
            <v>I55</v>
          </cell>
          <cell r="B56" t="str">
            <v>ACCESORIOS PARA CONECTAR VÁLVULA ORINAL MEDIANO TIPO DOCOL REF. 4 AA TCDO1 O SIMILAR</v>
          </cell>
          <cell r="C56" t="str">
            <v>Insumos</v>
          </cell>
          <cell r="D56" t="str">
            <v>UND</v>
          </cell>
          <cell r="E56">
            <v>79519</v>
          </cell>
          <cell r="F56">
            <v>66823</v>
          </cell>
        </row>
        <row r="57">
          <cell r="A57" t="str">
            <v>I56</v>
          </cell>
          <cell r="B57" t="str">
            <v>BOTON ANTIVANDALICO CON PALANCA PARA MINUSVALIDO METÁLICO CROMADO PARA ACCIONAR VÁLVULA DE DESCARGA TIPO DOCOL REF. 4 AA 0184906 O SIMILAR.</v>
          </cell>
          <cell r="C57" t="str">
            <v>Insumos</v>
          </cell>
          <cell r="D57" t="str">
            <v>UND</v>
          </cell>
          <cell r="E57">
            <v>115410</v>
          </cell>
          <cell r="F57">
            <v>96983</v>
          </cell>
        </row>
        <row r="58">
          <cell r="A58" t="str">
            <v>I57</v>
          </cell>
          <cell r="B58" t="str">
            <v>BOTON ANTIVANDALICO METÁLICO CROMADO PARA ACCIONAR VÁLVULA DE DESCARGA TIPO DOCOL REF. 4 AA 01505006 O SIMILAR.</v>
          </cell>
          <cell r="C58" t="str">
            <v>Insumos</v>
          </cell>
          <cell r="D58" t="str">
            <v>UND</v>
          </cell>
          <cell r="E58">
            <v>406773</v>
          </cell>
          <cell r="F58">
            <v>341826</v>
          </cell>
        </row>
        <row r="59">
          <cell r="A59" t="str">
            <v>I58</v>
          </cell>
          <cell r="B59" t="str">
            <v>CEPILLERO EN PORCELANA TIPO ELITE DE CORONA REF. 06150100-1 O SIMILAR.</v>
          </cell>
          <cell r="C59" t="str">
            <v>Insumos</v>
          </cell>
          <cell r="D59" t="str">
            <v>UND</v>
          </cell>
          <cell r="E59">
            <v>18850</v>
          </cell>
          <cell r="F59">
            <v>15840</v>
          </cell>
        </row>
        <row r="60">
          <cell r="A60" t="str">
            <v>I59</v>
          </cell>
          <cell r="B60" t="str">
            <v>CEPILLERO EN PORCELANA TIPO ESPACIO DE CORONA REF. 04250100-1 O SIMILAR.</v>
          </cell>
          <cell r="C60" t="str">
            <v>Insumos</v>
          </cell>
          <cell r="D60" t="str">
            <v>UND</v>
          </cell>
          <cell r="E60">
            <v>29392</v>
          </cell>
          <cell r="F60">
            <v>24699</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278493</v>
          </cell>
          <cell r="F61">
            <v>234028</v>
          </cell>
        </row>
        <row r="62">
          <cell r="A62" t="str">
            <v>I61</v>
          </cell>
          <cell r="B62" t="str">
            <v>COMBO TIPO AVANTI COLOR BLANCO REF. 30336100K DE CORONA O SIMILAR (INCLUYE SANITARIO AVANTI CON TAPA Y TANQUE, LAVAMANOS DE PEDESTAL AVANTI).</v>
          </cell>
          <cell r="C62" t="str">
            <v>Insumos</v>
          </cell>
          <cell r="D62" t="str">
            <v>UND</v>
          </cell>
          <cell r="E62">
            <v>409605</v>
          </cell>
          <cell r="F62">
            <v>344206</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167954</v>
          </cell>
          <cell r="F63">
            <v>141138</v>
          </cell>
        </row>
        <row r="64">
          <cell r="A64" t="str">
            <v>I63</v>
          </cell>
          <cell r="B64" t="str">
            <v>GRIFERÍA LAVAMANOS ANTIVANDÁLICO CON PICO EXPUESTO REF:701310001 CORONA O SIMILAR</v>
          </cell>
          <cell r="C64" t="str">
            <v>Insumos</v>
          </cell>
          <cell r="D64" t="str">
            <v>UND</v>
          </cell>
          <cell r="E64">
            <v>470550</v>
          </cell>
          <cell r="F64">
            <v>395420</v>
          </cell>
        </row>
        <row r="65">
          <cell r="A65" t="str">
            <v>I64</v>
          </cell>
          <cell r="B65" t="str">
            <v>CONJUNTO GRIFERIA LAVAMANOS PRYSMA 4" CROMO TIPO GRIVAL REF. 54130 O SIMILAR (INCLUYE DESAGUE, SIFÓN BOTELLA Y GRAPAS).</v>
          </cell>
          <cell r="C65" t="str">
            <v>Insumos</v>
          </cell>
          <cell r="D65" t="str">
            <v>UND</v>
          </cell>
          <cell r="E65">
            <v>97512</v>
          </cell>
          <cell r="F65">
            <v>81943</v>
          </cell>
        </row>
        <row r="66">
          <cell r="A66" t="str">
            <v>I65</v>
          </cell>
          <cell r="B66" t="str">
            <v>CONJUNTO SANITARIO TIPO ACUACER COLOR BLANCO DE CORONA O SIMILAR (INCLUYE SANITARIO, TAPA, TANQUE, GRIFERIA, ACCESORIOS DE CONEXIÓN E INSTALACIÓN.)</v>
          </cell>
          <cell r="C66" t="str">
            <v>Insumos</v>
          </cell>
          <cell r="D66" t="str">
            <v>UND</v>
          </cell>
          <cell r="E66">
            <v>312389</v>
          </cell>
          <cell r="F66">
            <v>262512</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632060</v>
          </cell>
          <cell r="F67">
            <v>531143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864416</v>
          </cell>
          <cell r="F68">
            <v>726400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580815</v>
          </cell>
          <cell r="F69">
            <v>488080</v>
          </cell>
        </row>
        <row r="70">
          <cell r="A70" t="str">
            <v>I69</v>
          </cell>
          <cell r="B70" t="str">
            <v>DUCHA MEZCLADORA CROMADA 8" TIPO GALAXIA DE GRIVAL SIN SALIDA BAÑERA REF. 50400001 O SIMILAR (INCLUYE UNIVERSAL, MEZCLADOR Y REGADERA)</v>
          </cell>
          <cell r="C70" t="str">
            <v>Insumos</v>
          </cell>
          <cell r="D70" t="str">
            <v>UND</v>
          </cell>
          <cell r="E70">
            <v>111407</v>
          </cell>
          <cell r="F70">
            <v>93619</v>
          </cell>
        </row>
        <row r="71">
          <cell r="A71" t="str">
            <v>I70</v>
          </cell>
          <cell r="B71" t="str">
            <v>DUCHA ANTIVANDÁLICA CON REGADERA TUBULAR REF: 754000001 CORONA O SIMILAR</v>
          </cell>
          <cell r="C71" t="str">
            <v>Insumos</v>
          </cell>
          <cell r="D71" t="str">
            <v>UND</v>
          </cell>
          <cell r="E71">
            <v>211484</v>
          </cell>
          <cell r="F71">
            <v>177718</v>
          </cell>
        </row>
        <row r="72">
          <cell r="A72" t="str">
            <v>I71</v>
          </cell>
          <cell r="B72" t="str">
            <v>DUCHA SENCILLA GALAXIA REF. 50430001 TIPO GRIVAL O SIMILAR. (INCLUYE UNIVERSAL Y REGADERA)</v>
          </cell>
          <cell r="C72" t="str">
            <v>Insumos</v>
          </cell>
          <cell r="D72" t="str">
            <v>UND</v>
          </cell>
          <cell r="E72">
            <v>51750</v>
          </cell>
          <cell r="F72">
            <v>43487</v>
          </cell>
        </row>
        <row r="73">
          <cell r="A73" t="str">
            <v>I72</v>
          </cell>
          <cell r="B73" t="str">
            <v>GANCHOS  EN PORCELANA TIPO ELITE REF. 06170100-1 DE CORONA O SIMILAR. (JUEGO DE 2 UND)</v>
          </cell>
          <cell r="C73" t="str">
            <v>Insumos</v>
          </cell>
          <cell r="D73" t="str">
            <v>JUEGO</v>
          </cell>
          <cell r="E73">
            <v>30845</v>
          </cell>
          <cell r="F73">
            <v>25920</v>
          </cell>
        </row>
        <row r="74">
          <cell r="A74" t="str">
            <v>I73</v>
          </cell>
          <cell r="B74" t="str">
            <v>GANCHOS  EN PORCELANA TIPO ESPACIO REF. 04270100-1 DE CORONA O SIMILAR. (JUEGO DE 2 UND)</v>
          </cell>
          <cell r="C74" t="str">
            <v>Insumos</v>
          </cell>
          <cell r="D74" t="str">
            <v>JUEGO</v>
          </cell>
          <cell r="E74">
            <v>26320</v>
          </cell>
          <cell r="F74">
            <v>22118</v>
          </cell>
        </row>
        <row r="75">
          <cell r="A75" t="str">
            <v>I74</v>
          </cell>
          <cell r="B75" t="str">
            <v>JABONERA DUCHA EN PORCELANA TIPO ELITE REF. 06110100-1 DE CORONA O SIMILAR.</v>
          </cell>
          <cell r="C75" t="str">
            <v>Insumos</v>
          </cell>
          <cell r="D75" t="str">
            <v>UND</v>
          </cell>
          <cell r="E75">
            <v>34277</v>
          </cell>
          <cell r="F75">
            <v>28804</v>
          </cell>
        </row>
        <row r="76">
          <cell r="A76" t="str">
            <v>I75</v>
          </cell>
          <cell r="B76" t="str">
            <v>JABONERA DUCHA EN PORCELANA TIPO ESPACIO REF. 04210100-1 DE CORONA O SIMILAR.</v>
          </cell>
          <cell r="C76" t="str">
            <v>Insumos</v>
          </cell>
          <cell r="D76" t="str">
            <v>UND</v>
          </cell>
          <cell r="E76">
            <v>17137</v>
          </cell>
          <cell r="F76">
            <v>14401</v>
          </cell>
        </row>
        <row r="77">
          <cell r="A77" t="str">
            <v>I76</v>
          </cell>
          <cell r="B77" t="str">
            <v>JABONERA LAVAMANOS EN PORCELANA TIPO ELITE REF. 06130100-1 DE CORONA O SIMILAR.</v>
          </cell>
          <cell r="C77" t="str">
            <v>Insumos</v>
          </cell>
          <cell r="D77" t="str">
            <v>UND</v>
          </cell>
          <cell r="E77">
            <v>25704</v>
          </cell>
          <cell r="F77">
            <v>21600</v>
          </cell>
        </row>
        <row r="78">
          <cell r="A78" t="str">
            <v>I77</v>
          </cell>
          <cell r="B78" t="str">
            <v>JABONERA LAVAMANOS EN PORCELANA TIPO ESPACIO REF. 04230100-1 DE CORONA O SIMILAR.</v>
          </cell>
          <cell r="C78" t="str">
            <v>Insumos</v>
          </cell>
          <cell r="D78" t="str">
            <v>UND</v>
          </cell>
          <cell r="E78">
            <v>31243</v>
          </cell>
          <cell r="F78">
            <v>26255</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108535</v>
          </cell>
          <cell r="F79">
            <v>91206</v>
          </cell>
        </row>
        <row r="80">
          <cell r="A80" t="str">
            <v>I79</v>
          </cell>
          <cell r="B80" t="str">
            <v>JUEGO INCRUSTACIONES X 4 UND TIPO PORCELANA DE CORONA-1 O SIMILAR (JABONERA LAVAMANOS, 2 GANCHOS, CEPILLERA, JABONERA DUCHA Y TOALLERO).</v>
          </cell>
          <cell r="C80" t="str">
            <v>Insumos</v>
          </cell>
          <cell r="D80" t="str">
            <v>UND</v>
          </cell>
          <cell r="E80">
            <v>108535</v>
          </cell>
          <cell r="F80">
            <v>91206</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175756</v>
          </cell>
          <cell r="F81">
            <v>147694</v>
          </cell>
        </row>
        <row r="82">
          <cell r="A82" t="str">
            <v>I81</v>
          </cell>
          <cell r="B82" t="str">
            <v>KIT GRIFERIA LAVAPLATOS SENCILLO GALAXIA CROMO REF. 50960 GRIVAL O SIMILAR (INCLUYE SIFON EN P, CANASTILLA 4" Y GRIVALFLEX)</v>
          </cell>
          <cell r="C82" t="str">
            <v>Insumos</v>
          </cell>
          <cell r="D82" t="str">
            <v>UND</v>
          </cell>
          <cell r="E82">
            <v>80377</v>
          </cell>
          <cell r="F82">
            <v>67544</v>
          </cell>
        </row>
        <row r="83">
          <cell r="A83" t="str">
            <v>I82</v>
          </cell>
          <cell r="B83" t="str">
            <v>LAVAMANOS SOBREPONER LINEA MARSELLA COLOR BLANCO DE CORONA REF. .13011000 O SIMILAR.</v>
          </cell>
          <cell r="C83" t="str">
            <v>Insumos</v>
          </cell>
          <cell r="D83" t="str">
            <v>UND</v>
          </cell>
          <cell r="E83">
            <v>109856</v>
          </cell>
          <cell r="F83">
            <v>92316</v>
          </cell>
        </row>
        <row r="84">
          <cell r="A84" t="str">
            <v>I83</v>
          </cell>
          <cell r="B84" t="str">
            <v>LAVAMANOS SOBREPONER LINEA STILO COLOR BLANCO DE CORONA REF. 072591001 O SIMILAR.</v>
          </cell>
          <cell r="C84" t="str">
            <v>Insumos</v>
          </cell>
          <cell r="D84" t="str">
            <v>UND</v>
          </cell>
          <cell r="E84">
            <v>257075</v>
          </cell>
          <cell r="F84">
            <v>216029</v>
          </cell>
        </row>
        <row r="85">
          <cell r="A85" t="str">
            <v>I84</v>
          </cell>
          <cell r="B85" t="str">
            <v>LAVAMANOS NOVARA DE SOBREPONER (INCLUYE ACCESORIOS) TIPO CORONA  O SIMILAR.</v>
          </cell>
          <cell r="C85" t="str">
            <v>Insumos</v>
          </cell>
          <cell r="D85" t="str">
            <v>UND</v>
          </cell>
          <cell r="E85">
            <v>249532</v>
          </cell>
          <cell r="F85">
            <v>209691</v>
          </cell>
        </row>
        <row r="86">
          <cell r="A86" t="str">
            <v>I85</v>
          </cell>
          <cell r="B86" t="str">
            <v>LAVAPLATOS DE EMPOTRAR DOBLE EN ACERO INOXIDABLE - TIPO SOCODA O SIMILAR - DIMENSIONES 81 X 51 CM.</v>
          </cell>
          <cell r="C86" t="str">
            <v>Insumos</v>
          </cell>
          <cell r="D86" t="str">
            <v>UND</v>
          </cell>
          <cell r="E86">
            <v>257075</v>
          </cell>
          <cell r="F86">
            <v>216029</v>
          </cell>
        </row>
        <row r="87">
          <cell r="A87" t="str">
            <v>I86</v>
          </cell>
          <cell r="B87" t="str">
            <v>LAVAPLATOS DE EMPOTRAR EN ACERO INOXIDABLE - TIPO SOCODA O SIMILAR - DIMENSIONES 45 X 49 CM.</v>
          </cell>
          <cell r="C87" t="str">
            <v>Insumos</v>
          </cell>
          <cell r="D87" t="str">
            <v>UND</v>
          </cell>
          <cell r="E87">
            <v>197089</v>
          </cell>
          <cell r="F87">
            <v>165621</v>
          </cell>
        </row>
        <row r="88">
          <cell r="A88" t="str">
            <v>I87</v>
          </cell>
          <cell r="B88" t="str">
            <v>MUEBLE ABIERTO PARA TAZA INSTITUCIONAL ELONGADA TIPO TOTO COLOR BLANCO REF. 5 AA SC534 O SIMILAR.</v>
          </cell>
          <cell r="C88" t="str">
            <v>Insumos</v>
          </cell>
          <cell r="D88" t="str">
            <v>UND</v>
          </cell>
          <cell r="E88">
            <v>99401</v>
          </cell>
          <cell r="F88">
            <v>83530</v>
          </cell>
        </row>
        <row r="89">
          <cell r="A89" t="str">
            <v>I88</v>
          </cell>
          <cell r="B89" t="str">
            <v>MUEBLE ABIERTO PARA TAZA INSTITUCIONAL ELONGADA TIPO TOTO COLOR BLANCO REF. 5 AA SC534 O SIMILAR.</v>
          </cell>
          <cell r="C89" t="str">
            <v>Insumos</v>
          </cell>
          <cell r="D89" t="str">
            <v>UND</v>
          </cell>
          <cell r="E89">
            <v>59041</v>
          </cell>
          <cell r="F89">
            <v>49614</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233081</v>
          </cell>
          <cell r="F90">
            <v>195866</v>
          </cell>
        </row>
        <row r="91">
          <cell r="A91" t="str">
            <v>I90</v>
          </cell>
          <cell r="B91" t="str">
            <v xml:space="preserve">ORINAL MEDIANO DE COLGAR LÍNEA SANTA FÉ EN PORCELANA COLOR BLANCO TIPO CORONA REF. 00401100-1 O SIMILAR. </v>
          </cell>
          <cell r="C91" t="str">
            <v>Insumos</v>
          </cell>
          <cell r="D91" t="str">
            <v>UND</v>
          </cell>
          <cell r="E91">
            <v>222369</v>
          </cell>
          <cell r="F91">
            <v>186865</v>
          </cell>
        </row>
        <row r="92">
          <cell r="A92" t="str">
            <v>I91</v>
          </cell>
          <cell r="B92" t="str">
            <v xml:space="preserve">ORINAL TIPO GOTTA BAJO CONSUMO 0,5 LPF SIFON OCULTO TIPO + GRIFERIA TIPO PUSH ANTIVANDALICA,  CORONA O SIMILAR </v>
          </cell>
          <cell r="C92" t="str">
            <v>Insumos</v>
          </cell>
          <cell r="D92" t="str">
            <v>UND</v>
          </cell>
          <cell r="E92">
            <v>771557</v>
          </cell>
          <cell r="F92">
            <v>648367</v>
          </cell>
        </row>
        <row r="93">
          <cell r="A93" t="str">
            <v>I92</v>
          </cell>
          <cell r="B93" t="str">
            <v>PAPELERA EN PORCELANA TIPO ELITE REF. 06140100-1 DE CORONA O SIMILAR.</v>
          </cell>
          <cell r="C93" t="str">
            <v>Insumos</v>
          </cell>
          <cell r="D93" t="str">
            <v>UND</v>
          </cell>
          <cell r="E93">
            <v>29137</v>
          </cell>
          <cell r="F93">
            <v>24485</v>
          </cell>
        </row>
        <row r="94">
          <cell r="A94" t="str">
            <v>I93</v>
          </cell>
          <cell r="B94" t="str">
            <v>PAPELERA EN PORCELANA TIPO ESPACIO REF. 04240100-1 TIPO CORONA O SIMILAR.</v>
          </cell>
          <cell r="C94" t="str">
            <v>Insumos</v>
          </cell>
          <cell r="D94" t="str">
            <v>UND</v>
          </cell>
          <cell r="E94">
            <v>33892</v>
          </cell>
          <cell r="F94">
            <v>28481</v>
          </cell>
        </row>
        <row r="95">
          <cell r="A95" t="str">
            <v>I94</v>
          </cell>
          <cell r="B95" t="str">
            <v>SANITARIO PARA DISCAPACITADO ELONGADO SIN ASIENTO COLOR BLANCO DE CONEXIÓN POR ENCIMA LINEA ADRIATICA DE CORONA REF. 21 AA 1318 O SIMILAR.</v>
          </cell>
          <cell r="C95" t="str">
            <v>Insumos</v>
          </cell>
          <cell r="D95" t="str">
            <v>UND</v>
          </cell>
          <cell r="E95">
            <v>443884</v>
          </cell>
          <cell r="F95">
            <v>373012</v>
          </cell>
        </row>
        <row r="96">
          <cell r="A96" t="str">
            <v>I95</v>
          </cell>
          <cell r="B96" t="str">
            <v>SANITARIO TIPO INSTITUCIONAL BAJO CONSUMO 1.6 LITROS POR DESCARGA, COLOR BLANCO PARA CONEXIÓN POR DETRÁS, NO INCLUYE MUEBLE  MANCESA REF 21-AA-41</v>
          </cell>
          <cell r="C96" t="str">
            <v>Insumos</v>
          </cell>
          <cell r="D96" t="str">
            <v>UND</v>
          </cell>
          <cell r="E96">
            <v>204834</v>
          </cell>
          <cell r="F96">
            <v>172129</v>
          </cell>
        </row>
        <row r="97">
          <cell r="A97" t="str">
            <v>I96</v>
          </cell>
          <cell r="B97" t="str">
            <v>SECADOR ELECTRICO PARA MANOS LIBRES EN ACERO INOXIDABLE 304 SATINADO TIPO ACCESORIOS &amp; ACABADOS REF. 1 AA 1318 O SIMILAR.</v>
          </cell>
          <cell r="C97" t="str">
            <v>Insumos</v>
          </cell>
          <cell r="D97" t="str">
            <v>UND</v>
          </cell>
          <cell r="E97">
            <v>980312</v>
          </cell>
          <cell r="F97">
            <v>823792</v>
          </cell>
        </row>
        <row r="98">
          <cell r="A98" t="str">
            <v>I97</v>
          </cell>
          <cell r="B98" t="str">
            <v>SIFON P PARA ORINAL SANTA FÉ TIPO GRIVAL REF.. 93301 O SIMILAR</v>
          </cell>
          <cell r="C98" t="str">
            <v>Insumos</v>
          </cell>
          <cell r="D98" t="str">
            <v>UND</v>
          </cell>
          <cell r="E98">
            <v>12837</v>
          </cell>
          <cell r="F98">
            <v>10787</v>
          </cell>
        </row>
        <row r="99">
          <cell r="A99" t="str">
            <v>I98</v>
          </cell>
          <cell r="B99" t="str">
            <v>TOALLERO EN PORCELANA TIPO ELITE REF. 09190100-1 DE CORONA O SIMILAR.</v>
          </cell>
          <cell r="C99" t="str">
            <v>Insumos</v>
          </cell>
          <cell r="D99" t="str">
            <v>UND</v>
          </cell>
          <cell r="E99">
            <v>22620</v>
          </cell>
          <cell r="F99">
            <v>19008</v>
          </cell>
        </row>
        <row r="100">
          <cell r="A100" t="str">
            <v>I99</v>
          </cell>
          <cell r="B100" t="str">
            <v>TOALLERO EN PORCELANA TIPO ESPACIO REF. 04290100-1 DE CORONA O SIMILAR.</v>
          </cell>
          <cell r="C100" t="str">
            <v>Insumos</v>
          </cell>
          <cell r="D100" t="str">
            <v>UND</v>
          </cell>
          <cell r="E100">
            <v>32789</v>
          </cell>
          <cell r="F100">
            <v>27554</v>
          </cell>
        </row>
        <row r="101">
          <cell r="A101" t="str">
            <v>I100</v>
          </cell>
          <cell r="B101" t="str">
            <v>VALVULA ANTIVANDALICA  PARA ORINAL</v>
          </cell>
          <cell r="C101" t="str">
            <v>Insumos</v>
          </cell>
          <cell r="D101" t="str">
            <v>UND</v>
          </cell>
          <cell r="E101">
            <v>177262</v>
          </cell>
          <cell r="F101">
            <v>148960</v>
          </cell>
        </row>
        <row r="102">
          <cell r="A102" t="str">
            <v>I101</v>
          </cell>
          <cell r="B102" t="str">
            <v>VALVULA ANTIVANDALICA PARA SANITARIO ALTA PRESION TIPO DOCOL REF. 4 AA 01051300 O SIMILAR.</v>
          </cell>
          <cell r="C102" t="str">
            <v>Insumos</v>
          </cell>
          <cell r="D102" t="str">
            <v>UND</v>
          </cell>
          <cell r="E102">
            <v>272502</v>
          </cell>
          <cell r="F102">
            <v>228993</v>
          </cell>
        </row>
        <row r="103">
          <cell r="A103" t="str">
            <v>I102</v>
          </cell>
          <cell r="B103" t="str">
            <v>VALVULA ANTIVANDALICA PARA SANITARIO BAJA PRESION TIPO DOCOL REF. 4 AA 01021500 O SIMILAR.</v>
          </cell>
          <cell r="C103" t="str">
            <v>Insumos</v>
          </cell>
          <cell r="D103" t="str">
            <v>UND</v>
          </cell>
          <cell r="E103">
            <v>117739</v>
          </cell>
          <cell r="F103">
            <v>98940</v>
          </cell>
        </row>
        <row r="104">
          <cell r="A104" t="str">
            <v>I103</v>
          </cell>
          <cell r="B104" t="str">
            <v>DISPENSADOR PARA JABON LIQUIDO MARCA A&amp;A CUERPO EN ACERO INOXIDABLE CAPACIDAD 1.2 LITROS. REF 8-AA-600</v>
          </cell>
          <cell r="C104" t="str">
            <v>Insumos</v>
          </cell>
          <cell r="D104" t="str">
            <v>UND</v>
          </cell>
          <cell r="E104">
            <v>125644</v>
          </cell>
          <cell r="F104">
            <v>105583</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219480</v>
          </cell>
          <cell r="F105">
            <v>184437</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909728</v>
          </cell>
          <cell r="F106">
            <v>764477</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1510916</v>
          </cell>
          <cell r="F107">
            <v>1269677</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155861</v>
          </cell>
          <cell r="F108">
            <v>130976</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349895</v>
          </cell>
          <cell r="F109">
            <v>294029</v>
          </cell>
        </row>
        <row r="110">
          <cell r="A110" t="str">
            <v>I109</v>
          </cell>
          <cell r="B110" t="str">
            <v>BARRA DE SEGURIDAD EN ACERO INOXIDABLE SATINADO CON TORNILLOS ESCONDIDOS PARA INSTALAR EN SANITARIO SIN TANQUE MARCA A&amp;A REF 8-AA-808</v>
          </cell>
          <cell r="C110" t="str">
            <v>Insumos</v>
          </cell>
          <cell r="D110" t="str">
            <v>UND</v>
          </cell>
          <cell r="E110">
            <v>453272</v>
          </cell>
          <cell r="F110">
            <v>380901</v>
          </cell>
        </row>
        <row r="111">
          <cell r="A111" t="str">
            <v>I110</v>
          </cell>
          <cell r="B111" t="str">
            <v>PERCHA SENCILLA EN ACERO INOXIDABLE MARCA A&amp;A REF 8-AA210B</v>
          </cell>
          <cell r="C111" t="str">
            <v>Insumos</v>
          </cell>
          <cell r="D111" t="str">
            <v>UND</v>
          </cell>
          <cell r="E111">
            <v>38168</v>
          </cell>
          <cell r="F111">
            <v>32074</v>
          </cell>
        </row>
        <row r="112">
          <cell r="A112" t="str">
            <v>I111</v>
          </cell>
          <cell r="B112" t="str">
            <v>PERCHA SENCILLA EN ACERO INOXIDABLE MARCA A&amp;A REF 8-AA211B</v>
          </cell>
          <cell r="C112" t="str">
            <v>Insumos</v>
          </cell>
          <cell r="D112" t="str">
            <v>UND</v>
          </cell>
          <cell r="E112">
            <v>41349</v>
          </cell>
          <cell r="F112">
            <v>34747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348724</v>
          </cell>
          <cell r="F113">
            <v>293045</v>
          </cell>
        </row>
        <row r="114">
          <cell r="A114" t="str">
            <v>I113</v>
          </cell>
          <cell r="B114" t="str">
            <v>SANITARIO LINEA INFANTIL COMPLETO CON FLUITMASTER Y VALVULA DE REGULACION SANITARIA</v>
          </cell>
          <cell r="C114" t="str">
            <v>Insumos</v>
          </cell>
          <cell r="D114" t="str">
            <v>UND</v>
          </cell>
          <cell r="E114">
            <v>603199</v>
          </cell>
          <cell r="F114">
            <v>506890</v>
          </cell>
        </row>
        <row r="115">
          <cell r="A115" t="str">
            <v>I114</v>
          </cell>
          <cell r="B115" t="str">
            <v>FLUITMASTER  PARA SANITARIO</v>
          </cell>
          <cell r="C115" t="str">
            <v>Insumos</v>
          </cell>
          <cell r="D115" t="str">
            <v>UND</v>
          </cell>
          <cell r="E115">
            <v>56548</v>
          </cell>
          <cell r="F115">
            <v>47519</v>
          </cell>
        </row>
        <row r="116">
          <cell r="A116" t="str">
            <v>I115</v>
          </cell>
          <cell r="B116" t="str">
            <v>LAVAPLATOS SOCODA 80*51 DOBLE POCETA,MEZCLADOR PISCIS DE LAVAPLATOS,KIT DE CANASTILLA Y SIFÓN</v>
          </cell>
          <cell r="C116" t="str">
            <v>Insumos</v>
          </cell>
          <cell r="D116" t="str">
            <v>UND</v>
          </cell>
          <cell r="E116">
            <v>395850</v>
          </cell>
          <cell r="F116">
            <v>332647</v>
          </cell>
        </row>
        <row r="117">
          <cell r="A117" t="str">
            <v>I116</v>
          </cell>
          <cell r="B117" t="str">
            <v>LAVAPLATOS SOCODA 60*40,MEZCLADOR PISCIS DE LAVAPLATOS,KIT CANASTILLA Y SIFÓN</v>
          </cell>
          <cell r="C117" t="str">
            <v>Insumos</v>
          </cell>
          <cell r="D117" t="str">
            <v>UND</v>
          </cell>
          <cell r="E117">
            <v>207350</v>
          </cell>
          <cell r="F117">
            <v>174244</v>
          </cell>
        </row>
        <row r="118">
          <cell r="A118" t="str">
            <v>I117</v>
          </cell>
          <cell r="B118" t="str">
            <v>LAVAPLATOS SOCODA 1.00*51,MEZCLADOR PISCIS DE LAVAPALTOS,KIT DE CANASTILLA Y SIFÓN</v>
          </cell>
          <cell r="C118" t="str">
            <v>Insumos</v>
          </cell>
          <cell r="D118" t="str">
            <v>UND</v>
          </cell>
          <cell r="E118">
            <v>245050</v>
          </cell>
          <cell r="F118">
            <v>205924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329792</v>
          </cell>
          <cell r="F119">
            <v>277136</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763684</v>
          </cell>
          <cell r="F120">
            <v>641751</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918479</v>
          </cell>
          <cell r="F121">
            <v>771831</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804918</v>
          </cell>
          <cell r="F122">
            <v>676402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1168968</v>
          </cell>
          <cell r="F123">
            <v>982326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1075048</v>
          </cell>
          <cell r="F124">
            <v>903402</v>
          </cell>
        </row>
        <row r="125">
          <cell r="A125" t="str">
            <v>I124</v>
          </cell>
          <cell r="B125" t="str">
            <v>PUERTA DUCHA ACRILICO (INCLUYE MARCO EN ALUMINIO ANODIZADO, PASADOR Y TOALLERO) A TODO COSTO</v>
          </cell>
          <cell r="C125" t="str">
            <v>Insumos</v>
          </cell>
          <cell r="D125" t="str">
            <v>M2</v>
          </cell>
          <cell r="E125">
            <v>319284</v>
          </cell>
          <cell r="F125">
            <v>268306</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1168968</v>
          </cell>
          <cell r="F126">
            <v>982326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1069651</v>
          </cell>
          <cell r="F127">
            <v>898866</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970965</v>
          </cell>
          <cell r="F128">
            <v>815937</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843249</v>
          </cell>
          <cell r="F129">
            <v>708613</v>
          </cell>
        </row>
        <row r="130">
          <cell r="A130" t="str">
            <v>I129</v>
          </cell>
          <cell r="B130" t="str">
            <v>SUMINISTRO E INSTALACION DE ESPEJO   4 MM. BISELADO Y PULIDO EN CUATRO LADOS. (INCLUYE ELEMENTOS DE FIJACIÓN AL MURO).</v>
          </cell>
          <cell r="C130" t="str">
            <v>Insumos</v>
          </cell>
          <cell r="D130" t="str">
            <v>M2</v>
          </cell>
          <cell r="E130">
            <v>149500</v>
          </cell>
          <cell r="F130">
            <v>125630</v>
          </cell>
        </row>
        <row r="131">
          <cell r="A131" t="str">
            <v>I130</v>
          </cell>
          <cell r="B131" t="str">
            <v>SUMINISTRO E INSTALACION DE ESPEJO  6 MM. SIN BISELAR Y SIN MARCO. (INCLUYE ELEMENTOS DE FIJACIÓN AL MURO).</v>
          </cell>
          <cell r="C131" t="str">
            <v>Insumos</v>
          </cell>
          <cell r="D131" t="str">
            <v>M2</v>
          </cell>
          <cell r="E131">
            <v>165750</v>
          </cell>
          <cell r="F131">
            <v>139286</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360297</v>
          </cell>
          <cell r="F132">
            <v>302771</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331486</v>
          </cell>
          <cell r="F133">
            <v>278560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814067</v>
          </cell>
          <cell r="F134">
            <v>684090</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767886</v>
          </cell>
          <cell r="F135">
            <v>645282</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838745</v>
          </cell>
          <cell r="F136">
            <v>704828</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823321</v>
          </cell>
          <cell r="F137">
            <v>691866</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931724</v>
          </cell>
          <cell r="F138">
            <v>782961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931724</v>
          </cell>
          <cell r="F139">
            <v>782961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931724</v>
          </cell>
          <cell r="F140">
            <v>782961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831209</v>
          </cell>
          <cell r="F141">
            <v>698495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778252</v>
          </cell>
          <cell r="F142">
            <v>653993</v>
          </cell>
        </row>
        <row r="143">
          <cell r="A143" t="str">
            <v>I142</v>
          </cell>
          <cell r="B143" t="str">
            <v>VENTANERIA APOYADA EN PERFILERIA DE ALUMINIO EMBEBIDA EN MURO Y CIELO RASO, CON VIDRIO TEMPLADO 8MM INCOLORO</v>
          </cell>
          <cell r="C143" t="str">
            <v>Insumos</v>
          </cell>
          <cell r="D143" t="str">
            <v>M2</v>
          </cell>
          <cell r="E143">
            <v>440282</v>
          </cell>
          <cell r="F143">
            <v>369985</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645085</v>
          </cell>
          <cell r="F144">
            <v>542088</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195031</v>
          </cell>
          <cell r="F145">
            <v>163892</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318908</v>
          </cell>
          <cell r="F146">
            <v>267990</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338651</v>
          </cell>
          <cell r="F147">
            <v>284581</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1346386</v>
          </cell>
          <cell r="F148">
            <v>1131417</v>
          </cell>
        </row>
        <row r="149">
          <cell r="A149" t="str">
            <v>I148</v>
          </cell>
          <cell r="B149" t="str">
            <v>REJILLA EN ALUMINIO ANODIZADO MATE BLANCO SU LONGUITUD ES VARIABLE, VERIFICAR EN PLANTAS GENERALES.</v>
          </cell>
          <cell r="C149" t="str">
            <v>Insumos</v>
          </cell>
          <cell r="D149" t="str">
            <v>M2</v>
          </cell>
          <cell r="E149">
            <v>406519</v>
          </cell>
          <cell r="F149">
            <v>341613</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406519</v>
          </cell>
          <cell r="F150">
            <v>341613</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294847</v>
          </cell>
          <cell r="F151">
            <v>247771</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338094</v>
          </cell>
          <cell r="F152">
            <v>284113</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296834</v>
          </cell>
          <cell r="F153">
            <v>249440</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263141</v>
          </cell>
          <cell r="F154">
            <v>221127</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281448</v>
          </cell>
          <cell r="F155">
            <v>236511</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527802</v>
          </cell>
          <cell r="F156">
            <v>443531</v>
          </cell>
        </row>
        <row r="157">
          <cell r="A157" t="str">
            <v>I156</v>
          </cell>
          <cell r="B157" t="str">
            <v>ANGULO ALUMINIO 1"X1"</v>
          </cell>
          <cell r="C157" t="str">
            <v>Insumos</v>
          </cell>
          <cell r="D157" t="str">
            <v>ML</v>
          </cell>
          <cell r="E157">
            <v>1905</v>
          </cell>
          <cell r="F157">
            <v>1601</v>
          </cell>
        </row>
        <row r="158">
          <cell r="A158" t="str">
            <v>I157</v>
          </cell>
          <cell r="B158" t="str">
            <v>TEE ALUMINIO 1"X1"</v>
          </cell>
          <cell r="C158" t="str">
            <v>Insumos</v>
          </cell>
          <cell r="D158" t="str">
            <v>ML</v>
          </cell>
          <cell r="E158">
            <v>1905</v>
          </cell>
          <cell r="F158">
            <v>1601</v>
          </cell>
        </row>
        <row r="159">
          <cell r="A159" t="str">
            <v>I158</v>
          </cell>
          <cell r="B159" t="str">
            <v>REMACHE POP</v>
          </cell>
          <cell r="C159" t="str">
            <v>Insumos</v>
          </cell>
          <cell r="D159" t="str">
            <v>UND</v>
          </cell>
          <cell r="E159">
            <v>112</v>
          </cell>
          <cell r="F159">
            <v>94</v>
          </cell>
        </row>
        <row r="160">
          <cell r="A160" t="str">
            <v>I159</v>
          </cell>
          <cell r="B160" t="str">
            <v>TUBO ALUMINIO 1" 1M</v>
          </cell>
          <cell r="C160" t="str">
            <v>Insumos</v>
          </cell>
          <cell r="D160" t="str">
            <v>UND</v>
          </cell>
          <cell r="E160">
            <v>20736</v>
          </cell>
          <cell r="F160">
            <v>17425</v>
          </cell>
        </row>
        <row r="161">
          <cell r="A161" t="str">
            <v>I160</v>
          </cell>
          <cell r="B161" t="str">
            <v>ANGULO  HIERRO 2" X 1/4"</v>
          </cell>
          <cell r="C161" t="str">
            <v>Insumos</v>
          </cell>
          <cell r="D161" t="str">
            <v>UND</v>
          </cell>
          <cell r="E161">
            <v>105410</v>
          </cell>
          <cell r="F161">
            <v>88580</v>
          </cell>
        </row>
        <row r="162">
          <cell r="A162" t="str">
            <v>I161</v>
          </cell>
          <cell r="B162" t="str">
            <v>ANGULO  HIERRO 3/4" X 1/8"</v>
          </cell>
          <cell r="C162" t="str">
            <v>Insumos</v>
          </cell>
          <cell r="D162" t="str">
            <v>M</v>
          </cell>
          <cell r="E162">
            <v>5141</v>
          </cell>
          <cell r="F162">
            <v>4320</v>
          </cell>
        </row>
        <row r="163">
          <cell r="A163" t="str">
            <v>I162</v>
          </cell>
          <cell r="B163" t="str">
            <v>ARO TAPA  ANGULO 1"*1" TRAMPA GRASA</v>
          </cell>
          <cell r="C163" t="str">
            <v>Insumos</v>
          </cell>
          <cell r="D163" t="str">
            <v>UND</v>
          </cell>
          <cell r="E163">
            <v>137105</v>
          </cell>
          <cell r="F163">
            <v>115214</v>
          </cell>
        </row>
        <row r="164">
          <cell r="A164" t="str">
            <v>I163</v>
          </cell>
          <cell r="B164" t="str">
            <v>ARO Y TAPA CONO DIAMETRO 0.89 M.</v>
          </cell>
          <cell r="C164" t="str">
            <v>Insumos</v>
          </cell>
          <cell r="D164" t="str">
            <v>UND</v>
          </cell>
          <cell r="E164">
            <v>133198</v>
          </cell>
          <cell r="F164">
            <v>111931</v>
          </cell>
        </row>
        <row r="165">
          <cell r="A165" t="str">
            <v>I164</v>
          </cell>
          <cell r="B165" t="str">
            <v>ESCALERA DE GATO EN "C" DE 6 PASOS EN TUBERIA AGUA NEGRA 3/4" TIPO COLMENA O SIMILAR. SUMINISTRO E INSTALACIÓN A TODO COSTO.</v>
          </cell>
          <cell r="C165" t="str">
            <v>Insumos</v>
          </cell>
          <cell r="D165" t="str">
            <v>UND</v>
          </cell>
          <cell r="E165">
            <v>170253</v>
          </cell>
          <cell r="F165">
            <v>143070</v>
          </cell>
        </row>
        <row r="166">
          <cell r="A166" t="str">
            <v>I165</v>
          </cell>
          <cell r="B166" t="str">
            <v>ESCALERA METALICA TIPO CANASTA ACERO 3/4" Y 5/8"  DE 90 KILOGRAMOS (SEGUN DETALLE PLANO) A TODO COSTO. PARA TANQUE DE AGUA.</v>
          </cell>
          <cell r="C166" t="str">
            <v>Insumos</v>
          </cell>
          <cell r="D166" t="str">
            <v>UND</v>
          </cell>
          <cell r="E166">
            <v>356304</v>
          </cell>
          <cell r="F166">
            <v>299415</v>
          </cell>
        </row>
        <row r="167">
          <cell r="A167" t="str">
            <v>I166</v>
          </cell>
          <cell r="B167" t="str">
            <v>LÁMINA GALVANIZADA CAL. 18 (1.22 X 2.44 M).</v>
          </cell>
          <cell r="C167" t="str">
            <v>Insumos</v>
          </cell>
          <cell r="D167" t="str">
            <v>UND</v>
          </cell>
          <cell r="E167">
            <v>178922</v>
          </cell>
          <cell r="F167">
            <v>150355</v>
          </cell>
        </row>
        <row r="168">
          <cell r="A168" t="str">
            <v>I167</v>
          </cell>
          <cell r="B168" t="str">
            <v>LAMINA GALVANIZADA CAL. 20 TIPO ACESCO O SIMILAR.</v>
          </cell>
          <cell r="C168" t="str">
            <v>Insumos</v>
          </cell>
          <cell r="D168" t="str">
            <v>M2</v>
          </cell>
          <cell r="E168">
            <v>32560</v>
          </cell>
          <cell r="F168">
            <v>27361</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368470</v>
          </cell>
          <cell r="F169">
            <v>309639</v>
          </cell>
        </row>
        <row r="170">
          <cell r="A170" t="str">
            <v>I169</v>
          </cell>
          <cell r="B170" t="str">
            <v>MALLA ESLABONADA 21/4*21/4 *2 MTS</v>
          </cell>
          <cell r="C170" t="str">
            <v>Insumos</v>
          </cell>
          <cell r="D170" t="str">
            <v>M2</v>
          </cell>
          <cell r="E170">
            <v>17994</v>
          </cell>
          <cell r="F170">
            <v>15121</v>
          </cell>
        </row>
        <row r="171">
          <cell r="A171" t="str">
            <v>I170</v>
          </cell>
          <cell r="B171" t="str">
            <v>CONCERTINA DIAMETRO 18" ESPIRAL ESPACIADO CADA 20 INCLUYE CABLE GALVANIZADO SUPER GX DE 1/8 Y PERROS DE SUJECION 3/16</v>
          </cell>
          <cell r="C171" t="str">
            <v>Insumos</v>
          </cell>
          <cell r="D171" t="str">
            <v>M</v>
          </cell>
          <cell r="E171">
            <v>31703</v>
          </cell>
          <cell r="F171">
            <v>26641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329662</v>
          </cell>
          <cell r="F172">
            <v>277027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386975</v>
          </cell>
          <cell r="F173">
            <v>325189</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303806</v>
          </cell>
          <cell r="F174">
            <v>255299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361119</v>
          </cell>
          <cell r="F175">
            <v>303461</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284943</v>
          </cell>
          <cell r="F176">
            <v>239448</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310801</v>
          </cell>
          <cell r="F177">
            <v>261177</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302543</v>
          </cell>
          <cell r="F178">
            <v>254238</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340265</v>
          </cell>
          <cell r="F179">
            <v>285937</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239165</v>
          </cell>
          <cell r="F180">
            <v>200979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213310</v>
          </cell>
          <cell r="F181">
            <v>179252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254248</v>
          </cell>
          <cell r="F182">
            <v>213654</v>
          </cell>
        </row>
        <row r="183">
          <cell r="A183" t="str">
            <v>I182</v>
          </cell>
          <cell r="B183" t="str">
            <v>MARCO METALICO PUERTAS E= 12 CM SENCILLO EN LÁMINA GALVANIZADA CAL. 18 PARA PUERTA CON ANCHO 0.76 A 1.10 M. Y ALTURA 2.11 A 2.40 M. (SUMINISTRO).</v>
          </cell>
          <cell r="C183" t="str">
            <v>Insumos</v>
          </cell>
          <cell r="D183" t="str">
            <v>UND</v>
          </cell>
          <cell r="E183">
            <v>228378</v>
          </cell>
          <cell r="F183">
            <v>191914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263729</v>
          </cell>
          <cell r="F184">
            <v>221621</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309579</v>
          </cell>
          <cell r="F185">
            <v>260150</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243042</v>
          </cell>
          <cell r="F186">
            <v>204237</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288897</v>
          </cell>
          <cell r="F187">
            <v>242771</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227956</v>
          </cell>
          <cell r="F188">
            <v>191560</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248637</v>
          </cell>
          <cell r="F189">
            <v>208939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272210</v>
          </cell>
          <cell r="F190">
            <v>228748</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242031</v>
          </cell>
          <cell r="F191">
            <v>203387</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137414</v>
          </cell>
          <cell r="F192">
            <v>115474</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173992</v>
          </cell>
          <cell r="F193">
            <v>146212</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148861</v>
          </cell>
          <cell r="F194">
            <v>125093</v>
          </cell>
        </row>
        <row r="195">
          <cell r="A195" t="str">
            <v>I194</v>
          </cell>
          <cell r="B195" t="str">
            <v>MARCO METALICO PUERTAS E= 8.5 CM SENCILLO EN LÁMINA GALVANIZADA CAL. 18 PARA PUERTA CON ANCHO 0.76 A 1.10 M. Y ALTURA 2.11 A 2.40 M. (SUMINISTRO).</v>
          </cell>
          <cell r="C195" t="str">
            <v>Insumos</v>
          </cell>
          <cell r="D195" t="str">
            <v>UND</v>
          </cell>
          <cell r="E195">
            <v>178872</v>
          </cell>
          <cell r="F195">
            <v>150313</v>
          </cell>
        </row>
        <row r="196">
          <cell r="A196" t="str">
            <v>I195</v>
          </cell>
          <cell r="B196" t="str">
            <v>MARCO SENCILLO EN ANGULO EN ACERO A-37</v>
          </cell>
          <cell r="C196" t="str">
            <v>Insumos</v>
          </cell>
          <cell r="D196" t="str">
            <v>UND</v>
          </cell>
          <cell r="E196">
            <v>222710</v>
          </cell>
          <cell r="F196">
            <v>187151</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63650</v>
          </cell>
          <cell r="F197">
            <v>53487</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91173</v>
          </cell>
          <cell r="F198">
            <v>76616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310861</v>
          </cell>
          <cell r="F199">
            <v>261228</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439724</v>
          </cell>
          <cell r="F200">
            <v>369516</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581202</v>
          </cell>
          <cell r="F201">
            <v>488405</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416801</v>
          </cell>
          <cell r="F202">
            <v>350253</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472400</v>
          </cell>
          <cell r="F203">
            <v>396975</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591785</v>
          </cell>
          <cell r="F204">
            <v>497298</v>
          </cell>
        </row>
        <row r="205">
          <cell r="A205" t="str">
            <v>I204</v>
          </cell>
          <cell r="B205" t="str">
            <v>MARCO Y TAPA CAJA INSPECCION SEGÚN NORMA CS 280-3 CON DIAMETRO DE 0.685 M. INCLUYE CONCRETO DE 4.000 PSI.</v>
          </cell>
          <cell r="C205" t="str">
            <v>Insumos</v>
          </cell>
          <cell r="D205" t="str">
            <v>UND</v>
          </cell>
          <cell r="E205">
            <v>771222</v>
          </cell>
          <cell r="F205">
            <v>648086</v>
          </cell>
        </row>
        <row r="206">
          <cell r="A206" t="str">
            <v>I205</v>
          </cell>
          <cell r="B206" t="str">
            <v>PLATINA  2'' X 1/4''</v>
          </cell>
          <cell r="C206" t="str">
            <v>Insumos</v>
          </cell>
          <cell r="D206" t="str">
            <v>M</v>
          </cell>
          <cell r="E206">
            <v>10623</v>
          </cell>
          <cell r="F206">
            <v>8927</v>
          </cell>
        </row>
        <row r="207">
          <cell r="A207" t="str">
            <v>I206</v>
          </cell>
          <cell r="B207" t="str">
            <v>PLATINA 5 X 5 CM</v>
          </cell>
          <cell r="C207" t="str">
            <v>Insumos</v>
          </cell>
          <cell r="D207" t="str">
            <v>UND</v>
          </cell>
          <cell r="E207">
            <v>4283</v>
          </cell>
          <cell r="F207">
            <v>3599</v>
          </cell>
        </row>
        <row r="208">
          <cell r="A208" t="str">
            <v>I207</v>
          </cell>
          <cell r="B208" t="str">
            <v>PLATINA SOPORTE 3 MM</v>
          </cell>
          <cell r="C208" t="str">
            <v>Insumos</v>
          </cell>
          <cell r="D208" t="str">
            <v>UND</v>
          </cell>
          <cell r="E208">
            <v>4283</v>
          </cell>
          <cell r="F208">
            <v>3599</v>
          </cell>
        </row>
        <row r="209">
          <cell r="A209" t="str">
            <v>I208</v>
          </cell>
          <cell r="B209" t="str">
            <v>PUERTA CABINAS SANITARIAS SISTEMA CANTILIVER EN ACERO INOXIDABLE CAL. 18. SEGÚN DETALLE. INCLUYE SUMINISTRO, INSTALACIÓN, PASADOR DE CIERRE.</v>
          </cell>
          <cell r="C209" t="str">
            <v>Insumos</v>
          </cell>
          <cell r="D209" t="str">
            <v>M2</v>
          </cell>
          <cell r="E209">
            <v>976885</v>
          </cell>
          <cell r="F209">
            <v>820912</v>
          </cell>
        </row>
        <row r="210">
          <cell r="A210" t="str">
            <v>I209</v>
          </cell>
          <cell r="B210" t="str">
            <v>PUERTA CABINAS SANITARIAS SISTEMA CANTILIVER EN ACERO INOXIDABLE CAL. 20. SEGÚN DETALLE. INCLUYE SUMINISTRO, INSTALACIÓN, PASADOR DE CIERRE .</v>
          </cell>
          <cell r="C210" t="str">
            <v>Insumos</v>
          </cell>
          <cell r="D210" t="str">
            <v>M2</v>
          </cell>
          <cell r="E210">
            <v>942606</v>
          </cell>
          <cell r="F210">
            <v>792106</v>
          </cell>
        </row>
        <row r="211">
          <cell r="A211" t="str">
            <v>I210</v>
          </cell>
          <cell r="B211" t="str">
            <v>PUERTA ACERO INOXIDABLE CAL. 20. SEGÚN DETALLE. INCLUYE SUMINISTRO E INSTALACIÓN .</v>
          </cell>
          <cell r="C211" t="str">
            <v>Insumos</v>
          </cell>
          <cell r="D211" t="str">
            <v>M2</v>
          </cell>
          <cell r="E211">
            <v>1045436</v>
          </cell>
          <cell r="F211">
            <v>878518</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582703</v>
          </cell>
          <cell r="F212">
            <v>489666</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565567</v>
          </cell>
          <cell r="F213">
            <v>475266</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494468</v>
          </cell>
          <cell r="F214">
            <v>415519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602597</v>
          </cell>
          <cell r="F215">
            <v>506384</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593866</v>
          </cell>
          <cell r="F216">
            <v>499047</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702117</v>
          </cell>
          <cell r="F217">
            <v>590014</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554509</v>
          </cell>
          <cell r="F218">
            <v>465974</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563238</v>
          </cell>
          <cell r="F219">
            <v>473309</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554509</v>
          </cell>
          <cell r="F220">
            <v>465974</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642362</v>
          </cell>
          <cell r="F221">
            <v>539800</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633631</v>
          </cell>
          <cell r="F222">
            <v>532463</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9024710</v>
          </cell>
          <cell r="F223">
            <v>7583790</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792989</v>
          </cell>
          <cell r="F224">
            <v>666377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602997</v>
          </cell>
          <cell r="F225">
            <v>506720</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594267</v>
          </cell>
          <cell r="F226">
            <v>499384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602997</v>
          </cell>
          <cell r="F227">
            <v>506720</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594267</v>
          </cell>
          <cell r="F228">
            <v>499384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528421</v>
          </cell>
          <cell r="F229">
            <v>444051</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528421</v>
          </cell>
          <cell r="F230">
            <v>444051</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257075</v>
          </cell>
          <cell r="F231">
            <v>216029</v>
          </cell>
        </row>
        <row r="232">
          <cell r="A232" t="str">
            <v>I231</v>
          </cell>
          <cell r="B232" t="str">
            <v>SOPORTE METALICO EN ANGULO PARA MESON ANCLADO A MURO CON CHAZOS EXPANSIVOS</v>
          </cell>
          <cell r="C232" t="str">
            <v>Insumos</v>
          </cell>
          <cell r="D232" t="str">
            <v>UND</v>
          </cell>
          <cell r="E232">
            <v>68551</v>
          </cell>
          <cell r="F232">
            <v>57606</v>
          </cell>
        </row>
        <row r="233">
          <cell r="A233" t="str">
            <v>I232</v>
          </cell>
          <cell r="B233" t="str">
            <v>TAPA LÁMINA GALVANIZADA CAL.16" ANGULO 1"*1" TRAMPA GRASA</v>
          </cell>
          <cell r="C233" t="str">
            <v>Insumos</v>
          </cell>
          <cell r="D233" t="str">
            <v>UND</v>
          </cell>
          <cell r="E233">
            <v>191947</v>
          </cell>
          <cell r="F233">
            <v>161300</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305284</v>
          </cell>
          <cell r="F234">
            <v>256541</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335484</v>
          </cell>
          <cell r="F235">
            <v>281919</v>
          </cell>
        </row>
        <row r="236">
          <cell r="A236" t="str">
            <v>I235</v>
          </cell>
          <cell r="B236" t="str">
            <v>TUBERIA MUEBLE RECTANGULAR 20 X 40 MM 0.90 MM ESPESOR CALIBRE 20</v>
          </cell>
          <cell r="C236" t="str">
            <v>Insumos</v>
          </cell>
          <cell r="D236" t="str">
            <v>M</v>
          </cell>
          <cell r="E236">
            <v>6081</v>
          </cell>
          <cell r="F236">
            <v>5110</v>
          </cell>
        </row>
        <row r="237">
          <cell r="A237" t="str">
            <v>I236</v>
          </cell>
          <cell r="B237" t="str">
            <v>TUBO AGUAS NEGRAS DIAMETRO 2" CAL. 0.080</v>
          </cell>
          <cell r="C237" t="str">
            <v>Insumos</v>
          </cell>
          <cell r="D237" t="str">
            <v>M</v>
          </cell>
          <cell r="E237">
            <v>13913</v>
          </cell>
          <cell r="F237">
            <v>11692</v>
          </cell>
        </row>
        <row r="238">
          <cell r="A238" t="str">
            <v>I237</v>
          </cell>
          <cell r="B238" t="str">
            <v>TUBO HG 2"</v>
          </cell>
          <cell r="C238" t="str">
            <v>Insumos</v>
          </cell>
          <cell r="D238" t="str">
            <v>M</v>
          </cell>
          <cell r="E238">
            <v>52779</v>
          </cell>
          <cell r="F238">
            <v>44352</v>
          </cell>
        </row>
        <row r="239">
          <cell r="A239" t="str">
            <v>I238</v>
          </cell>
          <cell r="B239" t="str">
            <v>TUBO HG 3"</v>
          </cell>
          <cell r="C239" t="str">
            <v>Insumos</v>
          </cell>
          <cell r="D239" t="str">
            <v>M</v>
          </cell>
          <cell r="E239">
            <v>81056</v>
          </cell>
          <cell r="F239">
            <v>68114</v>
          </cell>
        </row>
        <row r="240">
          <cell r="A240" t="str">
            <v>I239</v>
          </cell>
          <cell r="B240" t="str">
            <v>ANGULO 2"* 2"*3/16"</v>
          </cell>
          <cell r="C240" t="str">
            <v>Insumos</v>
          </cell>
          <cell r="D240" t="str">
            <v>M</v>
          </cell>
          <cell r="E240">
            <v>16399</v>
          </cell>
          <cell r="F240">
            <v>13781</v>
          </cell>
        </row>
        <row r="241">
          <cell r="A241" t="str">
            <v>I240</v>
          </cell>
          <cell r="B241" t="str">
            <v>ANGULO 1-1/2"1-1/2"*3/16"</v>
          </cell>
          <cell r="C241" t="str">
            <v>Insumos</v>
          </cell>
          <cell r="D241" t="str">
            <v>M</v>
          </cell>
          <cell r="E241">
            <v>16399</v>
          </cell>
          <cell r="F241">
            <v>13781</v>
          </cell>
        </row>
        <row r="242">
          <cell r="A242" t="str">
            <v>I241</v>
          </cell>
          <cell r="B242" t="str">
            <v>PLATINA 2"*3/16*</v>
          </cell>
          <cell r="C242" t="str">
            <v>Insumos</v>
          </cell>
          <cell r="D242" t="str">
            <v>M</v>
          </cell>
          <cell r="E242">
            <v>6032</v>
          </cell>
          <cell r="F242">
            <v>5069</v>
          </cell>
        </row>
        <row r="243">
          <cell r="A243" t="str">
            <v>I242</v>
          </cell>
          <cell r="B243" t="str">
            <v xml:space="preserve">MALLA GALVANIZADA 12-2" </v>
          </cell>
          <cell r="C243" t="str">
            <v>Insumos</v>
          </cell>
          <cell r="D243" t="str">
            <v>M2</v>
          </cell>
          <cell r="E243">
            <v>24504</v>
          </cell>
          <cell r="F243">
            <v>20592</v>
          </cell>
        </row>
        <row r="244">
          <cell r="A244" t="str">
            <v>I243</v>
          </cell>
          <cell r="B244" t="str">
            <v>ALAMBRE GALVANIZADO CAL 12</v>
          </cell>
          <cell r="C244" t="str">
            <v>Insumos</v>
          </cell>
          <cell r="D244" t="str">
            <v>KG</v>
          </cell>
          <cell r="E244">
            <v>5656</v>
          </cell>
          <cell r="F244">
            <v>4753</v>
          </cell>
        </row>
        <row r="245">
          <cell r="A245" t="str">
            <v>I244</v>
          </cell>
          <cell r="B245" t="str">
            <v>PLATINA 50X50 DE 1/16 "</v>
          </cell>
          <cell r="C245" t="str">
            <v>Insumos</v>
          </cell>
          <cell r="D245" t="str">
            <v>UND</v>
          </cell>
          <cell r="E245">
            <v>56872</v>
          </cell>
          <cell r="F245">
            <v>47792</v>
          </cell>
        </row>
        <row r="246">
          <cell r="A246" t="str">
            <v>I245</v>
          </cell>
          <cell r="B246" t="str">
            <v>PLATINA 80X80 DE 1/16 "</v>
          </cell>
          <cell r="C246" t="str">
            <v>Insumos</v>
          </cell>
          <cell r="D246" t="str">
            <v>UND</v>
          </cell>
          <cell r="E246">
            <v>77999</v>
          </cell>
          <cell r="F246">
            <v>65545</v>
          </cell>
        </row>
        <row r="247">
          <cell r="A247" t="str">
            <v>I246</v>
          </cell>
          <cell r="B247" t="str">
            <v>RIEL LAMINA LÁMINA GALVANIZADA CAL 16.</v>
          </cell>
          <cell r="C247" t="str">
            <v>Insumos</v>
          </cell>
          <cell r="D247" t="str">
            <v>M</v>
          </cell>
          <cell r="E247">
            <v>26812</v>
          </cell>
          <cell r="F247">
            <v>22531</v>
          </cell>
        </row>
        <row r="248">
          <cell r="A248" t="str">
            <v>I247</v>
          </cell>
          <cell r="B248" t="str">
            <v xml:space="preserve">TUBULAR 15*8 CAL 16 </v>
          </cell>
          <cell r="C248" t="str">
            <v>Insumos</v>
          </cell>
          <cell r="D248" t="str">
            <v>M</v>
          </cell>
          <cell r="E248">
            <v>19988</v>
          </cell>
          <cell r="F248">
            <v>16797</v>
          </cell>
        </row>
        <row r="249">
          <cell r="A249" t="str">
            <v>I248</v>
          </cell>
          <cell r="B249" t="str">
            <v>PERFIL ESTRUCTURAL EN U 160*60</v>
          </cell>
          <cell r="C249" t="str">
            <v>Insumos</v>
          </cell>
          <cell r="D249" t="str">
            <v>M</v>
          </cell>
          <cell r="E249">
            <v>33364</v>
          </cell>
          <cell r="F249">
            <v>28037</v>
          </cell>
        </row>
        <row r="250">
          <cell r="A250" t="str">
            <v>I249</v>
          </cell>
          <cell r="B250" t="str">
            <v>LÁMINA GALVANIZADA CAL 16.</v>
          </cell>
          <cell r="C250" t="str">
            <v>Insumos</v>
          </cell>
          <cell r="D250" t="str">
            <v>M2</v>
          </cell>
          <cell r="E250">
            <v>44104</v>
          </cell>
          <cell r="F250">
            <v>37062</v>
          </cell>
        </row>
        <row r="251">
          <cell r="A251" t="str">
            <v>I250</v>
          </cell>
          <cell r="B251" t="str">
            <v>LÁMINA GALVANIZADA CAL 18.</v>
          </cell>
          <cell r="C251" t="str">
            <v>Insumos</v>
          </cell>
          <cell r="D251" t="str">
            <v>M2</v>
          </cell>
          <cell r="E251">
            <v>58499</v>
          </cell>
          <cell r="F251">
            <v>49159</v>
          </cell>
        </row>
        <row r="252">
          <cell r="A252" t="str">
            <v>I251</v>
          </cell>
          <cell r="B252" t="str">
            <v>CERROJO DOBLE LLAVE REF 148582</v>
          </cell>
          <cell r="C252" t="str">
            <v>Insumos</v>
          </cell>
          <cell r="D252" t="str">
            <v>UND</v>
          </cell>
          <cell r="E252">
            <v>124945</v>
          </cell>
          <cell r="F252">
            <v>104996</v>
          </cell>
        </row>
        <row r="253">
          <cell r="A253" t="str">
            <v>I252</v>
          </cell>
          <cell r="B253" t="str">
            <v>RODACHINAS ACERO</v>
          </cell>
          <cell r="C253" t="str">
            <v>Insumos</v>
          </cell>
          <cell r="D253" t="str">
            <v>UND</v>
          </cell>
          <cell r="E253">
            <v>21451</v>
          </cell>
          <cell r="F253">
            <v>18026</v>
          </cell>
        </row>
        <row r="254">
          <cell r="A254" t="str">
            <v>I253</v>
          </cell>
          <cell r="B254" t="str">
            <v>PLATINA  25 x 25 CM X 1"</v>
          </cell>
          <cell r="C254" t="str">
            <v>Insumos</v>
          </cell>
          <cell r="D254" t="str">
            <v>UND</v>
          </cell>
          <cell r="E254">
            <v>113099</v>
          </cell>
          <cell r="F254">
            <v>95041</v>
          </cell>
        </row>
        <row r="255">
          <cell r="A255" t="str">
            <v>I254</v>
          </cell>
          <cell r="B255" t="str">
            <v>BOLARDO LISO HF</v>
          </cell>
          <cell r="C255" t="str">
            <v>Insumos</v>
          </cell>
          <cell r="D255" t="str">
            <v>UND</v>
          </cell>
          <cell r="E255">
            <v>365623</v>
          </cell>
          <cell r="F255">
            <v>307246</v>
          </cell>
        </row>
        <row r="256">
          <cell r="A256" t="str">
            <v>I255</v>
          </cell>
          <cell r="B256" t="str">
            <v>DEFENSA DE PROTECCIÓN VIAL TIPO INVIAS</v>
          </cell>
          <cell r="C256" t="str">
            <v>Insumos</v>
          </cell>
          <cell r="D256" t="str">
            <v>ML</v>
          </cell>
          <cell r="E256">
            <v>301600</v>
          </cell>
          <cell r="F256">
            <v>253445</v>
          </cell>
        </row>
        <row r="257">
          <cell r="A257" t="str">
            <v>I256</v>
          </cell>
          <cell r="B257" t="str">
            <v>CARRETEL DE HIERRO</v>
          </cell>
          <cell r="C257" t="str">
            <v>Insumos</v>
          </cell>
          <cell r="D257" t="str">
            <v>UND</v>
          </cell>
          <cell r="E257">
            <v>848252</v>
          </cell>
          <cell r="F257">
            <v>712817</v>
          </cell>
        </row>
        <row r="258">
          <cell r="A258" t="str">
            <v>I257</v>
          </cell>
          <cell r="B258" t="str">
            <v>BARRA ANTIPANICO HORIZONTAL SOLO SALIDA - TIPO AZBE REF. B0950 O SIMILAR.</v>
          </cell>
          <cell r="C258" t="str">
            <v>Insumos</v>
          </cell>
          <cell r="D258" t="str">
            <v>UND</v>
          </cell>
          <cell r="E258">
            <v>1286266</v>
          </cell>
          <cell r="F258">
            <v>1080896</v>
          </cell>
        </row>
        <row r="259">
          <cell r="A259" t="str">
            <v>I258</v>
          </cell>
          <cell r="B259" t="str">
            <v>CERRADURA BELL WOOD POMO MADERA - ALCOBA TIPO SCHALAGE REF. A50WS O SIMILAR. ACABADO SEGÚN DISEÑO.</v>
          </cell>
          <cell r="C259" t="str">
            <v>Insumos</v>
          </cell>
          <cell r="D259" t="str">
            <v>UND</v>
          </cell>
          <cell r="E259">
            <v>47516</v>
          </cell>
          <cell r="F259">
            <v>39929</v>
          </cell>
        </row>
        <row r="260">
          <cell r="A260" t="str">
            <v>I259</v>
          </cell>
          <cell r="B260" t="str">
            <v>CERRADURA BELL WOOD POMO MADERA - BAÑO TIPO SCHALAGE REF. A40S O SIMILAR. ACABADO SEGÚN DISEÑO.</v>
          </cell>
          <cell r="C260" t="str">
            <v>Insumos</v>
          </cell>
          <cell r="D260" t="str">
            <v>UND</v>
          </cell>
          <cell r="E260">
            <v>47516</v>
          </cell>
          <cell r="F260">
            <v>39929</v>
          </cell>
        </row>
        <row r="261">
          <cell r="A261" t="str">
            <v>I260</v>
          </cell>
          <cell r="B261" t="str">
            <v>CERRADURA BELL WOOD POMO MADERA - ENTRADA TIPO SCHALAGE REF. A80PD O SIMILAR. ACABADO SEGÚN DISEÑO.</v>
          </cell>
          <cell r="C261" t="str">
            <v>Insumos</v>
          </cell>
          <cell r="D261" t="str">
            <v>UND</v>
          </cell>
          <cell r="E261">
            <v>73359</v>
          </cell>
          <cell r="F261">
            <v>61646</v>
          </cell>
        </row>
        <row r="262">
          <cell r="A262" t="str">
            <v>I261</v>
          </cell>
          <cell r="B262" t="str">
            <v>CERRADURA CERROJO DOBLE LLAVE - TIPO SCHALAGE REF. B362PX O SIMILAR. ACABADO SEGÚN DISEÑO.</v>
          </cell>
          <cell r="C262" t="str">
            <v>Insumos</v>
          </cell>
          <cell r="D262" t="str">
            <v>UND</v>
          </cell>
          <cell r="E262">
            <v>125644</v>
          </cell>
          <cell r="F262">
            <v>105583</v>
          </cell>
        </row>
        <row r="263">
          <cell r="A263" t="str">
            <v>I262</v>
          </cell>
          <cell r="B263" t="str">
            <v>CERRADURA CERROJO LLAVE VOLTEADOR - TIPO SCHALAGE REF. B360PX O SIMILAR. ACABADO SEGÚN DISEÑO.</v>
          </cell>
          <cell r="C263" t="str">
            <v>Insumos</v>
          </cell>
          <cell r="D263" t="str">
            <v>UND</v>
          </cell>
          <cell r="E263">
            <v>125644</v>
          </cell>
          <cell r="F263">
            <v>105583</v>
          </cell>
        </row>
        <row r="264">
          <cell r="A264" t="str">
            <v>I263</v>
          </cell>
          <cell r="B264" t="str">
            <v>CERRADURA ORBIT POMO METALICO - ALCOBA TIPO SCHALAGE REF. A50PD O SIMILAR. ACABADO SEGÚN DISEÑO.</v>
          </cell>
          <cell r="C264" t="str">
            <v>Insumos</v>
          </cell>
          <cell r="D264" t="str">
            <v>UND</v>
          </cell>
          <cell r="E264">
            <v>137971</v>
          </cell>
          <cell r="F264">
            <v>115942</v>
          </cell>
        </row>
        <row r="265">
          <cell r="A265" t="str">
            <v>I264</v>
          </cell>
          <cell r="B265" t="str">
            <v>CERRADURA ORBIT POMO METALICO - BAÑO TIPO SCHALAGE REF. A40S O SIMILAR. ACABADO SEGÚN DISEÑO.</v>
          </cell>
          <cell r="C265" t="str">
            <v>Insumos</v>
          </cell>
          <cell r="D265" t="str">
            <v>UND</v>
          </cell>
          <cell r="E265">
            <v>113915</v>
          </cell>
          <cell r="F265">
            <v>95727</v>
          </cell>
        </row>
        <row r="266">
          <cell r="A266" t="str">
            <v>I265</v>
          </cell>
          <cell r="B266" t="str">
            <v>CERRADURA ORBIT POMO METALICO - ENTRADA TIPO SCHALAGE REF. A80PD O SIMILAR. ACABADO SEGÚN DISEÑO.</v>
          </cell>
          <cell r="C266" t="str">
            <v>Insumos</v>
          </cell>
          <cell r="D266" t="str">
            <v>UND</v>
          </cell>
          <cell r="E266">
            <v>132403</v>
          </cell>
          <cell r="F266">
            <v>111263</v>
          </cell>
        </row>
        <row r="267">
          <cell r="A267" t="str">
            <v>I266</v>
          </cell>
          <cell r="B267" t="str">
            <v>MANILLA Y CILINDRO EXTERIOR PARA BARRA ANTIPANICO HORIZONTAL - TIPO AZBE REF. 9510M O SIMILAR.</v>
          </cell>
          <cell r="C267" t="str">
            <v>Insumos</v>
          </cell>
          <cell r="D267" t="str">
            <v>UND</v>
          </cell>
          <cell r="E267">
            <v>256456</v>
          </cell>
          <cell r="F267">
            <v>215509</v>
          </cell>
        </row>
        <row r="268">
          <cell r="A268" t="str">
            <v>I267</v>
          </cell>
          <cell r="B268" t="str">
            <v>CERRADURA ENTRADA PRINCIPAL  - TIPO SCHALAGE REF. H387  O SIMILAR. ACABADO SEGÚN DISEÑO.</v>
          </cell>
          <cell r="C268" t="str">
            <v>Insumos</v>
          </cell>
          <cell r="D268" t="str">
            <v>UND</v>
          </cell>
          <cell r="E268">
            <v>332600</v>
          </cell>
          <cell r="F268">
            <v>279496</v>
          </cell>
        </row>
        <row r="269">
          <cell r="A269" t="str">
            <v>I268</v>
          </cell>
          <cell r="B269" t="str">
            <v xml:space="preserve">CERRADURA ENTRADA PRINCIPAL HE-380 TIPO SCHALAGE O SIMILAR. ACABADO SEGÚN DISEÑO. (INCLUYE SUMINISTRO E INSTALACIÓN) </v>
          </cell>
          <cell r="C269" t="str">
            <v>Insumos</v>
          </cell>
          <cell r="D269" t="str">
            <v>UND</v>
          </cell>
          <cell r="E269">
            <v>427375</v>
          </cell>
          <cell r="F269">
            <v>359139</v>
          </cell>
        </row>
        <row r="270">
          <cell r="A270" t="str">
            <v>I269</v>
          </cell>
          <cell r="B270" t="str">
            <v>CERRADURA YALE TRES MACHUELOS</v>
          </cell>
          <cell r="C270" t="str">
            <v>Insumos</v>
          </cell>
          <cell r="D270" t="str">
            <v>UND</v>
          </cell>
          <cell r="E270">
            <v>188501</v>
          </cell>
          <cell r="F270">
            <v>158404</v>
          </cell>
        </row>
        <row r="271">
          <cell r="A271" t="str">
            <v>I270</v>
          </cell>
          <cell r="B271" t="str">
            <v>ACPM</v>
          </cell>
          <cell r="C271" t="str">
            <v>Insumos</v>
          </cell>
          <cell r="D271" t="str">
            <v>GAL</v>
          </cell>
          <cell r="E271">
            <v>15273</v>
          </cell>
          <cell r="F271">
            <v>15273</v>
          </cell>
        </row>
        <row r="272">
          <cell r="A272" t="str">
            <v>I271</v>
          </cell>
          <cell r="B272" t="str">
            <v>GASOLINA CORRIENTE</v>
          </cell>
          <cell r="C272" t="str">
            <v>Insumos</v>
          </cell>
          <cell r="D272" t="str">
            <v>GAL</v>
          </cell>
          <cell r="E272">
            <v>13387</v>
          </cell>
          <cell r="F272">
            <v>13387</v>
          </cell>
        </row>
        <row r="273">
          <cell r="A273" t="str">
            <v>I272</v>
          </cell>
          <cell r="B273" t="str">
            <v>LUBRICANTE PARA PVC CORRUGADA</v>
          </cell>
          <cell r="C273" t="str">
            <v>Insumos</v>
          </cell>
          <cell r="D273" t="str">
            <v>UND</v>
          </cell>
          <cell r="E273">
            <v>165750</v>
          </cell>
          <cell r="F273">
            <v>139286</v>
          </cell>
        </row>
        <row r="274">
          <cell r="A274" t="str">
            <v>I273</v>
          </cell>
          <cell r="B274" t="str">
            <v>GRASA ECON X 370 GRS</v>
          </cell>
          <cell r="C274" t="str">
            <v>Insumos</v>
          </cell>
          <cell r="D274" t="str">
            <v>UND</v>
          </cell>
          <cell r="E274">
            <v>10271</v>
          </cell>
          <cell r="F274">
            <v>8631</v>
          </cell>
        </row>
        <row r="275">
          <cell r="A275" t="str">
            <v>I274</v>
          </cell>
          <cell r="B275" t="str">
            <v>CEMENTO GRIS</v>
          </cell>
          <cell r="C275" t="str">
            <v>Insumos</v>
          </cell>
          <cell r="D275" t="str">
            <v>KG</v>
          </cell>
          <cell r="E275">
            <v>859</v>
          </cell>
          <cell r="F275">
            <v>722</v>
          </cell>
        </row>
        <row r="276">
          <cell r="A276" t="str">
            <v>I275</v>
          </cell>
          <cell r="B276" t="str">
            <v>CONCRETO PREMEZCLADO PARA PAVIMENTO MR 43 KG/CM2</v>
          </cell>
          <cell r="C276" t="str">
            <v>Insumos</v>
          </cell>
          <cell r="D276" t="str">
            <v>M3</v>
          </cell>
          <cell r="E276">
            <v>697452</v>
          </cell>
          <cell r="F276">
            <v>586094</v>
          </cell>
        </row>
        <row r="277">
          <cell r="A277" t="str">
            <v>I276</v>
          </cell>
          <cell r="B277" t="str">
            <v>GROUTING 17.5 MPA</v>
          </cell>
          <cell r="C277" t="str">
            <v>Insumos</v>
          </cell>
          <cell r="D277" t="str">
            <v>M3</v>
          </cell>
          <cell r="E277">
            <v>599595</v>
          </cell>
          <cell r="F277">
            <v>503861</v>
          </cell>
        </row>
        <row r="278">
          <cell r="A278" t="str">
            <v>I277</v>
          </cell>
          <cell r="B278" t="str">
            <v>CAL</v>
          </cell>
          <cell r="C278" t="str">
            <v>Insumos</v>
          </cell>
          <cell r="D278" t="str">
            <v>KG</v>
          </cell>
          <cell r="E278">
            <v>1454</v>
          </cell>
          <cell r="F278">
            <v>1222</v>
          </cell>
        </row>
        <row r="279">
          <cell r="A279" t="str">
            <v>I278</v>
          </cell>
          <cell r="B279" t="str">
            <v>MORTERO DE NIVELACION SIKAGROUT O SIMILAR</v>
          </cell>
          <cell r="C279" t="str">
            <v>Insumos</v>
          </cell>
          <cell r="D279" t="str">
            <v>LT</v>
          </cell>
          <cell r="E279">
            <v>33911</v>
          </cell>
          <cell r="F279">
            <v>28497</v>
          </cell>
        </row>
        <row r="280">
          <cell r="A280" t="str">
            <v>I279</v>
          </cell>
          <cell r="B280" t="str">
            <v xml:space="preserve">ADOQUIN DE CONCRETO (8*10*20) </v>
          </cell>
          <cell r="C280" t="str">
            <v>Insumos</v>
          </cell>
          <cell r="D280" t="str">
            <v>UND</v>
          </cell>
          <cell r="E280">
            <v>1132</v>
          </cell>
          <cell r="F280">
            <v>951</v>
          </cell>
        </row>
        <row r="281">
          <cell r="A281" t="str">
            <v>I280</v>
          </cell>
          <cell r="B281" t="str">
            <v>ADOQUIN ECOLOGICO</v>
          </cell>
          <cell r="C281" t="str">
            <v>Insumos</v>
          </cell>
          <cell r="D281" t="str">
            <v>UND</v>
          </cell>
          <cell r="E281">
            <v>1508</v>
          </cell>
          <cell r="F281">
            <v>1267</v>
          </cell>
        </row>
        <row r="282">
          <cell r="A282" t="str">
            <v>I281</v>
          </cell>
          <cell r="B282" t="str">
            <v>CAL HIDRATADA</v>
          </cell>
          <cell r="C282" t="str">
            <v>Insumos</v>
          </cell>
          <cell r="D282" t="str">
            <v>KG</v>
          </cell>
          <cell r="E282">
            <v>1696</v>
          </cell>
          <cell r="F282">
            <v>1425</v>
          </cell>
        </row>
        <row r="283">
          <cell r="A283" t="str">
            <v>I282</v>
          </cell>
          <cell r="B283" t="str">
            <v>SUELO CEMENTO 10:1</v>
          </cell>
          <cell r="C283" t="str">
            <v>Insumos</v>
          </cell>
          <cell r="D283" t="str">
            <v>M3</v>
          </cell>
          <cell r="E283">
            <v>169651</v>
          </cell>
          <cell r="F283">
            <v>142564</v>
          </cell>
        </row>
        <row r="284">
          <cell r="A284" t="str">
            <v>I283</v>
          </cell>
          <cell r="B284" t="str">
            <v>CONCRETO PREMEZCLADO PARA PAVIMENTO MR 45 KG/CM2</v>
          </cell>
          <cell r="C284" t="str">
            <v>Insumos</v>
          </cell>
          <cell r="D284" t="str">
            <v>M3</v>
          </cell>
          <cell r="E284">
            <v>735149</v>
          </cell>
          <cell r="F284">
            <v>617772</v>
          </cell>
        </row>
        <row r="285">
          <cell r="A285" t="str">
            <v>I284</v>
          </cell>
          <cell r="B285" t="str">
            <v>BOLARDO EN CONCRETO DIAMETRO 18cm Y ALTURA LIBRE 62 cm</v>
          </cell>
          <cell r="C285" t="str">
            <v>Insumos</v>
          </cell>
          <cell r="D285" t="str">
            <v>UND</v>
          </cell>
          <cell r="E285">
            <v>103515</v>
          </cell>
          <cell r="F285">
            <v>86987</v>
          </cell>
        </row>
        <row r="286">
          <cell r="A286" t="str">
            <v>I285</v>
          </cell>
          <cell r="B286" t="str">
            <v>CONCRETO PREMEZCLADO PARA PAVIMENTO MR 42 KG/CM2</v>
          </cell>
          <cell r="C286" t="str">
            <v>Insumos</v>
          </cell>
          <cell r="D286" t="str">
            <v>M3</v>
          </cell>
          <cell r="E286">
            <v>678601</v>
          </cell>
          <cell r="F286">
            <v>570253</v>
          </cell>
        </row>
        <row r="287">
          <cell r="A287" t="str">
            <v>I286</v>
          </cell>
          <cell r="B287" t="str">
            <v>CONCRETO PREMEZCLADO 4000 PSI - 28MPA</v>
          </cell>
          <cell r="C287" t="str">
            <v>Insumos</v>
          </cell>
          <cell r="D287" t="str">
            <v>M3</v>
          </cell>
          <cell r="E287">
            <v>622050</v>
          </cell>
          <cell r="F287">
            <v>522731</v>
          </cell>
        </row>
        <row r="288">
          <cell r="A288" t="str">
            <v>I287</v>
          </cell>
          <cell r="B288" t="str">
            <v>CONCRETO PREMEZCLADO 3000 PSI - 21MPA</v>
          </cell>
          <cell r="C288" t="str">
            <v>Insumos</v>
          </cell>
          <cell r="D288" t="str">
            <v>M3</v>
          </cell>
          <cell r="E288">
            <v>565499</v>
          </cell>
          <cell r="F288">
            <v>475209</v>
          </cell>
        </row>
        <row r="289">
          <cell r="A289" t="str">
            <v>I288</v>
          </cell>
          <cell r="B289" t="str">
            <v>CABALLETE LISO TEJA TIPO CINDULIT / CINDURIB  L=3.05 M. O SIMILAR.  COLOR VERDE, AZUL O ROJO SEGÚN DISEÑO.</v>
          </cell>
          <cell r="C289" t="str">
            <v>Insumos</v>
          </cell>
          <cell r="D289" t="str">
            <v>UND</v>
          </cell>
          <cell r="E289">
            <v>135188</v>
          </cell>
          <cell r="F289">
            <v>113603</v>
          </cell>
        </row>
        <row r="290">
          <cell r="A290" t="str">
            <v>I289</v>
          </cell>
          <cell r="B290" t="str">
            <v>FACHADA F MULTIPANEL 300FS TIPO HUNTER DOUGLAS ALUZINC 0,6 MM Y ALUMINIO 0,7 MM. O SIMILAR</v>
          </cell>
          <cell r="C290" t="str">
            <v>Insumos</v>
          </cell>
          <cell r="D290" t="str">
            <v>M2</v>
          </cell>
          <cell r="E290">
            <v>154074</v>
          </cell>
          <cell r="F290">
            <v>129474</v>
          </cell>
        </row>
        <row r="291">
          <cell r="A291" t="str">
            <v>I290</v>
          </cell>
          <cell r="B291" t="str">
            <v>LIMAHOYA LISA TEJA TIPO CINDULIT / CINDURIB  L=3.05 M. O SIMILAR. COLOR VERDE, AZUL O ROJO SEGÚN DISEÑO.</v>
          </cell>
          <cell r="C291" t="str">
            <v>Insumos</v>
          </cell>
          <cell r="D291" t="str">
            <v>UND</v>
          </cell>
          <cell r="E291">
            <v>142589</v>
          </cell>
          <cell r="F291">
            <v>119823</v>
          </cell>
        </row>
        <row r="292">
          <cell r="A292" t="str">
            <v>I291</v>
          </cell>
          <cell r="B292" t="str">
            <v>PERFIL ACERO ESTRUCTURAL PHR ASTM A500 GRADO 50 - TIPO ACESCO O SIMILAR</v>
          </cell>
          <cell r="C292" t="str">
            <v>Insumos</v>
          </cell>
          <cell r="D292" t="str">
            <v>KG</v>
          </cell>
          <cell r="E292">
            <v>4859</v>
          </cell>
          <cell r="F292">
            <v>4083</v>
          </cell>
        </row>
        <row r="293">
          <cell r="A293" t="str">
            <v>I292</v>
          </cell>
          <cell r="B293" t="str">
            <v>PERFIL HEA  A-36</v>
          </cell>
          <cell r="C293" t="str">
            <v>Insumos</v>
          </cell>
          <cell r="D293" t="str">
            <v>KG</v>
          </cell>
          <cell r="E293">
            <v>4374</v>
          </cell>
          <cell r="F293">
            <v>3676</v>
          </cell>
        </row>
        <row r="294">
          <cell r="A294" t="str">
            <v>I293</v>
          </cell>
          <cell r="B294" t="str">
            <v>PERFIL IPE  A-36</v>
          </cell>
          <cell r="C294" t="str">
            <v>Insumos</v>
          </cell>
          <cell r="D294" t="str">
            <v>KG</v>
          </cell>
          <cell r="E294">
            <v>4374</v>
          </cell>
          <cell r="F294">
            <v>3676</v>
          </cell>
        </row>
        <row r="295">
          <cell r="A295" t="str">
            <v>I294</v>
          </cell>
          <cell r="B295" t="str">
            <v xml:space="preserve">PERFIL EN LAMINA DELGADA EN C  GRADO 40 </v>
          </cell>
          <cell r="C295" t="str">
            <v>Insumos</v>
          </cell>
          <cell r="D295" t="str">
            <v>KG</v>
          </cell>
          <cell r="E295">
            <v>6758</v>
          </cell>
          <cell r="F295">
            <v>5679</v>
          </cell>
        </row>
        <row r="296">
          <cell r="A296" t="str">
            <v>I295</v>
          </cell>
          <cell r="B296" t="str">
            <v xml:space="preserve">PLATINAS ACERO A-36  </v>
          </cell>
          <cell r="C296" t="str">
            <v>Insumos</v>
          </cell>
          <cell r="D296" t="str">
            <v>KG</v>
          </cell>
          <cell r="E296">
            <v>4374</v>
          </cell>
          <cell r="F296">
            <v>3676</v>
          </cell>
        </row>
        <row r="297">
          <cell r="A297" t="str">
            <v>I296</v>
          </cell>
          <cell r="B297" t="str">
            <v>TEJA TERMOACUSTICA TIPO CINDURIB O SIMILAR A=0.78 M. E = 0.35 MM. COLOR VERDE, AZUL O ROJO SEGÚN DISEÑO.</v>
          </cell>
          <cell r="C297" t="str">
            <v>Insumos</v>
          </cell>
          <cell r="D297" t="str">
            <v>M2</v>
          </cell>
          <cell r="E297">
            <v>53523</v>
          </cell>
          <cell r="F297">
            <v>44977</v>
          </cell>
        </row>
        <row r="298">
          <cell r="A298" t="str">
            <v>I297</v>
          </cell>
          <cell r="B298" t="str">
            <v>TEJA TRASLUCIDA TIPO CINDURIB  A=0.78 M E=0.35 MM O SIMILAR. CRISTAL O OPAL  SEGÚN DISEÑO.</v>
          </cell>
          <cell r="C298" t="str">
            <v>Insumos</v>
          </cell>
          <cell r="D298" t="str">
            <v>M2</v>
          </cell>
          <cell r="E298">
            <v>149356</v>
          </cell>
          <cell r="F298">
            <v>125509</v>
          </cell>
        </row>
        <row r="299">
          <cell r="A299" t="str">
            <v>I298</v>
          </cell>
          <cell r="B299" t="str">
            <v>TEJA TERMOACUSTICA TIPO CINDULIT 180 O SIMILAR A=0.78 M. E = 0.35 MM. COLOR VERDE, AZUL O ROJO SEGÚN DISEÑO.</v>
          </cell>
          <cell r="C299" t="str">
            <v>Insumos</v>
          </cell>
          <cell r="D299" t="str">
            <v>M2</v>
          </cell>
          <cell r="E299">
            <v>45315</v>
          </cell>
          <cell r="F299">
            <v>38080</v>
          </cell>
        </row>
        <row r="300">
          <cell r="A300" t="str">
            <v>I299</v>
          </cell>
          <cell r="B300" t="str">
            <v xml:space="preserve">TORNILLO AUTOPERFORANTE TEJA TIPO CINDU O SIMILAR. DIAM. 2 1/2". </v>
          </cell>
          <cell r="C300" t="str">
            <v>Insumos</v>
          </cell>
          <cell r="D300" t="str">
            <v>UND</v>
          </cell>
          <cell r="E300">
            <v>515</v>
          </cell>
          <cell r="F300">
            <v>433</v>
          </cell>
        </row>
        <row r="301">
          <cell r="A301" t="str">
            <v>I300</v>
          </cell>
          <cell r="B301" t="str">
            <v>TORNILLO AUTOPERFORANTE TEJA TIPO CINDU O SIMILAR. DIAM. 3/4".</v>
          </cell>
          <cell r="C301" t="str">
            <v>Insumos</v>
          </cell>
          <cell r="D301" t="str">
            <v>UND</v>
          </cell>
          <cell r="E301">
            <v>356</v>
          </cell>
          <cell r="F301">
            <v>299</v>
          </cell>
        </row>
        <row r="302">
          <cell r="A302" t="str">
            <v>I301</v>
          </cell>
          <cell r="B302" t="str">
            <v>TUBERIA ESTRUCTURAL A.S.T.M.  A-500 GRADO C - REDONDA, CUADRADA O RECTANGULAR SEGÚN DISEÑO - TIPO COLMENA O SIMILAR</v>
          </cell>
          <cell r="C302" t="str">
            <v>Insumos</v>
          </cell>
          <cell r="D302" t="str">
            <v>KG</v>
          </cell>
          <cell r="E302">
            <v>8488</v>
          </cell>
          <cell r="F302">
            <v>7133</v>
          </cell>
        </row>
        <row r="303">
          <cell r="A303" t="str">
            <v>I302</v>
          </cell>
          <cell r="B303" t="str">
            <v>TEJA DE ZINC ONDULADA TZO L=2.44X0.80</v>
          </cell>
          <cell r="C303" t="str">
            <v>Insumos</v>
          </cell>
          <cell r="D303" t="str">
            <v>UND</v>
          </cell>
          <cell r="E303">
            <v>35992</v>
          </cell>
          <cell r="F303">
            <v>30245</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689415</v>
          </cell>
          <cell r="F304">
            <v>579340</v>
          </cell>
        </row>
        <row r="305">
          <cell r="A305" t="str">
            <v>I304</v>
          </cell>
          <cell r="B305" t="str">
            <v>PERFILES HEA  A-36  ( INCLUYE SOLDADURA, ANTICORROSIVO Y ESMALTE + PROTECCION ANTIFUEGO E INSTALACION)</v>
          </cell>
          <cell r="C305" t="str">
            <v>Insumos</v>
          </cell>
          <cell r="D305" t="str">
            <v>KG</v>
          </cell>
          <cell r="E305">
            <v>14404</v>
          </cell>
          <cell r="F305">
            <v>12104</v>
          </cell>
        </row>
        <row r="306">
          <cell r="A306" t="str">
            <v>I305</v>
          </cell>
          <cell r="B306" t="str">
            <v>ALFAJIAS EN CONCRETO 2.500 PSI A=0.25 M (INCLUYE REFUERZO)</v>
          </cell>
          <cell r="C306" t="str">
            <v>Insumos</v>
          </cell>
          <cell r="D306" t="str">
            <v>M</v>
          </cell>
          <cell r="E306">
            <v>34189</v>
          </cell>
          <cell r="F306">
            <v>28730</v>
          </cell>
        </row>
        <row r="307">
          <cell r="A307" t="str">
            <v>I306</v>
          </cell>
          <cell r="B307" t="str">
            <v>ESCALERA METALICA PARA POLVORIN</v>
          </cell>
          <cell r="C307" t="str">
            <v>Insumos</v>
          </cell>
          <cell r="D307" t="str">
            <v>UND</v>
          </cell>
          <cell r="E307">
            <v>7312505</v>
          </cell>
          <cell r="F307">
            <v>6144962</v>
          </cell>
        </row>
        <row r="308">
          <cell r="A308" t="str">
            <v>I307</v>
          </cell>
          <cell r="B308" t="str">
            <v>TEJA ONDULADA FIBROCEMENTO PERFIL 7 0,92x1,52M</v>
          </cell>
          <cell r="C308" t="str">
            <v>Insumos</v>
          </cell>
          <cell r="D308" t="str">
            <v>UND</v>
          </cell>
          <cell r="E308">
            <v>26388</v>
          </cell>
          <cell r="F308">
            <v>22175</v>
          </cell>
        </row>
        <row r="309">
          <cell r="A309" t="str">
            <v>I308</v>
          </cell>
          <cell r="B309" t="str">
            <v>TEJA ONDULADA FIBROCEMENTO PERFIL 5 0,92x1,52M</v>
          </cell>
          <cell r="C309" t="str">
            <v>Insumos</v>
          </cell>
          <cell r="D309" t="str">
            <v>UND</v>
          </cell>
          <cell r="E309">
            <v>28277</v>
          </cell>
          <cell r="F309">
            <v>23762</v>
          </cell>
        </row>
        <row r="310">
          <cell r="A310" t="str">
            <v>I309</v>
          </cell>
          <cell r="B310" t="str">
            <v>CABALLETE FIBROCEMENTO FIJO 15</v>
          </cell>
          <cell r="C310" t="str">
            <v>Insumos</v>
          </cell>
          <cell r="D310" t="str">
            <v>UND</v>
          </cell>
          <cell r="E310">
            <v>32989</v>
          </cell>
          <cell r="F310">
            <v>27722</v>
          </cell>
        </row>
        <row r="311">
          <cell r="A311" t="str">
            <v>I310</v>
          </cell>
          <cell r="B311" t="str">
            <v>CABALLETE FIBROCEMENTO FIJO 15 - 20</v>
          </cell>
          <cell r="C311" t="str">
            <v>Insumos</v>
          </cell>
          <cell r="D311" t="str">
            <v>UND</v>
          </cell>
          <cell r="E311">
            <v>32989</v>
          </cell>
          <cell r="F311">
            <v>27722</v>
          </cell>
        </row>
        <row r="312">
          <cell r="A312" t="str">
            <v>I311</v>
          </cell>
          <cell r="B312" t="str">
            <v>CABALLETE FIBROCEMENTO UNIVERSAL</v>
          </cell>
          <cell r="C312" t="str">
            <v>Insumos</v>
          </cell>
          <cell r="D312" t="str">
            <v>UND</v>
          </cell>
          <cell r="E312">
            <v>50894</v>
          </cell>
          <cell r="F312">
            <v>42768</v>
          </cell>
        </row>
        <row r="313">
          <cell r="A313" t="str">
            <v>I312</v>
          </cell>
          <cell r="B313" t="str">
            <v>CLARABOYA FIBROCEMENTO  #6 P7</v>
          </cell>
          <cell r="C313" t="str">
            <v>Insumos</v>
          </cell>
          <cell r="D313" t="str">
            <v>UND</v>
          </cell>
          <cell r="E313">
            <v>58437</v>
          </cell>
          <cell r="F313">
            <v>49107</v>
          </cell>
        </row>
        <row r="314">
          <cell r="A314" t="str">
            <v>I313</v>
          </cell>
          <cell r="B314" t="str">
            <v>VIDRIO TRANSPARENTE 3MM</v>
          </cell>
          <cell r="C314" t="str">
            <v>Insumos</v>
          </cell>
          <cell r="D314" t="str">
            <v>M2</v>
          </cell>
          <cell r="E314">
            <v>28277</v>
          </cell>
          <cell r="F314">
            <v>23762</v>
          </cell>
        </row>
        <row r="315">
          <cell r="A315" t="str">
            <v>I314</v>
          </cell>
          <cell r="B315" t="str">
            <v>LIMAHOYA ASBESTO CEMENTO PERFIL 7-1000</v>
          </cell>
          <cell r="C315" t="str">
            <v>Insumos</v>
          </cell>
          <cell r="D315" t="str">
            <v>UND</v>
          </cell>
          <cell r="E315">
            <v>25447</v>
          </cell>
          <cell r="F315">
            <v>21384</v>
          </cell>
        </row>
        <row r="316">
          <cell r="A316" t="str">
            <v>I315</v>
          </cell>
          <cell r="B316" t="str">
            <v>TEJA TRASLUCIDA PVC ONDULADA 3,66x0,83M</v>
          </cell>
          <cell r="C316" t="str">
            <v>Insumos</v>
          </cell>
          <cell r="D316" t="str">
            <v>M2</v>
          </cell>
          <cell r="E316">
            <v>94249</v>
          </cell>
          <cell r="F316">
            <v>79201</v>
          </cell>
        </row>
        <row r="317">
          <cell r="A317" t="str">
            <v>I316</v>
          </cell>
          <cell r="B317" t="str">
            <v>TEJA TRASLUCIDA PVC ONDULADA 2,44x0,83M</v>
          </cell>
          <cell r="C317" t="str">
            <v>Insumos</v>
          </cell>
          <cell r="D317" t="str">
            <v>M2</v>
          </cell>
          <cell r="E317">
            <v>64089</v>
          </cell>
          <cell r="F317">
            <v>53856</v>
          </cell>
        </row>
        <row r="318">
          <cell r="A318" t="str">
            <v>I317</v>
          </cell>
          <cell r="B318" t="str">
            <v>GANCHO AMARRE ETERNIT</v>
          </cell>
          <cell r="C318" t="str">
            <v>Insumos</v>
          </cell>
          <cell r="D318" t="str">
            <v>UND</v>
          </cell>
          <cell r="E318">
            <v>585</v>
          </cell>
          <cell r="F318">
            <v>492</v>
          </cell>
        </row>
        <row r="319">
          <cell r="A319" t="str">
            <v>I318</v>
          </cell>
          <cell r="B319" t="str">
            <v>LAMINA POLICARBONATO 6MM TRANSP ALVEOLAR</v>
          </cell>
          <cell r="C319" t="str">
            <v>Insumos</v>
          </cell>
          <cell r="D319" t="str">
            <v>UND</v>
          </cell>
          <cell r="E319">
            <v>980201</v>
          </cell>
          <cell r="F319">
            <v>823698</v>
          </cell>
        </row>
        <row r="320">
          <cell r="A320" t="str">
            <v>I319</v>
          </cell>
          <cell r="B320" t="str">
            <v>REMATE U 6X20 10MM POLICARB  LATERAL-FINAL LAMINA</v>
          </cell>
          <cell r="C320" t="str">
            <v>Insumos</v>
          </cell>
          <cell r="D320" t="str">
            <v>UND</v>
          </cell>
          <cell r="E320">
            <v>16967</v>
          </cell>
          <cell r="F320">
            <v>14258</v>
          </cell>
        </row>
        <row r="321">
          <cell r="A321" t="str">
            <v>I320</v>
          </cell>
          <cell r="B321" t="str">
            <v>CINTALAUMINIO INDUSTRIAL SELLO POLICARBONATO 32M</v>
          </cell>
          <cell r="C321" t="str">
            <v>Insumos</v>
          </cell>
          <cell r="D321" t="str">
            <v>UND</v>
          </cell>
          <cell r="E321">
            <v>113099</v>
          </cell>
          <cell r="F321">
            <v>95041</v>
          </cell>
        </row>
        <row r="322">
          <cell r="A322" t="str">
            <v>I321</v>
          </cell>
          <cell r="B322" t="str">
            <v>TEJA TERMOACUSTICA AJOVER</v>
          </cell>
          <cell r="C322" t="str">
            <v>Insumos</v>
          </cell>
          <cell r="D322" t="str">
            <v>M2</v>
          </cell>
          <cell r="E322">
            <v>28277</v>
          </cell>
          <cell r="F322">
            <v>23762</v>
          </cell>
        </row>
        <row r="323">
          <cell r="A323" t="str">
            <v>I322</v>
          </cell>
          <cell r="B323" t="str">
            <v>PLACA ICOPOR TEXTURIZADO 60x60</v>
          </cell>
          <cell r="C323" t="str">
            <v>Insumos</v>
          </cell>
          <cell r="D323" t="str">
            <v>UND</v>
          </cell>
          <cell r="E323">
            <v>5656</v>
          </cell>
          <cell r="F323">
            <v>4753</v>
          </cell>
        </row>
        <row r="324">
          <cell r="A324" t="str">
            <v>I323</v>
          </cell>
          <cell r="B324" t="str">
            <v>VIDRIO TRASLUCIDO 3MM</v>
          </cell>
          <cell r="C324" t="str">
            <v>Insumos</v>
          </cell>
          <cell r="D324" t="str">
            <v>M2</v>
          </cell>
          <cell r="E324">
            <v>28277</v>
          </cell>
          <cell r="F324">
            <v>23762</v>
          </cell>
        </row>
        <row r="325">
          <cell r="A325" t="str">
            <v>I324</v>
          </cell>
          <cell r="B325" t="str">
            <v>VIDRIO TRASLUCIDO 4MM</v>
          </cell>
          <cell r="C325" t="str">
            <v>Insumos</v>
          </cell>
          <cell r="D325" t="str">
            <v>M2</v>
          </cell>
          <cell r="E325">
            <v>39585</v>
          </cell>
          <cell r="F325">
            <v>33265</v>
          </cell>
        </row>
        <row r="326">
          <cell r="A326" t="str">
            <v>I325</v>
          </cell>
          <cell r="B326" t="str">
            <v>VIDRIO TRASLUCIDO 6MM</v>
          </cell>
          <cell r="C326" t="str">
            <v>Insumos</v>
          </cell>
          <cell r="D326" t="str">
            <v>M2</v>
          </cell>
          <cell r="E326">
            <v>62205</v>
          </cell>
          <cell r="F326">
            <v>52273</v>
          </cell>
        </row>
        <row r="327">
          <cell r="A327" t="str">
            <v>I326</v>
          </cell>
          <cell r="B327" t="str">
            <v>CINTA MALLA DE FIBRA DE VIDRIO ( 90 M. )</v>
          </cell>
          <cell r="C327" t="str">
            <v>Insumos</v>
          </cell>
          <cell r="D327" t="str">
            <v>ROLLO</v>
          </cell>
          <cell r="E327">
            <v>16282</v>
          </cell>
          <cell r="F327">
            <v>13682</v>
          </cell>
        </row>
        <row r="328">
          <cell r="A328" t="str">
            <v>I327</v>
          </cell>
          <cell r="B328" t="str">
            <v>CINTA PAPEL ( 75 M.)</v>
          </cell>
          <cell r="C328" t="str">
            <v>Insumos</v>
          </cell>
          <cell r="D328" t="str">
            <v>ROLLO</v>
          </cell>
          <cell r="E328">
            <v>13709</v>
          </cell>
          <cell r="F328">
            <v>11520</v>
          </cell>
        </row>
        <row r="329">
          <cell r="A329" t="str">
            <v>I328</v>
          </cell>
          <cell r="B329" t="str">
            <v>FIBRA DE VIDRIO FRESCASA DE 2 1/2"</v>
          </cell>
          <cell r="C329" t="str">
            <v>Insumos</v>
          </cell>
          <cell r="D329" t="str">
            <v>M2</v>
          </cell>
          <cell r="E329">
            <v>10283</v>
          </cell>
          <cell r="F329">
            <v>8641</v>
          </cell>
        </row>
        <row r="330">
          <cell r="A330" t="str">
            <v>I329</v>
          </cell>
          <cell r="B330" t="str">
            <v>FIBRA DE VIDRIO FRESCASA DE 3 1/2"</v>
          </cell>
          <cell r="C330" t="str">
            <v>Insumos</v>
          </cell>
          <cell r="D330" t="str">
            <v>M2</v>
          </cell>
          <cell r="E330">
            <v>12853</v>
          </cell>
          <cell r="F330">
            <v>10801</v>
          </cell>
        </row>
        <row r="331">
          <cell r="A331" t="str">
            <v>I330</v>
          </cell>
          <cell r="B331" t="str">
            <v>MASILLA SUPERMASTIC USG</v>
          </cell>
          <cell r="C331" t="str">
            <v>Insumos</v>
          </cell>
          <cell r="D331" t="str">
            <v>CANECA</v>
          </cell>
          <cell r="E331">
            <v>58268</v>
          </cell>
          <cell r="F331">
            <v>48965</v>
          </cell>
        </row>
        <row r="332">
          <cell r="A332" t="str">
            <v>I331</v>
          </cell>
          <cell r="B332" t="str">
            <v>PERFIL CANAL CAL. 26 ( 90 MM ) - 2.44 M.</v>
          </cell>
          <cell r="C332" t="str">
            <v>Insumos</v>
          </cell>
          <cell r="D332" t="str">
            <v>UND</v>
          </cell>
          <cell r="E332">
            <v>6631</v>
          </cell>
          <cell r="F332">
            <v>5572</v>
          </cell>
        </row>
        <row r="333">
          <cell r="A333" t="str">
            <v>I332</v>
          </cell>
          <cell r="B333" t="str">
            <v>PERFIL CANAL CAL.24 ( 90 MM ) - 2.44 M.</v>
          </cell>
          <cell r="C333" t="str">
            <v>Insumos</v>
          </cell>
          <cell r="D333" t="str">
            <v>UND</v>
          </cell>
          <cell r="E333">
            <v>13025</v>
          </cell>
          <cell r="F333">
            <v>10945</v>
          </cell>
        </row>
        <row r="334">
          <cell r="A334" t="str">
            <v>I333</v>
          </cell>
          <cell r="B334" t="str">
            <v>PERFIL OMEGA CAL 24 - 2.44 M.</v>
          </cell>
          <cell r="C334" t="str">
            <v>Insumos</v>
          </cell>
          <cell r="D334" t="str">
            <v>UND</v>
          </cell>
          <cell r="E334">
            <v>18506</v>
          </cell>
          <cell r="F334">
            <v>15551</v>
          </cell>
        </row>
        <row r="335">
          <cell r="A335" t="str">
            <v>I334</v>
          </cell>
          <cell r="B335" t="str">
            <v>PERFIL OMEGA CAL 26 - 2.44 M.</v>
          </cell>
          <cell r="C335" t="str">
            <v>Insumos</v>
          </cell>
          <cell r="D335" t="str">
            <v>UND</v>
          </cell>
          <cell r="E335">
            <v>6169</v>
          </cell>
          <cell r="F335">
            <v>5184</v>
          </cell>
        </row>
        <row r="336">
          <cell r="A336" t="str">
            <v>I335</v>
          </cell>
          <cell r="B336" t="str">
            <v>PERFIL PARAL CAL 24 - 2.44 M.</v>
          </cell>
          <cell r="C336" t="str">
            <v>Insumos</v>
          </cell>
          <cell r="D336" t="str">
            <v>UND</v>
          </cell>
          <cell r="E336">
            <v>13536</v>
          </cell>
          <cell r="F336">
            <v>11375</v>
          </cell>
        </row>
        <row r="337">
          <cell r="A337" t="str">
            <v>I336</v>
          </cell>
          <cell r="B337" t="str">
            <v>PERFIL PARAL CAL 26 - 2.44 M.</v>
          </cell>
          <cell r="C337" t="str">
            <v>Insumos</v>
          </cell>
          <cell r="D337" t="str">
            <v>UND</v>
          </cell>
          <cell r="E337">
            <v>8844</v>
          </cell>
          <cell r="F337">
            <v>7432</v>
          </cell>
        </row>
        <row r="338">
          <cell r="A338" t="str">
            <v>I337</v>
          </cell>
          <cell r="B338" t="str">
            <v>PLACA YESO TIPO GYPLAC ESTANDAR 1/2" (12.7 MM) DE 1.22 X 2.44 MM. O SIMILAR.</v>
          </cell>
          <cell r="C338" t="str">
            <v>Insumos</v>
          </cell>
          <cell r="D338" t="str">
            <v>M2</v>
          </cell>
          <cell r="E338">
            <v>32392</v>
          </cell>
          <cell r="F338">
            <v>27220</v>
          </cell>
        </row>
        <row r="339">
          <cell r="A339" t="str">
            <v>I338</v>
          </cell>
          <cell r="B339" t="str">
            <v xml:space="preserve">PLACA YESO TIPO GYPLAC R.H. 1/2" (12.7 MM) DE 1.22 X 2.44 MM. O SIMILAR. </v>
          </cell>
          <cell r="C339" t="str">
            <v>Insumos</v>
          </cell>
          <cell r="D339" t="str">
            <v>M2</v>
          </cell>
          <cell r="E339">
            <v>36503</v>
          </cell>
          <cell r="F339">
            <v>30675</v>
          </cell>
        </row>
        <row r="340">
          <cell r="A340" t="str">
            <v>I339</v>
          </cell>
          <cell r="B340" t="str">
            <v>PLACA DE FIBROCEMENTO  E= 10 MM</v>
          </cell>
          <cell r="C340" t="str">
            <v>Insumos</v>
          </cell>
          <cell r="D340" t="str">
            <v>M2</v>
          </cell>
          <cell r="E340">
            <v>27739</v>
          </cell>
          <cell r="F340">
            <v>23310</v>
          </cell>
        </row>
        <row r="341">
          <cell r="A341" t="str">
            <v>I340</v>
          </cell>
          <cell r="B341" t="str">
            <v>SUPERBOARD  ( 2.44 X 1.22 )  E= 6 MM</v>
          </cell>
          <cell r="C341" t="str">
            <v>Insumos</v>
          </cell>
          <cell r="D341" t="str">
            <v>M2</v>
          </cell>
          <cell r="E341">
            <v>41131</v>
          </cell>
          <cell r="F341">
            <v>34564</v>
          </cell>
        </row>
        <row r="342">
          <cell r="A342" t="str">
            <v>I341</v>
          </cell>
          <cell r="B342" t="str">
            <v>SUPERBOARD  ( 2.44 X 1.22 )  E= 8 MM</v>
          </cell>
          <cell r="C342" t="str">
            <v>Insumos</v>
          </cell>
          <cell r="D342" t="str">
            <v>M2</v>
          </cell>
          <cell r="E342">
            <v>58268</v>
          </cell>
          <cell r="F342">
            <v>48965</v>
          </cell>
        </row>
        <row r="343">
          <cell r="A343" t="str">
            <v>I342</v>
          </cell>
          <cell r="B343" t="str">
            <v>TORNILLO AUTOPERFORANTE  EST.  7/16 "</v>
          </cell>
          <cell r="C343" t="str">
            <v>Insumos</v>
          </cell>
          <cell r="D343" t="str">
            <v>UND</v>
          </cell>
          <cell r="E343">
            <v>23</v>
          </cell>
          <cell r="F343">
            <v>19</v>
          </cell>
        </row>
        <row r="344">
          <cell r="A344" t="str">
            <v>I343</v>
          </cell>
          <cell r="B344" t="str">
            <v>TORNILLO AUTOPERFORANTE YESO 6 X1</v>
          </cell>
          <cell r="C344" t="str">
            <v>Insumos</v>
          </cell>
          <cell r="D344" t="str">
            <v>UND</v>
          </cell>
          <cell r="E344">
            <v>23</v>
          </cell>
          <cell r="F344">
            <v>19</v>
          </cell>
        </row>
        <row r="345">
          <cell r="A345" t="str">
            <v>I344</v>
          </cell>
          <cell r="B345" t="str">
            <v>TORNILLO PTA BROCA EXTRAPL. EST 8 X 1/2" ( 13MM )</v>
          </cell>
          <cell r="C345" t="str">
            <v>Insumos</v>
          </cell>
          <cell r="D345" t="str">
            <v>UND</v>
          </cell>
          <cell r="E345">
            <v>69</v>
          </cell>
          <cell r="F345">
            <v>58</v>
          </cell>
        </row>
        <row r="346">
          <cell r="A346" t="str">
            <v>I345</v>
          </cell>
          <cell r="B346" t="str">
            <v>PERFIL METALICO CAL 12 - 2,5MM. - 2,44M.</v>
          </cell>
          <cell r="C346" t="str">
            <v>Insumos</v>
          </cell>
          <cell r="D346" t="str">
            <v>UND</v>
          </cell>
          <cell r="E346">
            <v>61698</v>
          </cell>
          <cell r="F346">
            <v>51847</v>
          </cell>
        </row>
        <row r="347">
          <cell r="A347" t="str">
            <v>I346</v>
          </cell>
          <cell r="B347" t="str">
            <v>MASILLA PLASTICA</v>
          </cell>
          <cell r="C347" t="str">
            <v>Insumos</v>
          </cell>
          <cell r="D347" t="str">
            <v>KG</v>
          </cell>
          <cell r="E347">
            <v>37699</v>
          </cell>
          <cell r="F347">
            <v>31680</v>
          </cell>
        </row>
        <row r="348">
          <cell r="A348" t="str">
            <v>I347</v>
          </cell>
          <cell r="B348" t="str">
            <v>INSTALACIÓN Y PUESTA EN FUNCIONAMIENTO EQUIPO DE PRESIÓN.</v>
          </cell>
          <cell r="C348" t="str">
            <v>Insumos</v>
          </cell>
          <cell r="D348" t="str">
            <v>UND</v>
          </cell>
          <cell r="E348">
            <v>2385656</v>
          </cell>
          <cell r="F348">
            <v>2004753</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14328360</v>
          </cell>
          <cell r="F349">
            <v>12040639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14328360</v>
          </cell>
          <cell r="F350">
            <v>12040639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22906782</v>
          </cell>
          <cell r="F351">
            <v>19249397</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14501322</v>
          </cell>
          <cell r="F352">
            <v>12185985</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15026165</v>
          </cell>
          <cell r="F353">
            <v>12627029</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15026165</v>
          </cell>
          <cell r="F354">
            <v>12627029</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15026165</v>
          </cell>
          <cell r="F355">
            <v>12627029</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15026165</v>
          </cell>
          <cell r="F356">
            <v>12627029</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16411835</v>
          </cell>
          <cell r="F357">
            <v>13791458</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16974449</v>
          </cell>
          <cell r="F358">
            <v>14264243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20205029</v>
          </cell>
          <cell r="F359">
            <v>16979016</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2707718</v>
          </cell>
          <cell r="F360">
            <v>2275393</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3242506</v>
          </cell>
          <cell r="F361">
            <v>2724795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4713047</v>
          </cell>
          <cell r="F362">
            <v>3960544</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8963355</v>
          </cell>
          <cell r="F363">
            <v>7532231</v>
          </cell>
        </row>
        <row r="364">
          <cell r="A364" t="str">
            <v>I363</v>
          </cell>
          <cell r="B364" t="str">
            <v>SUMINISTRO, TRANSPORTE E INSTALACIÓN DE ASCENSOR TIPO PASAJEROS, PARA 8 PERSONAS O 630 KILOGRAMOS, 3 PARADAS MAQUINA LATERAL 1.10 * 1.40 * 2.20</v>
          </cell>
          <cell r="C364" t="str">
            <v>Insumos</v>
          </cell>
          <cell r="D364" t="str">
            <v>UND</v>
          </cell>
          <cell r="E364">
            <v>135720102</v>
          </cell>
          <cell r="F364">
            <v>114050506</v>
          </cell>
        </row>
        <row r="365">
          <cell r="A365" t="str">
            <v>I364</v>
          </cell>
          <cell r="B365" t="str">
            <v>SUMINISTRO, TRANSPORTE E INSTALACIÓN SISTEMA DE PRESION PARA RED CONTRA INCENDIOS</v>
          </cell>
          <cell r="C365" t="str">
            <v>Insumos</v>
          </cell>
          <cell r="D365" t="str">
            <v>UND</v>
          </cell>
          <cell r="E365">
            <v>20358017</v>
          </cell>
          <cell r="F365">
            <v>17107577</v>
          </cell>
        </row>
        <row r="366">
          <cell r="A366" t="str">
            <v>I365</v>
          </cell>
          <cell r="B366" t="str">
            <v>SUMINISTRO, TRANSPORTE E INSTALACIÓN EQUIPO DE PRESION CONSTANTE</v>
          </cell>
          <cell r="C366" t="str">
            <v>Insumos</v>
          </cell>
          <cell r="D366" t="str">
            <v>UND</v>
          </cell>
          <cell r="E366">
            <v>20735016</v>
          </cell>
          <cell r="F366">
            <v>17424383</v>
          </cell>
        </row>
        <row r="367">
          <cell r="A367" t="str">
            <v>I366</v>
          </cell>
          <cell r="B367" t="str">
            <v>TORON N°15  GRADO 1860 D =0,6"</v>
          </cell>
          <cell r="C367" t="str">
            <v>Insumos</v>
          </cell>
          <cell r="D367" t="str">
            <v>M</v>
          </cell>
          <cell r="E367">
            <v>6744</v>
          </cell>
          <cell r="F367">
            <v>5667</v>
          </cell>
        </row>
        <row r="368">
          <cell r="A368" t="str">
            <v>I367</v>
          </cell>
          <cell r="B368" t="str">
            <v>EMULSION ASFALTICA TIPO CRL-1</v>
          </cell>
          <cell r="C368" t="str">
            <v>Insumos</v>
          </cell>
          <cell r="D368" t="str">
            <v>LT</v>
          </cell>
          <cell r="E368">
            <v>3275</v>
          </cell>
          <cell r="F368">
            <v>3275</v>
          </cell>
        </row>
        <row r="369">
          <cell r="A369" t="str">
            <v>I368</v>
          </cell>
          <cell r="B369" t="str">
            <v>EMULSION ASFALTICA TIPO CRR-1</v>
          </cell>
          <cell r="C369" t="str">
            <v>Insumos</v>
          </cell>
          <cell r="D369" t="str">
            <v>LT</v>
          </cell>
          <cell r="E369">
            <v>3297</v>
          </cell>
          <cell r="F369">
            <v>3297</v>
          </cell>
        </row>
        <row r="370">
          <cell r="A370" t="str">
            <v>I369</v>
          </cell>
          <cell r="B370" t="str">
            <v>MEZCLA ASFALTICA TIPO MDC-1</v>
          </cell>
          <cell r="C370" t="str">
            <v>Insumos</v>
          </cell>
          <cell r="D370" t="str">
            <v>M3</v>
          </cell>
          <cell r="E370">
            <v>651040</v>
          </cell>
          <cell r="F370">
            <v>651040</v>
          </cell>
        </row>
        <row r="371">
          <cell r="A371" t="str">
            <v>I370</v>
          </cell>
          <cell r="B371" t="str">
            <v xml:space="preserve">MEZCLA ASFALTICA TIPO MDC-2 </v>
          </cell>
          <cell r="C371" t="str">
            <v>Insumos</v>
          </cell>
          <cell r="D371" t="str">
            <v>M3</v>
          </cell>
          <cell r="E371">
            <v>671629</v>
          </cell>
          <cell r="F371">
            <v>671629</v>
          </cell>
        </row>
        <row r="372">
          <cell r="A372" t="str">
            <v>I371</v>
          </cell>
          <cell r="B372" t="str">
            <v>MEZCLA ASFALTICA TIPO MDC-3</v>
          </cell>
          <cell r="C372" t="str">
            <v>Insumos</v>
          </cell>
          <cell r="D372" t="str">
            <v>M3</v>
          </cell>
          <cell r="E372">
            <v>719151</v>
          </cell>
          <cell r="F372">
            <v>719151</v>
          </cell>
        </row>
        <row r="373">
          <cell r="A373" t="str">
            <v>I372</v>
          </cell>
          <cell r="B373" t="str">
            <v>PASTO KIKUYO (CORTADO)</v>
          </cell>
          <cell r="C373" t="str">
            <v>Insumos</v>
          </cell>
          <cell r="D373" t="str">
            <v>M2</v>
          </cell>
          <cell r="E373">
            <v>10858</v>
          </cell>
          <cell r="F373">
            <v>10858</v>
          </cell>
        </row>
        <row r="374">
          <cell r="A374" t="str">
            <v>I373</v>
          </cell>
          <cell r="B374" t="str">
            <v>PLANTAS ORNAMENTALES VARIAS</v>
          </cell>
          <cell r="C374" t="str">
            <v>Insumos</v>
          </cell>
          <cell r="D374" t="str">
            <v>UND</v>
          </cell>
          <cell r="E374">
            <v>3508</v>
          </cell>
          <cell r="F374">
            <v>3508</v>
          </cell>
        </row>
        <row r="375">
          <cell r="A375" t="str">
            <v>I374</v>
          </cell>
          <cell r="B375" t="str">
            <v>TIERRA NEGRA</v>
          </cell>
          <cell r="C375" t="str">
            <v>Insumos</v>
          </cell>
          <cell r="D375" t="str">
            <v>M3</v>
          </cell>
          <cell r="E375">
            <v>105808</v>
          </cell>
          <cell r="F375">
            <v>105808</v>
          </cell>
        </row>
        <row r="376">
          <cell r="A376" t="str">
            <v>I375</v>
          </cell>
          <cell r="B376" t="str">
            <v>GRAMA TIPO BERMUDA GRASS</v>
          </cell>
          <cell r="C376" t="str">
            <v>Insumos</v>
          </cell>
          <cell r="D376" t="str">
            <v>M2</v>
          </cell>
          <cell r="E376">
            <v>9689</v>
          </cell>
          <cell r="F376">
            <v>9689</v>
          </cell>
        </row>
        <row r="377">
          <cell r="A377" t="str">
            <v>I376</v>
          </cell>
          <cell r="B377" t="str">
            <v>AISLADOR SISMICO DIS DI=650</v>
          </cell>
          <cell r="C377" t="str">
            <v>Insumos</v>
          </cell>
          <cell r="D377" t="str">
            <v>UND</v>
          </cell>
          <cell r="E377">
            <v>40300029</v>
          </cell>
          <cell r="F377">
            <v>33865571</v>
          </cell>
        </row>
        <row r="378">
          <cell r="A378" t="str">
            <v>I377</v>
          </cell>
          <cell r="B378" t="str">
            <v>PERNOS, TUERCA Y ARANDELA PARA FIJACION DE AISLADORES</v>
          </cell>
          <cell r="C378" t="str">
            <v>Insumos</v>
          </cell>
          <cell r="D378" t="str">
            <v>UND</v>
          </cell>
          <cell r="E378">
            <v>5686</v>
          </cell>
          <cell r="F378">
            <v>4778</v>
          </cell>
        </row>
        <row r="379">
          <cell r="A379" t="str">
            <v>I378</v>
          </cell>
          <cell r="B379" t="str">
            <v>PLANTILLA PARA UBICACIÓN DE PERNOS PARA FIJAR AISLADOR SISMICO</v>
          </cell>
          <cell r="C379" t="str">
            <v>Insumos</v>
          </cell>
          <cell r="D379" t="str">
            <v>UND</v>
          </cell>
          <cell r="E379">
            <v>292500</v>
          </cell>
          <cell r="F379">
            <v>245798</v>
          </cell>
        </row>
        <row r="380">
          <cell r="A380" t="str">
            <v>I379</v>
          </cell>
          <cell r="B380" t="str">
            <v>AISLADOR SISMICO DIS DI=1000</v>
          </cell>
          <cell r="C380" t="str">
            <v>Insumos</v>
          </cell>
          <cell r="D380" t="str">
            <v>UND</v>
          </cell>
          <cell r="E380">
            <v>46962537</v>
          </cell>
          <cell r="F380">
            <v>39464317</v>
          </cell>
        </row>
        <row r="381">
          <cell r="A381" t="str">
            <v>I380</v>
          </cell>
          <cell r="B381" t="str">
            <v>TUBO GALVANIZADO 4"</v>
          </cell>
          <cell r="C381" t="str">
            <v>Insumos</v>
          </cell>
          <cell r="D381" t="str">
            <v>UND</v>
          </cell>
          <cell r="E381">
            <v>471251</v>
          </cell>
          <cell r="F381">
            <v>396009</v>
          </cell>
        </row>
        <row r="382">
          <cell r="A382" t="str">
            <v>I381</v>
          </cell>
          <cell r="B382" t="str">
            <v>LAMINA METALICA DE 1/2"</v>
          </cell>
          <cell r="C382" t="str">
            <v>Insumos</v>
          </cell>
          <cell r="D382" t="str">
            <v>UND</v>
          </cell>
          <cell r="E382">
            <v>593937</v>
          </cell>
          <cell r="F382">
            <v>499107</v>
          </cell>
        </row>
        <row r="383">
          <cell r="A383" t="str">
            <v>I382</v>
          </cell>
          <cell r="B383" t="str">
            <v>JUNTA TIPO VSL T -100 O SIMILAR</v>
          </cell>
          <cell r="C383" t="str">
            <v>Insumos</v>
          </cell>
          <cell r="D383" t="str">
            <v>M</v>
          </cell>
          <cell r="E383">
            <v>2733253</v>
          </cell>
          <cell r="F383">
            <v>2296851</v>
          </cell>
        </row>
        <row r="384">
          <cell r="A384" t="str">
            <v>I383</v>
          </cell>
          <cell r="B384" t="str">
            <v>BLOQUES DE CESPED</v>
          </cell>
          <cell r="C384" t="str">
            <v>Insumos</v>
          </cell>
          <cell r="D384" t="str">
            <v>M2</v>
          </cell>
          <cell r="E384">
            <v>8235</v>
          </cell>
          <cell r="F384">
            <v>8235</v>
          </cell>
        </row>
        <row r="385">
          <cell r="A385" t="str">
            <v>I384</v>
          </cell>
          <cell r="B385" t="str">
            <v>ARBOL DE GRAN PORTE</v>
          </cell>
          <cell r="C385" t="str">
            <v>Insumos</v>
          </cell>
          <cell r="D385" t="str">
            <v>UND</v>
          </cell>
          <cell r="E385">
            <v>205924</v>
          </cell>
          <cell r="F385">
            <v>205924</v>
          </cell>
        </row>
        <row r="386">
          <cell r="A386" t="str">
            <v>I385</v>
          </cell>
          <cell r="B386" t="str">
            <v>CANECA METALICA PARA BASUREROS</v>
          </cell>
          <cell r="C386" t="str">
            <v>Insumos</v>
          </cell>
          <cell r="D386" t="str">
            <v>UND</v>
          </cell>
          <cell r="E386">
            <v>300623</v>
          </cell>
          <cell r="F386">
            <v>252624</v>
          </cell>
        </row>
        <row r="387">
          <cell r="A387" t="str">
            <v>I386</v>
          </cell>
          <cell r="B387" t="str">
            <v>TUBO PVC CONDUIT 2"</v>
          </cell>
          <cell r="C387" t="str">
            <v>Insumos</v>
          </cell>
          <cell r="D387" t="str">
            <v>M</v>
          </cell>
          <cell r="E387">
            <v>6822</v>
          </cell>
          <cell r="F387">
            <v>5733</v>
          </cell>
        </row>
        <row r="388">
          <cell r="A388" t="str">
            <v>I387</v>
          </cell>
          <cell r="B388" t="str">
            <v>SOLUCION</v>
          </cell>
          <cell r="C388" t="str">
            <v>Insumos</v>
          </cell>
          <cell r="D388" t="str">
            <v>LT</v>
          </cell>
          <cell r="E388">
            <v>84501</v>
          </cell>
          <cell r="F388">
            <v>71009</v>
          </cell>
        </row>
        <row r="389">
          <cell r="A389" t="str">
            <v>I388</v>
          </cell>
          <cell r="B389" t="str">
            <v>VARILLA DE 1" ROSCADA PARA ANCLAJES DE LUMINARIA</v>
          </cell>
          <cell r="C389" t="str">
            <v>Insumos</v>
          </cell>
          <cell r="D389" t="str">
            <v>M</v>
          </cell>
          <cell r="E389">
            <v>25674</v>
          </cell>
          <cell r="F389">
            <v>21575</v>
          </cell>
        </row>
        <row r="390">
          <cell r="A390" t="str">
            <v>I389</v>
          </cell>
          <cell r="B390" t="str">
            <v xml:space="preserve">PLANTILLA PARA UBICACIÓN  DE PERNOS BASES LUMINARIAS </v>
          </cell>
          <cell r="C390" t="str">
            <v>Insumos</v>
          </cell>
          <cell r="D390" t="str">
            <v>UND</v>
          </cell>
          <cell r="E390">
            <v>81250</v>
          </cell>
          <cell r="F390">
            <v>68277</v>
          </cell>
        </row>
        <row r="391">
          <cell r="A391" t="str">
            <v>I390</v>
          </cell>
          <cell r="B391" t="str">
            <v>POSTE EN CONCRETO PREFABRICADO</v>
          </cell>
          <cell r="C391" t="str">
            <v>Insumos</v>
          </cell>
          <cell r="D391" t="str">
            <v>M</v>
          </cell>
          <cell r="E391">
            <v>65974</v>
          </cell>
          <cell r="F391">
            <v>55440</v>
          </cell>
        </row>
        <row r="392">
          <cell r="A392" t="str">
            <v>I391</v>
          </cell>
          <cell r="B392" t="str">
            <v>PLANTULA DE  LIMONCILLO Y/O CITRONELA O SIMILAR</v>
          </cell>
          <cell r="C392" t="str">
            <v>Insumos</v>
          </cell>
          <cell r="D392" t="str">
            <v>UND</v>
          </cell>
          <cell r="E392">
            <v>1267</v>
          </cell>
          <cell r="F392">
            <v>1267</v>
          </cell>
        </row>
        <row r="393">
          <cell r="A393" t="str">
            <v>I392</v>
          </cell>
          <cell r="B393" t="str">
            <v>REPOSICION PLANTULAS</v>
          </cell>
          <cell r="C393" t="str">
            <v>Insumos</v>
          </cell>
          <cell r="D393" t="str">
            <v>UND</v>
          </cell>
          <cell r="E393">
            <v>3960</v>
          </cell>
          <cell r="F393">
            <v>3960</v>
          </cell>
        </row>
        <row r="394">
          <cell r="A394" t="str">
            <v>I393</v>
          </cell>
          <cell r="B394" t="str">
            <v>SEMILLAS PARA BIOMANTO</v>
          </cell>
          <cell r="C394" t="str">
            <v>Insumos</v>
          </cell>
          <cell r="D394" t="str">
            <v>KG</v>
          </cell>
          <cell r="E394">
            <v>63362</v>
          </cell>
          <cell r="F394">
            <v>63362</v>
          </cell>
        </row>
        <row r="395">
          <cell r="A395" t="str">
            <v>I394</v>
          </cell>
          <cell r="B395" t="str">
            <v>GALLINAZA</v>
          </cell>
          <cell r="C395" t="str">
            <v>Insumos</v>
          </cell>
          <cell r="D395" t="str">
            <v>KG</v>
          </cell>
          <cell r="E395">
            <v>474</v>
          </cell>
          <cell r="F395">
            <v>474</v>
          </cell>
        </row>
        <row r="396">
          <cell r="A396" t="str">
            <v>I395</v>
          </cell>
          <cell r="B396" t="str">
            <v>PLANTULA DE CAÑABRAVA O SIMILAR</v>
          </cell>
          <cell r="C396" t="str">
            <v>Insumos</v>
          </cell>
          <cell r="D396" t="str">
            <v>UND</v>
          </cell>
          <cell r="E396">
            <v>791</v>
          </cell>
          <cell r="F396">
            <v>791</v>
          </cell>
        </row>
        <row r="397">
          <cell r="A397" t="str">
            <v>I396</v>
          </cell>
          <cell r="B397" t="str">
            <v>ESTACAS DE MARATON</v>
          </cell>
          <cell r="C397" t="str">
            <v>Insumos</v>
          </cell>
          <cell r="D397" t="str">
            <v>UND</v>
          </cell>
          <cell r="E397">
            <v>1110</v>
          </cell>
          <cell r="F397">
            <v>1110</v>
          </cell>
        </row>
        <row r="398">
          <cell r="A398" t="str">
            <v>I397</v>
          </cell>
          <cell r="B398" t="str">
            <v>ESTACAS DE GUADUA</v>
          </cell>
          <cell r="C398" t="str">
            <v>Insumos</v>
          </cell>
          <cell r="D398" t="str">
            <v>UND</v>
          </cell>
          <cell r="E398">
            <v>3960</v>
          </cell>
          <cell r="F398">
            <v>3960</v>
          </cell>
        </row>
        <row r="399">
          <cell r="A399" t="str">
            <v>I398</v>
          </cell>
          <cell r="B399" t="str">
            <v>ALFALISTO BLANCO O SIMILAR</v>
          </cell>
          <cell r="C399" t="str">
            <v>Insumos</v>
          </cell>
          <cell r="D399" t="str">
            <v>KG</v>
          </cell>
          <cell r="E399">
            <v>2516</v>
          </cell>
          <cell r="F399">
            <v>2114</v>
          </cell>
        </row>
        <row r="400">
          <cell r="A400" t="str">
            <v>I399</v>
          </cell>
          <cell r="B400" t="str">
            <v>ALFALISTO GRIS O SIMILAR.</v>
          </cell>
          <cell r="C400" t="str">
            <v>Insumos</v>
          </cell>
          <cell r="D400" t="str">
            <v>KG</v>
          </cell>
          <cell r="E400">
            <v>1918</v>
          </cell>
          <cell r="F400">
            <v>1612</v>
          </cell>
        </row>
        <row r="401">
          <cell r="A401" t="str">
            <v>I400</v>
          </cell>
          <cell r="B401" t="str">
            <v>ALFALISTOPLUS O SIMILAR.</v>
          </cell>
          <cell r="C401" t="str">
            <v>Insumos</v>
          </cell>
          <cell r="D401" t="str">
            <v>KG</v>
          </cell>
          <cell r="E401">
            <v>4651</v>
          </cell>
          <cell r="F401">
            <v>3908</v>
          </cell>
        </row>
        <row r="402">
          <cell r="A402" t="str">
            <v>I401</v>
          </cell>
          <cell r="B402" t="str">
            <v>BISAGRAS ALUMINIO 3"</v>
          </cell>
          <cell r="C402" t="str">
            <v>Insumos</v>
          </cell>
          <cell r="D402" t="str">
            <v>UND</v>
          </cell>
          <cell r="E402">
            <v>4283</v>
          </cell>
          <cell r="F402">
            <v>3599</v>
          </cell>
        </row>
        <row r="403">
          <cell r="A403" t="str">
            <v>I402</v>
          </cell>
          <cell r="B403" t="str">
            <v>BROCA PARA MURO 5/8" X 8"</v>
          </cell>
          <cell r="C403" t="str">
            <v>Insumos</v>
          </cell>
          <cell r="D403" t="str">
            <v>UND</v>
          </cell>
          <cell r="E403">
            <v>14566</v>
          </cell>
          <cell r="F403">
            <v>12240</v>
          </cell>
        </row>
        <row r="404">
          <cell r="A404" t="str">
            <v>I403</v>
          </cell>
          <cell r="B404" t="str">
            <v>BROCA PARA MURO 7/8" X 8"</v>
          </cell>
          <cell r="C404" t="str">
            <v>Insumos</v>
          </cell>
          <cell r="D404" t="str">
            <v>UND</v>
          </cell>
          <cell r="E404">
            <v>14566</v>
          </cell>
          <cell r="F404">
            <v>12240</v>
          </cell>
        </row>
        <row r="405">
          <cell r="A405" t="str">
            <v>I404</v>
          </cell>
          <cell r="B405" t="str">
            <v>CEMENTO BLANCO</v>
          </cell>
          <cell r="C405" t="str">
            <v>Insumos</v>
          </cell>
          <cell r="D405" t="str">
            <v>KG</v>
          </cell>
          <cell r="E405">
            <v>2572</v>
          </cell>
          <cell r="F405">
            <v>2161</v>
          </cell>
        </row>
        <row r="406">
          <cell r="A406" t="str">
            <v>I405</v>
          </cell>
          <cell r="B406" t="str">
            <v>CHAZO PUNTILLA</v>
          </cell>
          <cell r="C406" t="str">
            <v>Insumos</v>
          </cell>
          <cell r="D406" t="str">
            <v>UND</v>
          </cell>
          <cell r="E406">
            <v>345</v>
          </cell>
          <cell r="F406">
            <v>290</v>
          </cell>
        </row>
        <row r="407">
          <cell r="A407" t="str">
            <v>I406</v>
          </cell>
          <cell r="B407" t="str">
            <v xml:space="preserve">CHAZOS 3/8 X 2" </v>
          </cell>
          <cell r="C407" t="str">
            <v>Insumos</v>
          </cell>
          <cell r="D407" t="str">
            <v>UND</v>
          </cell>
          <cell r="E407">
            <v>1284</v>
          </cell>
          <cell r="F407">
            <v>1079</v>
          </cell>
        </row>
        <row r="408">
          <cell r="A408" t="str">
            <v>I407</v>
          </cell>
          <cell r="B408" t="str">
            <v>CINTA DE DEMARCACION * 10 M.</v>
          </cell>
          <cell r="C408" t="str">
            <v>Insumos</v>
          </cell>
          <cell r="D408" t="str">
            <v>M</v>
          </cell>
          <cell r="E408">
            <v>168</v>
          </cell>
          <cell r="F408">
            <v>141</v>
          </cell>
        </row>
        <row r="409">
          <cell r="A409" t="str">
            <v>I408</v>
          </cell>
          <cell r="B409" t="str">
            <v>COLOR MINERAL</v>
          </cell>
          <cell r="C409" t="str">
            <v>Insumos</v>
          </cell>
          <cell r="D409" t="str">
            <v>KG</v>
          </cell>
          <cell r="E409">
            <v>18163</v>
          </cell>
          <cell r="F409">
            <v>15263</v>
          </cell>
        </row>
        <row r="410">
          <cell r="A410" t="str">
            <v>I409</v>
          </cell>
          <cell r="B410" t="str">
            <v>DILATACION EN BRONCE PC09</v>
          </cell>
          <cell r="C410" t="str">
            <v>Insumos</v>
          </cell>
          <cell r="D410" t="str">
            <v>M</v>
          </cell>
          <cell r="E410">
            <v>17136</v>
          </cell>
          <cell r="F410">
            <v>14400</v>
          </cell>
        </row>
        <row r="411">
          <cell r="A411" t="str">
            <v>I410</v>
          </cell>
          <cell r="B411" t="str">
            <v>ENDURECEDOR COLOR GRIS  TIPO ROCKTOP DE TOXEMENT O SIMILAR.</v>
          </cell>
          <cell r="C411" t="str">
            <v>Insumos</v>
          </cell>
          <cell r="D411" t="str">
            <v>KG</v>
          </cell>
          <cell r="E411">
            <v>1363</v>
          </cell>
          <cell r="F411">
            <v>1145</v>
          </cell>
        </row>
        <row r="412">
          <cell r="A412" t="str">
            <v>I411</v>
          </cell>
          <cell r="B412" t="str">
            <v>ESTOPA</v>
          </cell>
          <cell r="C412" t="str">
            <v>Insumos</v>
          </cell>
          <cell r="D412" t="str">
            <v>KG</v>
          </cell>
          <cell r="E412">
            <v>75408</v>
          </cell>
          <cell r="F412">
            <v>63368</v>
          </cell>
        </row>
        <row r="413">
          <cell r="A413" t="str">
            <v>I412</v>
          </cell>
          <cell r="B413" t="str">
            <v>EXTRACTOR EOLICO VERTICAL DE 12"</v>
          </cell>
          <cell r="C413" t="str">
            <v>Insumos</v>
          </cell>
          <cell r="D413" t="str">
            <v>UND</v>
          </cell>
          <cell r="E413">
            <v>205486</v>
          </cell>
          <cell r="F413">
            <v>172677</v>
          </cell>
        </row>
        <row r="414">
          <cell r="A414" t="str">
            <v>I413</v>
          </cell>
          <cell r="B414" t="str">
            <v>GRAVILLA MONA ( 25 KILOS )</v>
          </cell>
          <cell r="C414" t="str">
            <v>Insumos</v>
          </cell>
          <cell r="D414" t="str">
            <v>BUL</v>
          </cell>
          <cell r="E414">
            <v>8225</v>
          </cell>
          <cell r="F414">
            <v>6912</v>
          </cell>
        </row>
        <row r="415">
          <cell r="A415" t="str">
            <v>I414</v>
          </cell>
          <cell r="B415" t="str">
            <v>LAMINA METALDECK  LAMINA 2"  CAL.16  - TIPO ACESCO O SIMILAR.</v>
          </cell>
          <cell r="C415" t="str">
            <v>Insumos</v>
          </cell>
          <cell r="D415" t="str">
            <v>M2</v>
          </cell>
          <cell r="E415">
            <v>35210</v>
          </cell>
          <cell r="F415">
            <v>29588</v>
          </cell>
        </row>
        <row r="416">
          <cell r="A416" t="str">
            <v>I415</v>
          </cell>
          <cell r="B416" t="str">
            <v xml:space="preserve">LAMINA CORPALOSA </v>
          </cell>
          <cell r="C416" t="str">
            <v>Insumos</v>
          </cell>
          <cell r="D416" t="str">
            <v>M2</v>
          </cell>
          <cell r="E416">
            <v>48327</v>
          </cell>
          <cell r="F416">
            <v>40611</v>
          </cell>
        </row>
        <row r="417">
          <cell r="A417" t="str">
            <v>I416</v>
          </cell>
          <cell r="B417" t="str">
            <v>LLAVE TERMINAL MANGUERA 1/2"</v>
          </cell>
          <cell r="C417" t="str">
            <v>Insumos</v>
          </cell>
          <cell r="D417" t="str">
            <v>UND</v>
          </cell>
          <cell r="E417">
            <v>27249</v>
          </cell>
          <cell r="F417">
            <v>22898</v>
          </cell>
        </row>
        <row r="418">
          <cell r="A418" t="str">
            <v>I417</v>
          </cell>
          <cell r="B418" t="str">
            <v>PABMERIL PLIEGO 9" X 11"</v>
          </cell>
          <cell r="C418" t="str">
            <v>Insumos</v>
          </cell>
          <cell r="D418" t="str">
            <v>UND</v>
          </cell>
          <cell r="E418">
            <v>4053</v>
          </cell>
          <cell r="F418">
            <v>3406</v>
          </cell>
        </row>
        <row r="419">
          <cell r="A419" t="str">
            <v>I418</v>
          </cell>
          <cell r="B419" t="str">
            <v>PEGACOR BLANCO</v>
          </cell>
          <cell r="C419" t="str">
            <v>Insumos</v>
          </cell>
          <cell r="D419" t="str">
            <v>KG</v>
          </cell>
          <cell r="E419">
            <v>2741</v>
          </cell>
          <cell r="F419">
            <v>2303</v>
          </cell>
        </row>
        <row r="420">
          <cell r="A420" t="str">
            <v>I419</v>
          </cell>
          <cell r="B420" t="str">
            <v>PEGANTE BOXER</v>
          </cell>
          <cell r="C420" t="str">
            <v>Insumos</v>
          </cell>
          <cell r="D420" t="str">
            <v>GAL</v>
          </cell>
          <cell r="E420">
            <v>102829</v>
          </cell>
          <cell r="F420">
            <v>86411</v>
          </cell>
        </row>
        <row r="421">
          <cell r="A421" t="str">
            <v>I420</v>
          </cell>
          <cell r="B421" t="str">
            <v>PISTOLA INYECTOR PARA EPOXICO</v>
          </cell>
          <cell r="C421" t="str">
            <v>Insumos</v>
          </cell>
          <cell r="D421" t="str">
            <v>UND</v>
          </cell>
          <cell r="E421">
            <v>497352</v>
          </cell>
          <cell r="F421">
            <v>417943</v>
          </cell>
        </row>
        <row r="422">
          <cell r="A422" t="str">
            <v>I421</v>
          </cell>
          <cell r="B422" t="str">
            <v>PLACA DE IDENTIFICACION EN ALUMINIO ALTO RELIEVE DE 12 X 5 CM. SEGÚN NORMA CS 278-1</v>
          </cell>
          <cell r="C422" t="str">
            <v>Insumos</v>
          </cell>
          <cell r="D422" t="str">
            <v>UND</v>
          </cell>
          <cell r="E422">
            <v>5994</v>
          </cell>
          <cell r="F422">
            <v>5037</v>
          </cell>
        </row>
        <row r="423">
          <cell r="A423" t="str">
            <v>I422</v>
          </cell>
          <cell r="B423" t="str">
            <v>PLASTOCRETE DM DE SIKA IMPERMEABILIZANTE PARA CONCRETOS O SIMILAR.</v>
          </cell>
          <cell r="C423" t="str">
            <v>Insumos</v>
          </cell>
          <cell r="D423" t="str">
            <v>KG</v>
          </cell>
          <cell r="E423">
            <v>12322</v>
          </cell>
          <cell r="F423">
            <v>10355</v>
          </cell>
        </row>
        <row r="424">
          <cell r="A424" t="str">
            <v>I423</v>
          </cell>
          <cell r="B424" t="str">
            <v>POLIETILENO NO. 6</v>
          </cell>
          <cell r="C424" t="str">
            <v>Insumos</v>
          </cell>
          <cell r="D424" t="str">
            <v>M2</v>
          </cell>
          <cell r="E424">
            <v>4283</v>
          </cell>
          <cell r="F424">
            <v>3599</v>
          </cell>
        </row>
        <row r="425">
          <cell r="A425" t="str">
            <v>I424</v>
          </cell>
          <cell r="B425" t="str">
            <v>PUNTILLA CON CABEZA 1"</v>
          </cell>
          <cell r="C425" t="str">
            <v>Insumos</v>
          </cell>
          <cell r="D425" t="str">
            <v>LB</v>
          </cell>
          <cell r="E425">
            <v>4283</v>
          </cell>
          <cell r="F425">
            <v>3599</v>
          </cell>
        </row>
        <row r="426">
          <cell r="A426" t="str">
            <v>I425</v>
          </cell>
          <cell r="B426" t="str">
            <v>PUNTILLA CON CABEZA 2"</v>
          </cell>
          <cell r="C426" t="str">
            <v>Insumos</v>
          </cell>
          <cell r="D426" t="str">
            <v>LB</v>
          </cell>
          <cell r="E426">
            <v>4283</v>
          </cell>
          <cell r="F426">
            <v>3599</v>
          </cell>
        </row>
        <row r="427">
          <cell r="A427" t="str">
            <v>I426</v>
          </cell>
          <cell r="B427" t="str">
            <v>PUNTILLA CON CABEZA 3"</v>
          </cell>
          <cell r="C427" t="str">
            <v>Insumos</v>
          </cell>
          <cell r="D427" t="str">
            <v>LB</v>
          </cell>
          <cell r="E427">
            <v>4283</v>
          </cell>
          <cell r="F427">
            <v>3599</v>
          </cell>
        </row>
        <row r="428">
          <cell r="A428" t="str">
            <v>I427</v>
          </cell>
          <cell r="B428" t="str">
            <v>SIKA-1 IMPERMEABILIZANTE INTEGRAL MORTEROS O SIMILAR.</v>
          </cell>
          <cell r="C428" t="str">
            <v>Insumos</v>
          </cell>
          <cell r="D428" t="str">
            <v>KG</v>
          </cell>
          <cell r="E428">
            <v>12121</v>
          </cell>
          <cell r="F428">
            <v>10186</v>
          </cell>
        </row>
        <row r="429">
          <cell r="A429" t="str">
            <v>I428</v>
          </cell>
          <cell r="B429" t="str">
            <v>SIKADUR -42  ANCLAJE O SIMILAR.</v>
          </cell>
          <cell r="C429" t="str">
            <v>Insumos</v>
          </cell>
          <cell r="D429" t="str">
            <v>KG</v>
          </cell>
          <cell r="E429">
            <v>39360</v>
          </cell>
          <cell r="F429">
            <v>33076</v>
          </cell>
        </row>
        <row r="430">
          <cell r="A430" t="str">
            <v>I429</v>
          </cell>
          <cell r="B430" t="str">
            <v>SIKADUR -32 PRIMER</v>
          </cell>
          <cell r="C430" t="str">
            <v>Insumos</v>
          </cell>
          <cell r="D430" t="str">
            <v>KG</v>
          </cell>
          <cell r="E430">
            <v>98018</v>
          </cell>
          <cell r="F430">
            <v>82368</v>
          </cell>
        </row>
        <row r="431">
          <cell r="A431" t="str">
            <v>I430</v>
          </cell>
          <cell r="B431" t="str">
            <v>SIKADUR PANEL O SIMILAR.</v>
          </cell>
          <cell r="C431" t="str">
            <v>Insumos</v>
          </cell>
          <cell r="D431" t="str">
            <v>KG</v>
          </cell>
          <cell r="E431">
            <v>58049</v>
          </cell>
          <cell r="F431">
            <v>48781</v>
          </cell>
        </row>
        <row r="432">
          <cell r="A432" t="str">
            <v>I431</v>
          </cell>
          <cell r="B432" t="str">
            <v>SIKAFLEX 1A TUBO 305 CC O SIMILAR.</v>
          </cell>
          <cell r="C432" t="str">
            <v>Insumos</v>
          </cell>
          <cell r="D432" t="str">
            <v>UND</v>
          </cell>
          <cell r="E432">
            <v>38567</v>
          </cell>
          <cell r="F432">
            <v>32409</v>
          </cell>
        </row>
        <row r="433">
          <cell r="A433" t="str">
            <v>I432</v>
          </cell>
          <cell r="B433" t="str">
            <v>SIKAFLEX PRO 3 WF TUBO 600 CC O SIMILAR.</v>
          </cell>
          <cell r="C433" t="str">
            <v>Insumos</v>
          </cell>
          <cell r="D433" t="str">
            <v>UND</v>
          </cell>
          <cell r="E433">
            <v>91645</v>
          </cell>
          <cell r="F433">
            <v>77013</v>
          </cell>
        </row>
        <row r="434">
          <cell r="A434" t="str">
            <v>I433</v>
          </cell>
          <cell r="B434" t="str">
            <v>SILICONA TUBO 280 ML</v>
          </cell>
          <cell r="C434" t="str">
            <v>Insumos</v>
          </cell>
          <cell r="D434" t="str">
            <v>UND</v>
          </cell>
          <cell r="E434">
            <v>13367</v>
          </cell>
          <cell r="F434">
            <v>11233</v>
          </cell>
        </row>
        <row r="435">
          <cell r="A435" t="str">
            <v>I434</v>
          </cell>
          <cell r="B435" t="str">
            <v>SOLDADURA DE ESTAÑO 60-40 250GR 1/16"  (1.6 MM)</v>
          </cell>
          <cell r="C435" t="str">
            <v>Insumos</v>
          </cell>
          <cell r="D435" t="str">
            <v>UND</v>
          </cell>
          <cell r="E435">
            <v>31190</v>
          </cell>
          <cell r="F435">
            <v>26210</v>
          </cell>
        </row>
        <row r="436">
          <cell r="A436" t="str">
            <v>I435</v>
          </cell>
          <cell r="B436" t="str">
            <v>SOLDADURA ELECTRICA TIPO WESTARCO SUPER E- 6013  DE 1/8 O SIMILAR.</v>
          </cell>
          <cell r="C436" t="str">
            <v>Insumos</v>
          </cell>
          <cell r="D436" t="str">
            <v>KG</v>
          </cell>
          <cell r="E436">
            <v>12850</v>
          </cell>
          <cell r="F436">
            <v>10798</v>
          </cell>
        </row>
        <row r="437">
          <cell r="A437" t="str">
            <v>I436</v>
          </cell>
          <cell r="B437" t="str">
            <v>SOLDADURA EXOTERMICA TIPO CADWELD O SIMILAR  DE 115 GRADOS</v>
          </cell>
          <cell r="C437" t="str">
            <v>Insumos</v>
          </cell>
          <cell r="D437" t="str">
            <v>UND</v>
          </cell>
          <cell r="E437">
            <v>34272</v>
          </cell>
          <cell r="F437">
            <v>28800</v>
          </cell>
        </row>
        <row r="438">
          <cell r="A438" t="str">
            <v>I437</v>
          </cell>
          <cell r="B438" t="str">
            <v xml:space="preserve">SOLDADURA E 6013 </v>
          </cell>
          <cell r="C438" t="str">
            <v>Insumos</v>
          </cell>
          <cell r="D438" t="str">
            <v>KG</v>
          </cell>
          <cell r="E438">
            <v>10796</v>
          </cell>
          <cell r="F438">
            <v>9072</v>
          </cell>
        </row>
        <row r="439">
          <cell r="A439" t="str">
            <v>I438</v>
          </cell>
          <cell r="B439" t="str">
            <v>SOLDADURA Y LIMPIADOR</v>
          </cell>
          <cell r="C439" t="str">
            <v>Insumos</v>
          </cell>
          <cell r="D439" t="str">
            <v>UND</v>
          </cell>
          <cell r="E439">
            <v>2530</v>
          </cell>
          <cell r="F439">
            <v>2126</v>
          </cell>
        </row>
        <row r="440">
          <cell r="A440" t="str">
            <v>I439</v>
          </cell>
          <cell r="B440" t="str">
            <v>SOLDADURA E7018</v>
          </cell>
          <cell r="C440" t="str">
            <v>Insumos</v>
          </cell>
          <cell r="D440" t="str">
            <v>KG</v>
          </cell>
          <cell r="E440">
            <v>15435</v>
          </cell>
          <cell r="F440">
            <v>12971</v>
          </cell>
        </row>
        <row r="441">
          <cell r="A441" t="str">
            <v>I440</v>
          </cell>
          <cell r="B441" t="str">
            <v>WIN PLASTICO</v>
          </cell>
          <cell r="C441" t="str">
            <v>Insumos</v>
          </cell>
          <cell r="D441" t="str">
            <v>M</v>
          </cell>
          <cell r="E441">
            <v>4799</v>
          </cell>
          <cell r="F441">
            <v>4033</v>
          </cell>
        </row>
        <row r="442">
          <cell r="A442" t="str">
            <v>I441</v>
          </cell>
          <cell r="B442" t="str">
            <v xml:space="preserve">SIKA ANTISOL ROJO </v>
          </cell>
          <cell r="C442" t="str">
            <v>Insumos</v>
          </cell>
          <cell r="D442" t="str">
            <v>KG</v>
          </cell>
          <cell r="E442">
            <v>17791</v>
          </cell>
          <cell r="F442">
            <v>14950</v>
          </cell>
        </row>
        <row r="443">
          <cell r="A443" t="str">
            <v>I442</v>
          </cell>
          <cell r="B443" t="str">
            <v xml:space="preserve">SIKA SEPAROL </v>
          </cell>
          <cell r="C443" t="str">
            <v>Insumos</v>
          </cell>
          <cell r="D443" t="str">
            <v>KG</v>
          </cell>
          <cell r="E443">
            <v>23062</v>
          </cell>
          <cell r="F443">
            <v>19380</v>
          </cell>
        </row>
        <row r="444">
          <cell r="A444" t="str">
            <v>I443</v>
          </cell>
          <cell r="B444" t="str">
            <v xml:space="preserve">POLIETILENO NEGRO CAL 3.5 </v>
          </cell>
          <cell r="C444" t="str">
            <v>Insumos</v>
          </cell>
          <cell r="D444" t="str">
            <v>M</v>
          </cell>
          <cell r="E444">
            <v>6340</v>
          </cell>
          <cell r="F444">
            <v>5328</v>
          </cell>
        </row>
        <row r="445">
          <cell r="A445" t="str">
            <v>I444</v>
          </cell>
          <cell r="B445" t="str">
            <v>FALLEBA +PORTA CANDADO</v>
          </cell>
          <cell r="C445" t="str">
            <v>Insumos</v>
          </cell>
          <cell r="D445" t="str">
            <v>UND</v>
          </cell>
          <cell r="E445">
            <v>59982</v>
          </cell>
          <cell r="F445">
            <v>50405</v>
          </cell>
        </row>
        <row r="446">
          <cell r="A446" t="str">
            <v>I445</v>
          </cell>
          <cell r="B446" t="str">
            <v xml:space="preserve">BISAGRA EN TUBO </v>
          </cell>
          <cell r="C446" t="str">
            <v>Insumos</v>
          </cell>
          <cell r="D446" t="str">
            <v>UND</v>
          </cell>
          <cell r="E446">
            <v>42845</v>
          </cell>
          <cell r="F446">
            <v>36004</v>
          </cell>
        </row>
        <row r="447">
          <cell r="A447" t="str">
            <v>I446</v>
          </cell>
          <cell r="B447" t="str">
            <v>BISAGRAS ALUMINIO VAIVEN 3"</v>
          </cell>
          <cell r="C447" t="str">
            <v>Insumos</v>
          </cell>
          <cell r="D447" t="str">
            <v>UND</v>
          </cell>
          <cell r="E447">
            <v>26564</v>
          </cell>
          <cell r="F447">
            <v>22323</v>
          </cell>
        </row>
        <row r="448">
          <cell r="A448" t="str">
            <v>I447</v>
          </cell>
          <cell r="B448" t="str">
            <v>FIBRA PARA CERRAMIENTO PROVISIONAL H=2,1M</v>
          </cell>
          <cell r="C448" t="str">
            <v>Insumos</v>
          </cell>
          <cell r="D448" t="str">
            <v>M</v>
          </cell>
          <cell r="E448">
            <v>3768</v>
          </cell>
          <cell r="F448">
            <v>3166</v>
          </cell>
        </row>
        <row r="449">
          <cell r="A449" t="str">
            <v>I448</v>
          </cell>
          <cell r="B449" t="str">
            <v>VALLA EN LONA</v>
          </cell>
          <cell r="C449" t="str">
            <v>Insumos</v>
          </cell>
          <cell r="D449" t="str">
            <v>M2</v>
          </cell>
          <cell r="E449">
            <v>85690</v>
          </cell>
          <cell r="F449">
            <v>72008</v>
          </cell>
        </row>
        <row r="450">
          <cell r="A450" t="str">
            <v>I449</v>
          </cell>
          <cell r="B450" t="str">
            <v>VALLA EN LONA TIPO TRIPODE (3 USOS)</v>
          </cell>
          <cell r="C450" t="str">
            <v>Insumos</v>
          </cell>
          <cell r="D450" t="str">
            <v>UND</v>
          </cell>
          <cell r="E450">
            <v>308490</v>
          </cell>
          <cell r="F450">
            <v>259235</v>
          </cell>
        </row>
        <row r="451">
          <cell r="A451" t="str">
            <v>I450</v>
          </cell>
          <cell r="B451" t="str">
            <v>SEÑAL PREVENTIVA, REGLAMENTARIA E INFORMATIVA (2 USOS)</v>
          </cell>
          <cell r="C451" t="str">
            <v>Insumos</v>
          </cell>
          <cell r="D451" t="str">
            <v>UND</v>
          </cell>
          <cell r="E451">
            <v>171379</v>
          </cell>
          <cell r="F451">
            <v>144016</v>
          </cell>
        </row>
        <row r="452">
          <cell r="A452" t="str">
            <v>I451</v>
          </cell>
          <cell r="B452" t="str">
            <v>DELINEADOR PLASTICO ( 8  USOS)</v>
          </cell>
          <cell r="C452" t="str">
            <v>Insumos</v>
          </cell>
          <cell r="D452" t="str">
            <v>UND</v>
          </cell>
          <cell r="E452">
            <v>51414</v>
          </cell>
          <cell r="F452">
            <v>43205</v>
          </cell>
        </row>
        <row r="453">
          <cell r="A453" t="str">
            <v>I452</v>
          </cell>
          <cell r="B453" t="str">
            <v>CINTA REFLECTIVA DE SEGURIDAD (2 HILERAS)</v>
          </cell>
          <cell r="C453" t="str">
            <v>Insumos</v>
          </cell>
          <cell r="D453" t="str">
            <v>M</v>
          </cell>
          <cell r="E453">
            <v>136</v>
          </cell>
          <cell r="F453">
            <v>114</v>
          </cell>
        </row>
        <row r="454">
          <cell r="A454" t="str">
            <v>I453</v>
          </cell>
          <cell r="B454" t="str">
            <v>ESTRUCTURA EN GUADUA-CUARTÓN</v>
          </cell>
          <cell r="C454" t="str">
            <v>Insumos</v>
          </cell>
          <cell r="D454" t="str">
            <v>M</v>
          </cell>
          <cell r="E454">
            <v>34272</v>
          </cell>
          <cell r="F454">
            <v>28800</v>
          </cell>
        </row>
        <row r="455">
          <cell r="A455" t="str">
            <v>I454</v>
          </cell>
          <cell r="B455" t="str">
            <v>PASAMANOS EN LISTÓN</v>
          </cell>
          <cell r="C455" t="str">
            <v>Insumos</v>
          </cell>
          <cell r="D455" t="str">
            <v>M</v>
          </cell>
          <cell r="E455">
            <v>11996</v>
          </cell>
          <cell r="F455">
            <v>10081</v>
          </cell>
        </row>
        <row r="456">
          <cell r="A456" t="str">
            <v>I455</v>
          </cell>
          <cell r="B456" t="str">
            <v>ESTRUCTURA EN GUADUA</v>
          </cell>
          <cell r="C456" t="str">
            <v>Insumos</v>
          </cell>
          <cell r="D456" t="str">
            <v>M2</v>
          </cell>
          <cell r="E456">
            <v>2741</v>
          </cell>
          <cell r="F456">
            <v>2303</v>
          </cell>
        </row>
        <row r="457">
          <cell r="A457" t="str">
            <v>I456</v>
          </cell>
          <cell r="B457" t="str">
            <v>PLÁSTICO TRANSPARENTE CALIBRE 6</v>
          </cell>
          <cell r="C457" t="str">
            <v>Insumos</v>
          </cell>
          <cell r="D457" t="str">
            <v>M2</v>
          </cell>
          <cell r="E457">
            <v>3082</v>
          </cell>
          <cell r="F457">
            <v>2590</v>
          </cell>
        </row>
        <row r="458">
          <cell r="A458" t="str">
            <v>I457</v>
          </cell>
          <cell r="B458" t="str">
            <v>MATERIALES VARIOS PARA RANSPORTE/INSTALACION/FIJACION  DE CAMARAS CIRCULARES</v>
          </cell>
          <cell r="C458" t="str">
            <v>Insumos</v>
          </cell>
          <cell r="D458" t="str">
            <v>UND</v>
          </cell>
          <cell r="E458">
            <v>9748</v>
          </cell>
          <cell r="F458">
            <v>8192</v>
          </cell>
        </row>
        <row r="459">
          <cell r="A459" t="str">
            <v>I458</v>
          </cell>
          <cell r="B459" t="str">
            <v>ARO-TAPA HD DE 0.58 M - SELLO ELASTICO - LLAVE SEGURIDAD</v>
          </cell>
          <cell r="C459" t="str">
            <v>Insumos</v>
          </cell>
          <cell r="D459" t="str">
            <v>UND</v>
          </cell>
          <cell r="E459">
            <v>1159274</v>
          </cell>
          <cell r="F459">
            <v>974180</v>
          </cell>
        </row>
        <row r="460">
          <cell r="A460" t="str">
            <v>I459</v>
          </cell>
          <cell r="B460" t="str">
            <v>ARO-TAPA HFDE 0.60X 100 KG</v>
          </cell>
          <cell r="C460" t="str">
            <v>Insumos</v>
          </cell>
          <cell r="D460" t="str">
            <v>UND</v>
          </cell>
          <cell r="E460">
            <v>565499</v>
          </cell>
          <cell r="F460">
            <v>475209</v>
          </cell>
        </row>
        <row r="461">
          <cell r="A461" t="str">
            <v>I460</v>
          </cell>
          <cell r="B461" t="str">
            <v>ARO EN POLIPROPILENO RECICLADO CUELLO 13 CM</v>
          </cell>
          <cell r="C461" t="str">
            <v>Insumos</v>
          </cell>
          <cell r="D461" t="str">
            <v>UND</v>
          </cell>
          <cell r="E461">
            <v>237511</v>
          </cell>
          <cell r="F461">
            <v>199589</v>
          </cell>
        </row>
        <row r="462">
          <cell r="A462" t="str">
            <v>I461</v>
          </cell>
          <cell r="B462" t="str">
            <v>TAPA D= 0,70 M POLIPROPILENO RECICLADO</v>
          </cell>
          <cell r="C462" t="str">
            <v>Insumos</v>
          </cell>
          <cell r="D462" t="str">
            <v>UND</v>
          </cell>
          <cell r="E462">
            <v>207350</v>
          </cell>
          <cell r="F462">
            <v>174244</v>
          </cell>
        </row>
        <row r="463">
          <cell r="A463" t="str">
            <v>I462</v>
          </cell>
          <cell r="B463" t="str">
            <v>ARO EN POLIPROPILENO RECICLADO CUELLO 20 CM</v>
          </cell>
          <cell r="C463" t="str">
            <v>Insumos</v>
          </cell>
          <cell r="D463" t="str">
            <v>UND</v>
          </cell>
          <cell r="E463">
            <v>290875</v>
          </cell>
          <cell r="F463">
            <v>244433</v>
          </cell>
        </row>
        <row r="464">
          <cell r="A464" t="str">
            <v>I463</v>
          </cell>
          <cell r="B464" t="str">
            <v>LAMINA DE POLIPROPILENO PARA CAMARAS DE INSPECCION</v>
          </cell>
          <cell r="C464" t="str">
            <v>Insumos</v>
          </cell>
          <cell r="D464" t="str">
            <v>M2</v>
          </cell>
          <cell r="E464">
            <v>216775</v>
          </cell>
          <cell r="F464">
            <v>182164</v>
          </cell>
        </row>
        <row r="465">
          <cell r="A465" t="str">
            <v>I464</v>
          </cell>
          <cell r="B465" t="str">
            <v>HIDROSELLO DE 24 "</v>
          </cell>
          <cell r="C465" t="str">
            <v>Insumos</v>
          </cell>
          <cell r="D465" t="str">
            <v>UND</v>
          </cell>
          <cell r="E465">
            <v>71531</v>
          </cell>
          <cell r="F465">
            <v>60110</v>
          </cell>
        </row>
        <row r="466">
          <cell r="A466" t="str">
            <v>I465</v>
          </cell>
          <cell r="B466" t="str">
            <v>HIDROSELLO DE 27 "</v>
          </cell>
          <cell r="C466" t="str">
            <v>Insumos</v>
          </cell>
          <cell r="D466" t="str">
            <v>UND</v>
          </cell>
          <cell r="E466">
            <v>77813</v>
          </cell>
          <cell r="F466">
            <v>65389</v>
          </cell>
        </row>
        <row r="467">
          <cell r="A467" t="str">
            <v>I466</v>
          </cell>
          <cell r="B467" t="str">
            <v>HIDROSELLO DE 30 "</v>
          </cell>
          <cell r="C467" t="str">
            <v>Insumos</v>
          </cell>
          <cell r="D467" t="str">
            <v>UND</v>
          </cell>
          <cell r="E467">
            <v>85776</v>
          </cell>
          <cell r="F467">
            <v>72081</v>
          </cell>
        </row>
        <row r="468">
          <cell r="A468" t="str">
            <v>I467</v>
          </cell>
          <cell r="B468" t="str">
            <v>HIDROSELLO DE 33"</v>
          </cell>
          <cell r="C468" t="str">
            <v>Insumos</v>
          </cell>
          <cell r="D468" t="str">
            <v>UND</v>
          </cell>
          <cell r="E468">
            <v>91673</v>
          </cell>
          <cell r="F468">
            <v>77036</v>
          </cell>
        </row>
        <row r="469">
          <cell r="A469" t="str">
            <v>I468</v>
          </cell>
          <cell r="B469" t="str">
            <v>HIDROSELLO DE 36 "</v>
          </cell>
          <cell r="C469" t="str">
            <v>Insumos</v>
          </cell>
          <cell r="D469" t="str">
            <v>UND</v>
          </cell>
          <cell r="E469">
            <v>103243</v>
          </cell>
          <cell r="F469">
            <v>86759</v>
          </cell>
        </row>
        <row r="470">
          <cell r="A470" t="str">
            <v>I469</v>
          </cell>
          <cell r="B470" t="str">
            <v>HIDROSELLO DE 39 "</v>
          </cell>
          <cell r="C470" t="str">
            <v>Insumos</v>
          </cell>
          <cell r="D470" t="str">
            <v>UND</v>
          </cell>
          <cell r="E470">
            <v>111127</v>
          </cell>
          <cell r="F470">
            <v>93384</v>
          </cell>
        </row>
        <row r="471">
          <cell r="A471" t="str">
            <v>I470</v>
          </cell>
          <cell r="B471" t="str">
            <v>HIDROSELLO DE 42 "</v>
          </cell>
          <cell r="C471" t="str">
            <v>Insumos</v>
          </cell>
          <cell r="D471" t="str">
            <v>UND</v>
          </cell>
          <cell r="E471">
            <v>124392</v>
          </cell>
          <cell r="F471">
            <v>104531</v>
          </cell>
        </row>
        <row r="472">
          <cell r="A472" t="str">
            <v>I471</v>
          </cell>
          <cell r="B472" t="str">
            <v>HIDROSELLO DE 45 "</v>
          </cell>
          <cell r="C472" t="str">
            <v>Insumos</v>
          </cell>
          <cell r="D472" t="str">
            <v>UND</v>
          </cell>
          <cell r="E472">
            <v>135680</v>
          </cell>
          <cell r="F472">
            <v>114017</v>
          </cell>
        </row>
        <row r="473">
          <cell r="A473" t="str">
            <v>I472</v>
          </cell>
          <cell r="B473" t="str">
            <v>HIDROSELLO DE 48 "</v>
          </cell>
          <cell r="C473" t="str">
            <v>Insumos</v>
          </cell>
          <cell r="D473" t="str">
            <v>UND</v>
          </cell>
          <cell r="E473">
            <v>135680</v>
          </cell>
          <cell r="F473">
            <v>114017</v>
          </cell>
        </row>
        <row r="474">
          <cell r="A474" t="str">
            <v>I473</v>
          </cell>
          <cell r="B474" t="str">
            <v>HIDROSELLO DE 51 "</v>
          </cell>
          <cell r="C474" t="str">
            <v>Insumos</v>
          </cell>
          <cell r="D474" t="str">
            <v>UND</v>
          </cell>
          <cell r="E474">
            <v>140113</v>
          </cell>
          <cell r="F474">
            <v>117742</v>
          </cell>
        </row>
        <row r="475">
          <cell r="A475" t="str">
            <v>I474</v>
          </cell>
          <cell r="B475" t="str">
            <v>HIDROSELLO DE 57 "</v>
          </cell>
          <cell r="C475" t="str">
            <v>Insumos</v>
          </cell>
          <cell r="D475" t="str">
            <v>UND</v>
          </cell>
          <cell r="E475">
            <v>151021</v>
          </cell>
          <cell r="F475">
            <v>126908</v>
          </cell>
        </row>
        <row r="476">
          <cell r="A476" t="str">
            <v>I475</v>
          </cell>
          <cell r="B476" t="str">
            <v>HIDROSELLO DE 60 "</v>
          </cell>
          <cell r="C476" t="str">
            <v>Insumos</v>
          </cell>
          <cell r="D476" t="str">
            <v>UND</v>
          </cell>
          <cell r="E476">
            <v>166700</v>
          </cell>
          <cell r="F476">
            <v>140084</v>
          </cell>
        </row>
        <row r="477">
          <cell r="A477" t="str">
            <v>I476</v>
          </cell>
          <cell r="B477" t="str">
            <v>HIDROSELLO DE 68 "</v>
          </cell>
          <cell r="C477" t="str">
            <v>Insumos</v>
          </cell>
          <cell r="D477" t="str">
            <v>UND</v>
          </cell>
          <cell r="E477">
            <v>166700</v>
          </cell>
          <cell r="F477">
            <v>140084</v>
          </cell>
        </row>
        <row r="478">
          <cell r="A478" t="str">
            <v>I477</v>
          </cell>
          <cell r="B478" t="str">
            <v>PUNTILLA CC PUMA 2.1/2 X 500</v>
          </cell>
          <cell r="C478" t="str">
            <v>Insumos</v>
          </cell>
          <cell r="D478" t="str">
            <v>UND</v>
          </cell>
          <cell r="E478">
            <v>3427</v>
          </cell>
          <cell r="F478">
            <v>2880</v>
          </cell>
        </row>
        <row r="479">
          <cell r="A479" t="str">
            <v>I478</v>
          </cell>
          <cell r="B479" t="str">
            <v>ADITIVO PARA CURAR EL CONCRETO</v>
          </cell>
          <cell r="C479" t="str">
            <v>Insumos</v>
          </cell>
          <cell r="D479" t="str">
            <v>UND</v>
          </cell>
          <cell r="E479">
            <v>40623</v>
          </cell>
          <cell r="F479">
            <v>34137</v>
          </cell>
        </row>
        <row r="480">
          <cell r="A480" t="str">
            <v>I479</v>
          </cell>
          <cell r="B480" t="str">
            <v>SELLO ELASTOMERICO</v>
          </cell>
          <cell r="C480" t="str">
            <v>Insumos</v>
          </cell>
          <cell r="D480" t="str">
            <v>M</v>
          </cell>
          <cell r="E480">
            <v>6032</v>
          </cell>
          <cell r="F480">
            <v>5069</v>
          </cell>
        </row>
        <row r="481">
          <cell r="A481" t="str">
            <v>I480</v>
          </cell>
          <cell r="B481" t="str">
            <v>BENTONITA</v>
          </cell>
          <cell r="C481" t="str">
            <v>Insumos</v>
          </cell>
          <cell r="D481" t="str">
            <v>KG</v>
          </cell>
          <cell r="E481">
            <v>28111</v>
          </cell>
          <cell r="F481">
            <v>23623</v>
          </cell>
        </row>
        <row r="482">
          <cell r="A482" t="str">
            <v>I481</v>
          </cell>
          <cell r="B482" t="str">
            <v>RIGIDIZADORES</v>
          </cell>
          <cell r="C482" t="str">
            <v>Insumos</v>
          </cell>
          <cell r="D482" t="str">
            <v>KG</v>
          </cell>
          <cell r="E482">
            <v>4225</v>
          </cell>
          <cell r="F482">
            <v>3550</v>
          </cell>
        </row>
        <row r="483">
          <cell r="A483" t="str">
            <v>I482</v>
          </cell>
          <cell r="B483" t="str">
            <v>PASARELA</v>
          </cell>
          <cell r="C483" t="str">
            <v>Insumos</v>
          </cell>
          <cell r="D483" t="str">
            <v>UND</v>
          </cell>
          <cell r="E483">
            <v>16802512</v>
          </cell>
          <cell r="F483">
            <v>14119758</v>
          </cell>
        </row>
        <row r="484">
          <cell r="A484" t="str">
            <v>I483</v>
          </cell>
          <cell r="B484" t="str">
            <v>OXIGENO</v>
          </cell>
          <cell r="C484" t="str">
            <v>Insumos</v>
          </cell>
          <cell r="D484" t="str">
            <v>BUL</v>
          </cell>
          <cell r="E484">
            <v>121873</v>
          </cell>
          <cell r="F484">
            <v>102414</v>
          </cell>
        </row>
        <row r="485">
          <cell r="A485" t="str">
            <v>I484</v>
          </cell>
          <cell r="B485" t="str">
            <v>MUERTOS Y BOYAS</v>
          </cell>
          <cell r="C485" t="str">
            <v>Insumos</v>
          </cell>
          <cell r="D485" t="str">
            <v>UND</v>
          </cell>
          <cell r="E485">
            <v>991252</v>
          </cell>
          <cell r="F485">
            <v>832985</v>
          </cell>
        </row>
        <row r="486">
          <cell r="A486" t="str">
            <v>I485</v>
          </cell>
          <cell r="B486" t="str">
            <v>CABOS</v>
          </cell>
          <cell r="C486" t="str">
            <v>Insumos</v>
          </cell>
          <cell r="D486" t="str">
            <v>UND</v>
          </cell>
          <cell r="E486">
            <v>8124</v>
          </cell>
          <cell r="F486">
            <v>6827</v>
          </cell>
        </row>
        <row r="487">
          <cell r="A487" t="str">
            <v>I486</v>
          </cell>
          <cell r="B487" t="str">
            <v>EMBARCADERO</v>
          </cell>
          <cell r="C487" t="str">
            <v>Insumos</v>
          </cell>
          <cell r="D487" t="str">
            <v>UND</v>
          </cell>
          <cell r="E487">
            <v>61668798</v>
          </cell>
          <cell r="F487">
            <v>51822519</v>
          </cell>
        </row>
        <row r="488">
          <cell r="A488" t="str">
            <v>I487</v>
          </cell>
          <cell r="B488" t="str">
            <v>TORNILLO DE FIJACION M-24 INCLUYE TUERCA, ARANDELA Y RESINATIPO SIKA DUR 42 O SIMILAR</v>
          </cell>
          <cell r="C488" t="str">
            <v>Insumos</v>
          </cell>
          <cell r="D488" t="str">
            <v>UND</v>
          </cell>
          <cell r="E488">
            <v>15435</v>
          </cell>
          <cell r="F488">
            <v>12971</v>
          </cell>
        </row>
        <row r="489">
          <cell r="A489" t="str">
            <v>I488</v>
          </cell>
          <cell r="B489" t="str">
            <v>LOSETA TACTIL GUIA</v>
          </cell>
          <cell r="C489" t="str">
            <v>Insumos</v>
          </cell>
          <cell r="D489" t="str">
            <v>UND</v>
          </cell>
          <cell r="E489">
            <v>6600</v>
          </cell>
          <cell r="F489">
            <v>5546</v>
          </cell>
        </row>
        <row r="490">
          <cell r="A490" t="str">
            <v>I489</v>
          </cell>
          <cell r="B490" t="str">
            <v>POLIETILENO 1/2"</v>
          </cell>
          <cell r="C490" t="str">
            <v>Insumos</v>
          </cell>
          <cell r="D490" t="str">
            <v>ML</v>
          </cell>
          <cell r="E490">
            <v>1887</v>
          </cell>
          <cell r="F490">
            <v>1586</v>
          </cell>
        </row>
        <row r="491">
          <cell r="A491" t="str">
            <v>I490</v>
          </cell>
          <cell r="B491" t="str">
            <v>SIKAFLUID</v>
          </cell>
          <cell r="C491" t="str">
            <v>Insumos</v>
          </cell>
          <cell r="D491" t="str">
            <v>KG</v>
          </cell>
          <cell r="E491">
            <v>7918</v>
          </cell>
          <cell r="F491">
            <v>6654</v>
          </cell>
        </row>
        <row r="492">
          <cell r="A492" t="str">
            <v>I491</v>
          </cell>
          <cell r="B492" t="str">
            <v>COSTAL</v>
          </cell>
          <cell r="C492" t="str">
            <v>Insumos</v>
          </cell>
          <cell r="D492" t="str">
            <v>M3</v>
          </cell>
          <cell r="E492">
            <v>850</v>
          </cell>
          <cell r="F492">
            <v>714</v>
          </cell>
        </row>
        <row r="493">
          <cell r="A493" t="str">
            <v>I492</v>
          </cell>
          <cell r="B493" t="str">
            <v>ESTACAS PARA ANCLAJE</v>
          </cell>
          <cell r="C493" t="str">
            <v>Insumos</v>
          </cell>
          <cell r="D493" t="str">
            <v>UND</v>
          </cell>
          <cell r="E493">
            <v>168</v>
          </cell>
          <cell r="F493">
            <v>141</v>
          </cell>
        </row>
        <row r="494">
          <cell r="A494" t="str">
            <v>I493</v>
          </cell>
          <cell r="B494" t="str">
            <v>COSTAL BIODEGRADABLE</v>
          </cell>
          <cell r="C494" t="str">
            <v>Insumos</v>
          </cell>
          <cell r="D494" t="str">
            <v>M3</v>
          </cell>
          <cell r="E494">
            <v>4333</v>
          </cell>
          <cell r="F494">
            <v>3641</v>
          </cell>
        </row>
        <row r="495">
          <cell r="A495" t="str">
            <v>I494</v>
          </cell>
          <cell r="B495" t="str">
            <v>PLASTICO DE PROTECCION</v>
          </cell>
          <cell r="C495" t="str">
            <v>Insumos</v>
          </cell>
          <cell r="D495" t="str">
            <v>M2</v>
          </cell>
          <cell r="E495">
            <v>2637</v>
          </cell>
          <cell r="F495">
            <v>2216</v>
          </cell>
        </row>
        <row r="496">
          <cell r="A496" t="str">
            <v>I495</v>
          </cell>
          <cell r="B496" t="str">
            <v>MOLDES GUIA METALICOS PINTURA</v>
          </cell>
          <cell r="C496" t="str">
            <v>Insumos</v>
          </cell>
          <cell r="D496" t="str">
            <v>M2</v>
          </cell>
          <cell r="E496">
            <v>2450</v>
          </cell>
          <cell r="F496">
            <v>2059</v>
          </cell>
        </row>
        <row r="497">
          <cell r="A497" t="str">
            <v>I496</v>
          </cell>
          <cell r="B497" t="str">
            <v>PEGANTE CERAMICO GRIS</v>
          </cell>
          <cell r="C497" t="str">
            <v>Insumos</v>
          </cell>
          <cell r="D497" t="str">
            <v>M2</v>
          </cell>
          <cell r="E497">
            <v>2450</v>
          </cell>
          <cell r="F497">
            <v>2059</v>
          </cell>
        </row>
        <row r="498">
          <cell r="A498" t="str">
            <v>I497</v>
          </cell>
          <cell r="B498" t="str">
            <v>LOSETA PREFABRICADA LISA</v>
          </cell>
          <cell r="C498" t="str">
            <v>Insumos</v>
          </cell>
          <cell r="D498" t="str">
            <v>UND</v>
          </cell>
          <cell r="E498">
            <v>5656</v>
          </cell>
          <cell r="F498">
            <v>4753</v>
          </cell>
        </row>
        <row r="499">
          <cell r="A499" t="str">
            <v>I498</v>
          </cell>
          <cell r="B499" t="str">
            <v>SIKA SET X 5KG</v>
          </cell>
          <cell r="C499" t="str">
            <v>Insumos</v>
          </cell>
          <cell r="D499" t="str">
            <v>UND</v>
          </cell>
          <cell r="E499">
            <v>73515</v>
          </cell>
          <cell r="F499">
            <v>61777</v>
          </cell>
        </row>
        <row r="500">
          <cell r="A500" t="str">
            <v>I499</v>
          </cell>
          <cell r="B500" t="str">
            <v>BROCA 1*21 DW5819</v>
          </cell>
          <cell r="C500" t="str">
            <v>Insumos</v>
          </cell>
          <cell r="D500" t="str">
            <v>UND</v>
          </cell>
          <cell r="E500">
            <v>393831</v>
          </cell>
          <cell r="F500">
            <v>330950</v>
          </cell>
        </row>
        <row r="501">
          <cell r="A501" t="str">
            <v>I500</v>
          </cell>
          <cell r="B501" t="str">
            <v>BROCA 1/2*21 HILTI</v>
          </cell>
          <cell r="C501" t="str">
            <v>Insumos</v>
          </cell>
          <cell r="D501" t="str">
            <v>UND</v>
          </cell>
          <cell r="E501">
            <v>622590</v>
          </cell>
          <cell r="F501">
            <v>523185</v>
          </cell>
        </row>
        <row r="502">
          <cell r="A502" t="str">
            <v>I501</v>
          </cell>
          <cell r="B502" t="str">
            <v>BROCA 3/4*21 HILTI</v>
          </cell>
          <cell r="C502" t="str">
            <v>Insumos</v>
          </cell>
          <cell r="D502" t="str">
            <v>UND</v>
          </cell>
          <cell r="E502">
            <v>915302</v>
          </cell>
          <cell r="F502">
            <v>769161</v>
          </cell>
        </row>
        <row r="503">
          <cell r="A503" t="str">
            <v>I502</v>
          </cell>
          <cell r="B503" t="str">
            <v>BOMBON</v>
          </cell>
          <cell r="C503" t="str">
            <v>Insumos</v>
          </cell>
          <cell r="D503" t="str">
            <v>UND</v>
          </cell>
          <cell r="E503">
            <v>59379</v>
          </cell>
          <cell r="F503">
            <v>49898</v>
          </cell>
        </row>
        <row r="504">
          <cell r="A504" t="str">
            <v>I503</v>
          </cell>
          <cell r="B504" t="str">
            <v>MANGUERA PLASTICA LAVAMANOS - SANITARIOS</v>
          </cell>
          <cell r="C504" t="str">
            <v>Insumos</v>
          </cell>
          <cell r="D504" t="str">
            <v>UND</v>
          </cell>
          <cell r="E504">
            <v>18850</v>
          </cell>
          <cell r="F504">
            <v>15840</v>
          </cell>
        </row>
        <row r="505">
          <cell r="A505" t="str">
            <v>I504</v>
          </cell>
          <cell r="B505" t="str">
            <v>CHAZO PLASTICO 1/4" ESTRIADO - BOLSA 100 UND</v>
          </cell>
          <cell r="C505" t="str">
            <v>Insumos</v>
          </cell>
          <cell r="D505" t="str">
            <v>UND</v>
          </cell>
          <cell r="E505">
            <v>3768</v>
          </cell>
          <cell r="F505">
            <v>3166</v>
          </cell>
        </row>
        <row r="506">
          <cell r="A506" t="str">
            <v>I505</v>
          </cell>
          <cell r="B506" t="str">
            <v>IGOL IMPRIMANTE 3KG</v>
          </cell>
          <cell r="C506" t="str">
            <v>Insumos</v>
          </cell>
          <cell r="D506" t="str">
            <v>UND</v>
          </cell>
          <cell r="E506">
            <v>82653</v>
          </cell>
          <cell r="F506">
            <v>69456</v>
          </cell>
        </row>
        <row r="507">
          <cell r="A507" t="str">
            <v>I506</v>
          </cell>
          <cell r="B507" t="str">
            <v>MANILA 13 MM ECON</v>
          </cell>
          <cell r="C507" t="str">
            <v>Insumos</v>
          </cell>
          <cell r="D507" t="str">
            <v>M</v>
          </cell>
          <cell r="E507">
            <v>1508</v>
          </cell>
          <cell r="F507">
            <v>1267</v>
          </cell>
        </row>
        <row r="508">
          <cell r="A508" t="str">
            <v>I507</v>
          </cell>
          <cell r="B508" t="str">
            <v>GEODREN PLANAR 0,5 M. PAVCO O SIMILAR</v>
          </cell>
          <cell r="C508" t="str">
            <v>Insumos</v>
          </cell>
          <cell r="D508" t="str">
            <v>M</v>
          </cell>
          <cell r="E508">
            <v>18688</v>
          </cell>
          <cell r="F508">
            <v>15704</v>
          </cell>
        </row>
        <row r="509">
          <cell r="A509" t="str">
            <v>I508</v>
          </cell>
          <cell r="B509" t="str">
            <v>GEODREN PLANAR 1,0 M. PAVCO O SIMILAR</v>
          </cell>
          <cell r="C509" t="str">
            <v>Insumos</v>
          </cell>
          <cell r="D509" t="str">
            <v>M</v>
          </cell>
          <cell r="E509">
            <v>65469</v>
          </cell>
          <cell r="F509">
            <v>55016</v>
          </cell>
        </row>
        <row r="510">
          <cell r="A510" t="str">
            <v>I509</v>
          </cell>
          <cell r="B510" t="str">
            <v>GEODREN VIAL TB 100 MM. 1,0 M. PAVCO O SIMILAR</v>
          </cell>
          <cell r="C510" t="str">
            <v>Insumos</v>
          </cell>
          <cell r="D510" t="str">
            <v>M</v>
          </cell>
          <cell r="E510">
            <v>53808</v>
          </cell>
          <cell r="F510">
            <v>45217</v>
          </cell>
        </row>
        <row r="511">
          <cell r="A511" t="str">
            <v>I510</v>
          </cell>
          <cell r="B511" t="str">
            <v>GEODREN VIAL TB 160 MM. 1,0 M. PAVCO O SIMILAR</v>
          </cell>
          <cell r="C511" t="str">
            <v>Insumos</v>
          </cell>
          <cell r="D511" t="str">
            <v>M</v>
          </cell>
          <cell r="E511">
            <v>85791</v>
          </cell>
          <cell r="F511">
            <v>72093</v>
          </cell>
        </row>
        <row r="512">
          <cell r="A512" t="str">
            <v>I511</v>
          </cell>
          <cell r="B512" t="str">
            <v>GEOTEXTIL NO TEJIDO  1600 PAVCO O SIMILAR</v>
          </cell>
          <cell r="C512" t="str">
            <v>Insumos</v>
          </cell>
          <cell r="D512" t="str">
            <v>M2</v>
          </cell>
          <cell r="E512">
            <v>5318</v>
          </cell>
          <cell r="F512">
            <v>4469</v>
          </cell>
        </row>
        <row r="513">
          <cell r="A513" t="str">
            <v>I512</v>
          </cell>
          <cell r="B513" t="str">
            <v>GEOTEXTIL NO TEJIDO  2000 PAVCO O SIMILAR</v>
          </cell>
          <cell r="C513" t="str">
            <v>Insumos</v>
          </cell>
          <cell r="D513" t="str">
            <v>M2</v>
          </cell>
          <cell r="E513">
            <v>7540</v>
          </cell>
          <cell r="F513">
            <v>6336</v>
          </cell>
        </row>
        <row r="514">
          <cell r="A514" t="str">
            <v>I513</v>
          </cell>
          <cell r="B514" t="str">
            <v>GEOTEXTIL NO TEJIDO  3000 PAVCO O SIMILAR</v>
          </cell>
          <cell r="C514" t="str">
            <v>Insumos</v>
          </cell>
          <cell r="D514" t="str">
            <v>M2</v>
          </cell>
          <cell r="E514">
            <v>8818</v>
          </cell>
          <cell r="F514">
            <v>7410</v>
          </cell>
        </row>
        <row r="515">
          <cell r="A515" t="str">
            <v>I514</v>
          </cell>
          <cell r="B515" t="str">
            <v>GEOTEXTIL TEJIDO (RESITENCIA ULTIMA 60 KN/M)</v>
          </cell>
          <cell r="C515" t="str">
            <v>Insumos</v>
          </cell>
          <cell r="D515" t="str">
            <v>M2</v>
          </cell>
          <cell r="E515">
            <v>9587</v>
          </cell>
          <cell r="F515">
            <v>8056</v>
          </cell>
        </row>
        <row r="516">
          <cell r="A516" t="str">
            <v>I515</v>
          </cell>
          <cell r="B516" t="str">
            <v>GEOTEXTIL NO TEJIDO  4000 PAVCO O SIMILAR</v>
          </cell>
          <cell r="C516" t="str">
            <v>Insumos</v>
          </cell>
          <cell r="D516" t="str">
            <v>M2</v>
          </cell>
          <cell r="E516">
            <v>18688</v>
          </cell>
          <cell r="F516">
            <v>15704</v>
          </cell>
        </row>
        <row r="517">
          <cell r="A517" t="str">
            <v>I516</v>
          </cell>
          <cell r="B517" t="str">
            <v>GEODREN CIRCULAR 1,0 M PAVCO O SIMILAR</v>
          </cell>
          <cell r="C517" t="str">
            <v>Insumos</v>
          </cell>
          <cell r="D517" t="str">
            <v>M2</v>
          </cell>
          <cell r="E517">
            <v>67440</v>
          </cell>
          <cell r="F517">
            <v>56672</v>
          </cell>
        </row>
        <row r="518">
          <cell r="A518" t="str">
            <v>I517</v>
          </cell>
          <cell r="B518" t="str">
            <v>IMPERMEABILIZACION TIPO MANTO MORTER PLAS AL - 300 E=3 MM O SIMILAR.</v>
          </cell>
          <cell r="C518" t="str">
            <v>Insumos</v>
          </cell>
          <cell r="D518" t="str">
            <v>M2</v>
          </cell>
          <cell r="E518">
            <v>27120</v>
          </cell>
          <cell r="F518">
            <v>22790</v>
          </cell>
        </row>
        <row r="519">
          <cell r="A519" t="str">
            <v>I518</v>
          </cell>
          <cell r="B519" t="str">
            <v>IMPERMEABILIZACION TIPO MANTO MORTER PLAS AL - 80 E=3.5 MM O SIMILAR.</v>
          </cell>
          <cell r="C519" t="str">
            <v>Insumos</v>
          </cell>
          <cell r="D519" t="str">
            <v>M2</v>
          </cell>
          <cell r="E519">
            <v>29501</v>
          </cell>
          <cell r="F519">
            <v>24791</v>
          </cell>
        </row>
        <row r="520">
          <cell r="A520" t="str">
            <v>I519</v>
          </cell>
          <cell r="B520" t="str">
            <v>IMPERMEABILIZACION FIBER GLASS PLAS P-3  CON REFUERZO EN POLIESTER . (REMATES, PINTURA BITUMINOSA)</v>
          </cell>
          <cell r="C520" t="str">
            <v>Insumos</v>
          </cell>
          <cell r="D520" t="str">
            <v>M2</v>
          </cell>
          <cell r="E520">
            <v>49014</v>
          </cell>
          <cell r="F520">
            <v>41188</v>
          </cell>
        </row>
        <row r="521">
          <cell r="A521" t="str">
            <v>I520</v>
          </cell>
          <cell r="B521" t="str">
            <v>LAVADO E IMPERMEABILIZADO CON PRODUCTO HIDROFUGADO</v>
          </cell>
          <cell r="C521" t="str">
            <v>Insumos</v>
          </cell>
          <cell r="D521" t="str">
            <v>M2</v>
          </cell>
          <cell r="E521">
            <v>14737</v>
          </cell>
          <cell r="F521">
            <v>12384</v>
          </cell>
        </row>
        <row r="522">
          <cell r="A522" t="str">
            <v>I521</v>
          </cell>
          <cell r="B522" t="str">
            <v>ABRAZADERA EN ACERO</v>
          </cell>
          <cell r="C522" t="str">
            <v>Insumos</v>
          </cell>
          <cell r="D522" t="str">
            <v>UND</v>
          </cell>
          <cell r="E522">
            <v>2479</v>
          </cell>
          <cell r="F522">
            <v>2083</v>
          </cell>
        </row>
        <row r="523">
          <cell r="A523" t="str">
            <v>I522</v>
          </cell>
          <cell r="B523" t="str">
            <v>ABRAZADERA PLASTICA 5/8</v>
          </cell>
          <cell r="C523" t="str">
            <v>Insumos</v>
          </cell>
          <cell r="D523" t="str">
            <v>UND</v>
          </cell>
          <cell r="E523">
            <v>5962</v>
          </cell>
          <cell r="F523">
            <v>5010</v>
          </cell>
        </row>
        <row r="524">
          <cell r="A524" t="str">
            <v>I523</v>
          </cell>
          <cell r="B524" t="str">
            <v>ACCESORIOS CPVC  1/2" ( CODO , UNIÓN Y TAPÓN )</v>
          </cell>
          <cell r="C524" t="str">
            <v>Insumos</v>
          </cell>
          <cell r="D524" t="str">
            <v>UND</v>
          </cell>
          <cell r="E524">
            <v>3818</v>
          </cell>
          <cell r="F524">
            <v>3208</v>
          </cell>
        </row>
        <row r="525">
          <cell r="A525" t="str">
            <v>I524</v>
          </cell>
          <cell r="B525" t="str">
            <v>ACCESORIOS CPVC  3/4" ( CODO , UNIÓN Y TAPÓN )</v>
          </cell>
          <cell r="C525" t="str">
            <v>Insumos</v>
          </cell>
          <cell r="D525" t="str">
            <v>UND</v>
          </cell>
          <cell r="E525">
            <v>5468</v>
          </cell>
          <cell r="F525">
            <v>4595</v>
          </cell>
        </row>
        <row r="526">
          <cell r="A526" t="str">
            <v>I525</v>
          </cell>
          <cell r="B526" t="str">
            <v>ACCESORIOS PVC-P  1 1/2"  ( CODO , UNIÓN Y TAPÓN )</v>
          </cell>
          <cell r="C526" t="str">
            <v>Insumos</v>
          </cell>
          <cell r="D526" t="str">
            <v>UND</v>
          </cell>
          <cell r="E526">
            <v>15432</v>
          </cell>
          <cell r="F526">
            <v>12968</v>
          </cell>
        </row>
        <row r="527">
          <cell r="A527" t="str">
            <v>I526</v>
          </cell>
          <cell r="B527" t="str">
            <v>ACCESORIOS PVC-P  1 1/4" ( CODO , UNIÓN Y TAPÓN )</v>
          </cell>
          <cell r="C527" t="str">
            <v>Insumos</v>
          </cell>
          <cell r="D527" t="str">
            <v>UND</v>
          </cell>
          <cell r="E527">
            <v>9862</v>
          </cell>
          <cell r="F527">
            <v>8287</v>
          </cell>
        </row>
        <row r="528">
          <cell r="A528" t="str">
            <v>I527</v>
          </cell>
          <cell r="B528" t="str">
            <v>ACCESORIOS PVC-P  1" ( CODO, UNIÓN Y TAPÓN )</v>
          </cell>
          <cell r="C528" t="str">
            <v>Insumos</v>
          </cell>
          <cell r="D528" t="str">
            <v>UND</v>
          </cell>
          <cell r="E528">
            <v>4835</v>
          </cell>
          <cell r="F528">
            <v>4063</v>
          </cell>
        </row>
        <row r="529">
          <cell r="A529" t="str">
            <v>I528</v>
          </cell>
          <cell r="B529" t="str">
            <v>ACCESORIOS PVC-P  1/2" ( CODO , UNIÓN Y TAPÓN )</v>
          </cell>
          <cell r="C529" t="str">
            <v>Insumos</v>
          </cell>
          <cell r="D529" t="str">
            <v>UND</v>
          </cell>
          <cell r="E529">
            <v>1589</v>
          </cell>
          <cell r="F529">
            <v>1335</v>
          </cell>
        </row>
        <row r="530">
          <cell r="A530" t="str">
            <v>I529</v>
          </cell>
          <cell r="B530" t="str">
            <v>ACCESORIOS PVC-P  2 1/2" ( CODO , UNIÓN Y TAPÓN )</v>
          </cell>
          <cell r="C530" t="str">
            <v>Insumos</v>
          </cell>
          <cell r="D530" t="str">
            <v>UND</v>
          </cell>
          <cell r="E530">
            <v>73875</v>
          </cell>
          <cell r="F530">
            <v>62080</v>
          </cell>
        </row>
        <row r="531">
          <cell r="A531" t="str">
            <v>I530</v>
          </cell>
          <cell r="B531" t="str">
            <v>ACCESORIOS PVC-P  2" ( CODO , UNIÓN Y TAPÓN )</v>
          </cell>
          <cell r="C531" t="str">
            <v>Insumos</v>
          </cell>
          <cell r="D531" t="str">
            <v>UND</v>
          </cell>
          <cell r="E531">
            <v>25086</v>
          </cell>
          <cell r="F531">
            <v>21081</v>
          </cell>
        </row>
        <row r="532">
          <cell r="A532" t="str">
            <v>I531</v>
          </cell>
          <cell r="B532" t="str">
            <v>ACCESORIOS PVC-P  3" ( CODO , UNIÓN Y TAPÓN )</v>
          </cell>
          <cell r="C532" t="str">
            <v>Insumos</v>
          </cell>
          <cell r="D532" t="str">
            <v>UND</v>
          </cell>
          <cell r="E532">
            <v>99920</v>
          </cell>
          <cell r="F532">
            <v>83966</v>
          </cell>
        </row>
        <row r="533">
          <cell r="A533" t="str">
            <v>I532</v>
          </cell>
          <cell r="B533" t="str">
            <v>ACCESORIOS PVC-P  3/4" ( CODO , UNIÓN Y TAPÓN )</v>
          </cell>
          <cell r="C533" t="str">
            <v>Insumos</v>
          </cell>
          <cell r="D533" t="str">
            <v>UND</v>
          </cell>
          <cell r="E533">
            <v>2708</v>
          </cell>
          <cell r="F533">
            <v>2276</v>
          </cell>
        </row>
        <row r="534">
          <cell r="A534" t="str">
            <v>I533</v>
          </cell>
          <cell r="B534" t="str">
            <v>ACCESORIOS PVC-P  4" ( CODO , UNIÓN Y TAPÓN )</v>
          </cell>
          <cell r="C534" t="str">
            <v>Insumos</v>
          </cell>
          <cell r="D534" t="str">
            <v>UND</v>
          </cell>
          <cell r="E534">
            <v>207549</v>
          </cell>
          <cell r="F534">
            <v>174411</v>
          </cell>
        </row>
        <row r="535">
          <cell r="A535" t="str">
            <v>I534</v>
          </cell>
          <cell r="B535" t="str">
            <v>ACONDICIONADOR NOVAFORT  TARRO 500 GRS. O SIMILAR.</v>
          </cell>
          <cell r="C535" t="str">
            <v>Insumos</v>
          </cell>
          <cell r="D535" t="str">
            <v>UND</v>
          </cell>
          <cell r="E535">
            <v>134845</v>
          </cell>
          <cell r="F535">
            <v>113315</v>
          </cell>
        </row>
        <row r="536">
          <cell r="A536" t="str">
            <v>I535</v>
          </cell>
          <cell r="B536" t="str">
            <v>ADHESIVO NOVAFORT 300 ML</v>
          </cell>
          <cell r="C536" t="str">
            <v>Insumos</v>
          </cell>
          <cell r="D536" t="str">
            <v>UND</v>
          </cell>
          <cell r="E536">
            <v>67581</v>
          </cell>
          <cell r="F536">
            <v>56791</v>
          </cell>
        </row>
        <row r="537">
          <cell r="A537" t="str">
            <v>I536</v>
          </cell>
          <cell r="B537" t="str">
            <v>ACOPLE 1/2"  PARA LAVAMANOS EN ACERO DE 40 CM.</v>
          </cell>
          <cell r="C537" t="str">
            <v>Insumos</v>
          </cell>
          <cell r="D537" t="str">
            <v>UND</v>
          </cell>
          <cell r="E537">
            <v>4548</v>
          </cell>
          <cell r="F537">
            <v>3822</v>
          </cell>
        </row>
        <row r="538">
          <cell r="A538" t="str">
            <v>I537</v>
          </cell>
          <cell r="B538" t="str">
            <v>ACOPLE 3" A PVC</v>
          </cell>
          <cell r="C538" t="str">
            <v>Insumos</v>
          </cell>
          <cell r="D538" t="str">
            <v>UND</v>
          </cell>
          <cell r="E538">
            <v>128522</v>
          </cell>
          <cell r="F538">
            <v>108002</v>
          </cell>
        </row>
        <row r="539">
          <cell r="A539" t="str">
            <v>I538</v>
          </cell>
          <cell r="B539" t="str">
            <v>ACOPLE 6" A PVC</v>
          </cell>
          <cell r="C539" t="str">
            <v>Insumos</v>
          </cell>
          <cell r="D539" t="str">
            <v>UND</v>
          </cell>
          <cell r="E539">
            <v>247412</v>
          </cell>
          <cell r="F539">
            <v>207909</v>
          </cell>
        </row>
        <row r="540">
          <cell r="A540" t="str">
            <v>I539</v>
          </cell>
          <cell r="B540" t="str">
            <v>ADAPTADOR DE LIMPIEZA PVC  - 3"</v>
          </cell>
          <cell r="C540" t="str">
            <v>Insumos</v>
          </cell>
          <cell r="D540" t="str">
            <v>UND</v>
          </cell>
          <cell r="E540">
            <v>15337</v>
          </cell>
          <cell r="F540">
            <v>12888</v>
          </cell>
        </row>
        <row r="541">
          <cell r="A541" t="str">
            <v>I540</v>
          </cell>
          <cell r="B541" t="str">
            <v>ADAPTADOR DE LIMPIEZA PVC  - 4"</v>
          </cell>
          <cell r="C541" t="str">
            <v>Insumos</v>
          </cell>
          <cell r="D541" t="str">
            <v>UND</v>
          </cell>
          <cell r="E541">
            <v>22590</v>
          </cell>
          <cell r="F541">
            <v>18983</v>
          </cell>
        </row>
        <row r="542">
          <cell r="A542" t="str">
            <v>I541</v>
          </cell>
          <cell r="B542" t="str">
            <v>ADAPTADOR DE LIMPIEZA PVC  - 6"</v>
          </cell>
          <cell r="C542" t="str">
            <v>Insumos</v>
          </cell>
          <cell r="D542" t="str">
            <v>UND</v>
          </cell>
          <cell r="E542">
            <v>64687</v>
          </cell>
          <cell r="F542">
            <v>54359</v>
          </cell>
        </row>
        <row r="543">
          <cell r="A543" t="str">
            <v>I542</v>
          </cell>
          <cell r="B543" t="str">
            <v>ADAPTADOR MACHO PRESION PVC - 1 1/2"</v>
          </cell>
          <cell r="C543" t="str">
            <v>Insumos</v>
          </cell>
          <cell r="D543" t="str">
            <v>UND</v>
          </cell>
          <cell r="E543">
            <v>4649</v>
          </cell>
          <cell r="F543">
            <v>3907</v>
          </cell>
        </row>
        <row r="544">
          <cell r="A544" t="str">
            <v>I543</v>
          </cell>
          <cell r="B544" t="str">
            <v>ADAPTADOR MACHO PRESION PVC - 1 1/4"</v>
          </cell>
          <cell r="C544" t="str">
            <v>Insumos</v>
          </cell>
          <cell r="D544" t="str">
            <v>UND</v>
          </cell>
          <cell r="E544">
            <v>3969</v>
          </cell>
          <cell r="F544">
            <v>3335</v>
          </cell>
        </row>
        <row r="545">
          <cell r="A545" t="str">
            <v>I544</v>
          </cell>
          <cell r="B545" t="str">
            <v>ADAPTADOR MACHO PRESION PVC - 1"</v>
          </cell>
          <cell r="C545" t="str">
            <v>Insumos</v>
          </cell>
          <cell r="D545" t="str">
            <v>UND</v>
          </cell>
          <cell r="E545">
            <v>1887</v>
          </cell>
          <cell r="F545">
            <v>1586</v>
          </cell>
        </row>
        <row r="546">
          <cell r="A546" t="str">
            <v>I545</v>
          </cell>
          <cell r="B546" t="str">
            <v>ADAPTADOR MACHO PRESION PVC - 1/2</v>
          </cell>
          <cell r="C546" t="str">
            <v>Insumos</v>
          </cell>
          <cell r="D546" t="str">
            <v>UND</v>
          </cell>
          <cell r="E546">
            <v>496</v>
          </cell>
          <cell r="F546">
            <v>417</v>
          </cell>
        </row>
        <row r="547">
          <cell r="A547" t="str">
            <v>I546</v>
          </cell>
          <cell r="B547" t="str">
            <v>ADAPTADOR MACHO PRESION PVC - 2 1/2"</v>
          </cell>
          <cell r="C547" t="str">
            <v>Insumos</v>
          </cell>
          <cell r="D547" t="str">
            <v>UND</v>
          </cell>
          <cell r="E547">
            <v>17270</v>
          </cell>
          <cell r="F547">
            <v>14513</v>
          </cell>
        </row>
        <row r="548">
          <cell r="A548" t="str">
            <v>I547</v>
          </cell>
          <cell r="B548" t="str">
            <v>ADAPTADOR MACHO PRESION PVC - 2"1</v>
          </cell>
          <cell r="C548" t="str">
            <v>Insumos</v>
          </cell>
          <cell r="D548" t="str">
            <v>UND</v>
          </cell>
          <cell r="E548">
            <v>6639</v>
          </cell>
          <cell r="F548">
            <v>5579</v>
          </cell>
        </row>
        <row r="549">
          <cell r="A549" t="str">
            <v>I548</v>
          </cell>
          <cell r="B549" t="str">
            <v>ADAPTADOR MACHO PRESION PVC - 3"</v>
          </cell>
          <cell r="C549" t="str">
            <v>Insumos</v>
          </cell>
          <cell r="D549" t="str">
            <v>UND</v>
          </cell>
          <cell r="E549">
            <v>26112</v>
          </cell>
          <cell r="F549">
            <v>21943</v>
          </cell>
        </row>
        <row r="550">
          <cell r="A550" t="str">
            <v>I549</v>
          </cell>
          <cell r="B550" t="str">
            <v>ADAPTADOR MACHO PRESION PVC - 3/4"</v>
          </cell>
          <cell r="C550" t="str">
            <v>Insumos</v>
          </cell>
          <cell r="D550" t="str">
            <v>UND</v>
          </cell>
          <cell r="E550">
            <v>896</v>
          </cell>
          <cell r="F550">
            <v>753</v>
          </cell>
        </row>
        <row r="551">
          <cell r="A551" t="str">
            <v>I550</v>
          </cell>
          <cell r="B551" t="str">
            <v>ADAPTADOR MACHO PRESION PVC - 4"</v>
          </cell>
          <cell r="C551" t="str">
            <v>Insumos</v>
          </cell>
          <cell r="D551" t="str">
            <v>UND</v>
          </cell>
          <cell r="E551">
            <v>48034</v>
          </cell>
          <cell r="F551">
            <v>40365</v>
          </cell>
        </row>
        <row r="552">
          <cell r="A552" t="str">
            <v>I551</v>
          </cell>
          <cell r="B552" t="str">
            <v xml:space="preserve">ADAPTADOR HEMBRA </v>
          </cell>
          <cell r="C552" t="str">
            <v>Insumos</v>
          </cell>
          <cell r="D552" t="str">
            <v>UND</v>
          </cell>
          <cell r="E552">
            <v>24107</v>
          </cell>
          <cell r="F552">
            <v>20258</v>
          </cell>
        </row>
        <row r="553">
          <cell r="A553" t="str">
            <v>I552</v>
          </cell>
          <cell r="B553" t="str">
            <v xml:space="preserve">ADHESIVO NOVAFORT 500 GRS. </v>
          </cell>
          <cell r="C553" t="str">
            <v>Insumos</v>
          </cell>
          <cell r="D553" t="str">
            <v>UND</v>
          </cell>
          <cell r="E553">
            <v>67596</v>
          </cell>
          <cell r="F553">
            <v>56803</v>
          </cell>
        </row>
        <row r="554">
          <cell r="A554" t="str">
            <v>I553</v>
          </cell>
          <cell r="B554" t="str">
            <v>BRIDAS LOCAS 10"</v>
          </cell>
          <cell r="C554" t="str">
            <v>Insumos</v>
          </cell>
          <cell r="D554" t="str">
            <v>UND</v>
          </cell>
          <cell r="E554">
            <v>246040</v>
          </cell>
          <cell r="F554">
            <v>206756</v>
          </cell>
        </row>
        <row r="555">
          <cell r="A555" t="str">
            <v>I554</v>
          </cell>
          <cell r="B555" t="str">
            <v>CAJA MEDIDOR DE AGUA 60 X 60 X 14 A TODO COSTO CON TAPA HG</v>
          </cell>
          <cell r="C555" t="str">
            <v>Insumos</v>
          </cell>
          <cell r="D555" t="str">
            <v>UND</v>
          </cell>
          <cell r="E555">
            <v>150240</v>
          </cell>
          <cell r="F555">
            <v>126252</v>
          </cell>
        </row>
        <row r="556">
          <cell r="A556" t="str">
            <v>I555</v>
          </cell>
          <cell r="B556" t="str">
            <v>CAJA MEDIDOR DE AGUA 80 X 80 X 14 A TODO COSTO CON TAPA HG</v>
          </cell>
          <cell r="C556" t="str">
            <v>Insumos</v>
          </cell>
          <cell r="D556" t="str">
            <v>UND</v>
          </cell>
          <cell r="E556">
            <v>180290</v>
          </cell>
          <cell r="F556">
            <v>151504</v>
          </cell>
        </row>
        <row r="557">
          <cell r="A557" t="str">
            <v>I556</v>
          </cell>
          <cell r="B557" t="str">
            <v>CAJA PARA VALVULA TIPO CHOROTE EN HIERRO DUCTIL</v>
          </cell>
          <cell r="C557" t="str">
            <v>Insumos</v>
          </cell>
          <cell r="D557" t="str">
            <v>UND</v>
          </cell>
          <cell r="E557">
            <v>557334</v>
          </cell>
          <cell r="F557">
            <v>468348</v>
          </cell>
        </row>
        <row r="558">
          <cell r="A558" t="str">
            <v>I557</v>
          </cell>
          <cell r="B558" t="str">
            <v>CHEQUE TIPO R&amp;W ROSCADO  1 1/2" REF. 236 O SIMILAR</v>
          </cell>
          <cell r="C558" t="str">
            <v>Insumos</v>
          </cell>
          <cell r="D558" t="str">
            <v>UND</v>
          </cell>
          <cell r="E558">
            <v>178922</v>
          </cell>
          <cell r="F558">
            <v>150355</v>
          </cell>
        </row>
        <row r="559">
          <cell r="A559" t="str">
            <v>I558</v>
          </cell>
          <cell r="B559" t="str">
            <v>CHEQUE TIPO R&amp;W ROSCADO  1 1/4" REF. 236 O SIMILAR</v>
          </cell>
          <cell r="C559" t="str">
            <v>Insumos</v>
          </cell>
          <cell r="D559" t="str">
            <v>UND</v>
          </cell>
          <cell r="E559">
            <v>131107</v>
          </cell>
          <cell r="F559">
            <v>110174</v>
          </cell>
        </row>
        <row r="560">
          <cell r="A560" t="str">
            <v>I559</v>
          </cell>
          <cell r="B560" t="str">
            <v>CHEQUE TIPO R&amp;W ROSCADO  1" REF. 236 O SIMILAR</v>
          </cell>
          <cell r="C560" t="str">
            <v>Insumos</v>
          </cell>
          <cell r="D560" t="str">
            <v>UND</v>
          </cell>
          <cell r="E560">
            <v>93436</v>
          </cell>
          <cell r="F560">
            <v>78518</v>
          </cell>
        </row>
        <row r="561">
          <cell r="A561" t="str">
            <v>I560</v>
          </cell>
          <cell r="B561" t="str">
            <v>CHEQUE TIPO R&amp;W ROSCADO  1/2" REF. 236 O SIMILAR</v>
          </cell>
          <cell r="C561" t="str">
            <v>Insumos</v>
          </cell>
          <cell r="D561" t="str">
            <v>UND</v>
          </cell>
          <cell r="E561">
            <v>47214</v>
          </cell>
          <cell r="F561">
            <v>39676</v>
          </cell>
        </row>
        <row r="562">
          <cell r="A562" t="str">
            <v>I561</v>
          </cell>
          <cell r="B562" t="str">
            <v>CHEQUE TIPO R&amp;W ROSCADO  2 1/2" REF. 236 O SIMILAR</v>
          </cell>
          <cell r="C562" t="str">
            <v>Insumos</v>
          </cell>
          <cell r="D562" t="str">
            <v>UND</v>
          </cell>
          <cell r="E562">
            <v>480388</v>
          </cell>
          <cell r="F562">
            <v>403687</v>
          </cell>
        </row>
        <row r="563">
          <cell r="A563" t="str">
            <v>I562</v>
          </cell>
          <cell r="B563" t="str">
            <v>CHEQUE TIPO R&amp;W ROSCADO  2" REF. 236 O SIMILAR</v>
          </cell>
          <cell r="C563" t="str">
            <v>Insumos</v>
          </cell>
          <cell r="D563" t="str">
            <v>UND</v>
          </cell>
          <cell r="E563">
            <v>288267</v>
          </cell>
          <cell r="F563">
            <v>242241</v>
          </cell>
        </row>
        <row r="564">
          <cell r="A564" t="str">
            <v>I563</v>
          </cell>
          <cell r="B564" t="str">
            <v>CHEQUE TIPO R&amp;W ROSCADO  3" REF. 236 O SIMILAR</v>
          </cell>
          <cell r="C564" t="str">
            <v>Insumos</v>
          </cell>
          <cell r="D564" t="str">
            <v>UND</v>
          </cell>
          <cell r="E564">
            <v>770764</v>
          </cell>
          <cell r="F564">
            <v>647701</v>
          </cell>
        </row>
        <row r="565">
          <cell r="A565" t="str">
            <v>I564</v>
          </cell>
          <cell r="B565" t="str">
            <v>CHEQUE TIPO R&amp;W ROSCADO  3/4" REF. 236 O SIMILAR</v>
          </cell>
          <cell r="C565" t="str">
            <v>Insumos</v>
          </cell>
          <cell r="D565" t="str">
            <v>UND</v>
          </cell>
          <cell r="E565">
            <v>65602</v>
          </cell>
          <cell r="F565">
            <v>55128</v>
          </cell>
        </row>
        <row r="566">
          <cell r="A566" t="str">
            <v>I565</v>
          </cell>
          <cell r="B566" t="str">
            <v>CHEQUE TIPO R&amp;W ROSCADO  4" REF. 236 O SIMILAR</v>
          </cell>
          <cell r="C566" t="str">
            <v>Insumos</v>
          </cell>
          <cell r="D566" t="str">
            <v>UND</v>
          </cell>
          <cell r="E566">
            <v>1808921</v>
          </cell>
          <cell r="F566">
            <v>1520102</v>
          </cell>
        </row>
        <row r="567">
          <cell r="A567" t="str">
            <v>I566</v>
          </cell>
          <cell r="B567" t="str">
            <v>CINTA SIKA PVC V - 15 CINTA FLEXIBLE SELLO DE JUNTAS</v>
          </cell>
          <cell r="C567" t="str">
            <v>Insumos</v>
          </cell>
          <cell r="D567" t="str">
            <v>M</v>
          </cell>
          <cell r="E567">
            <v>30161</v>
          </cell>
          <cell r="F567">
            <v>25345</v>
          </cell>
        </row>
        <row r="568">
          <cell r="A568" t="str">
            <v>I567</v>
          </cell>
          <cell r="B568" t="str">
            <v xml:space="preserve">CINTA SIKA PVC V - 10 CINTA FLEXIBLE SELLO DE JUNTAS </v>
          </cell>
          <cell r="C568" t="str">
            <v>Insumos</v>
          </cell>
          <cell r="D568" t="str">
            <v>M</v>
          </cell>
          <cell r="E568">
            <v>15080</v>
          </cell>
          <cell r="F568">
            <v>12672</v>
          </cell>
        </row>
        <row r="569">
          <cell r="A569" t="str">
            <v>I568</v>
          </cell>
          <cell r="B569" t="str">
            <v xml:space="preserve">CINTA SIKA PVC O - 22 CINTA SELLO DE JUNTAS </v>
          </cell>
          <cell r="C569" t="str">
            <v>Insumos</v>
          </cell>
          <cell r="D569" t="str">
            <v>M</v>
          </cell>
          <cell r="E569">
            <v>49011</v>
          </cell>
          <cell r="F569">
            <v>41186</v>
          </cell>
        </row>
        <row r="570">
          <cell r="A570" t="str">
            <v>I569</v>
          </cell>
          <cell r="B570" t="str">
            <v>CINTA TEFLON 10 M 1/2"</v>
          </cell>
          <cell r="C570" t="str">
            <v>Insumos</v>
          </cell>
          <cell r="D570" t="str">
            <v>UND</v>
          </cell>
          <cell r="E570">
            <v>1111</v>
          </cell>
          <cell r="F570">
            <v>934</v>
          </cell>
        </row>
        <row r="571">
          <cell r="A571" t="str">
            <v>I570</v>
          </cell>
          <cell r="B571" t="str">
            <v>CODO 45° 1/8 CXE SANITARIO 3''</v>
          </cell>
          <cell r="C571" t="str">
            <v>Insumos</v>
          </cell>
          <cell r="D571" t="str">
            <v>UND</v>
          </cell>
          <cell r="E571">
            <v>9564</v>
          </cell>
          <cell r="F571">
            <v>8037</v>
          </cell>
        </row>
        <row r="572">
          <cell r="A572" t="str">
            <v>I571</v>
          </cell>
          <cell r="B572" t="str">
            <v>CODO 45° 1/8 CXE SANITARIO 4''</v>
          </cell>
          <cell r="C572" t="str">
            <v>Insumos</v>
          </cell>
          <cell r="D572" t="str">
            <v>UND</v>
          </cell>
          <cell r="E572">
            <v>16690</v>
          </cell>
          <cell r="F572">
            <v>14025</v>
          </cell>
        </row>
        <row r="573">
          <cell r="A573" t="str">
            <v>I572</v>
          </cell>
          <cell r="B573" t="str">
            <v>CODO 45° 1/8 CXE SANITARIO 6''</v>
          </cell>
          <cell r="C573" t="str">
            <v>Insumos</v>
          </cell>
          <cell r="D573" t="str">
            <v>UND</v>
          </cell>
          <cell r="E573">
            <v>61259</v>
          </cell>
          <cell r="F573">
            <v>51478</v>
          </cell>
        </row>
        <row r="574">
          <cell r="A574" t="str">
            <v>I573</v>
          </cell>
          <cell r="B574" t="str">
            <v>CODO 90° 1/4 CXC SANITARIO 1 1/2''</v>
          </cell>
          <cell r="C574" t="str">
            <v>Insumos</v>
          </cell>
          <cell r="D574" t="str">
            <v>UND</v>
          </cell>
          <cell r="E574">
            <v>3168</v>
          </cell>
          <cell r="F574">
            <v>2662</v>
          </cell>
        </row>
        <row r="575">
          <cell r="A575" t="str">
            <v>I574</v>
          </cell>
          <cell r="B575" t="str">
            <v>CODO 90° 1/4 CXC SANITARIO 2''</v>
          </cell>
          <cell r="C575" t="str">
            <v>Insumos</v>
          </cell>
          <cell r="D575" t="str">
            <v>UND</v>
          </cell>
          <cell r="E575">
            <v>3713</v>
          </cell>
          <cell r="F575">
            <v>3120</v>
          </cell>
        </row>
        <row r="576">
          <cell r="A576" t="str">
            <v>I575</v>
          </cell>
          <cell r="B576" t="str">
            <v>CODO 90° 1/4 CXC SANITARIO 3''</v>
          </cell>
          <cell r="C576" t="str">
            <v>Insumos</v>
          </cell>
          <cell r="D576" t="str">
            <v>UND</v>
          </cell>
          <cell r="E576">
            <v>8611</v>
          </cell>
          <cell r="F576">
            <v>7236</v>
          </cell>
        </row>
        <row r="577">
          <cell r="A577" t="str">
            <v>I576</v>
          </cell>
          <cell r="B577" t="str">
            <v>CODO 90° 1/4 CXC SANITARIO 4''</v>
          </cell>
          <cell r="C577" t="str">
            <v>Insumos</v>
          </cell>
          <cell r="D577" t="str">
            <v>UND</v>
          </cell>
          <cell r="E577">
            <v>14836</v>
          </cell>
          <cell r="F577">
            <v>12467</v>
          </cell>
        </row>
        <row r="578">
          <cell r="A578" t="str">
            <v>I577</v>
          </cell>
          <cell r="B578" t="str">
            <v>CODO 90° 1/4 CXC SANITARIO 6''</v>
          </cell>
          <cell r="C578" t="str">
            <v>Insumos</v>
          </cell>
          <cell r="D578" t="str">
            <v>UND</v>
          </cell>
          <cell r="E578">
            <v>126740</v>
          </cell>
          <cell r="F578">
            <v>106504</v>
          </cell>
        </row>
        <row r="579">
          <cell r="A579" t="str">
            <v>I578</v>
          </cell>
          <cell r="B579" t="str">
            <v>CODO 90° 1/4 CXE SANITARIO 2''</v>
          </cell>
          <cell r="C579" t="str">
            <v>Insumos</v>
          </cell>
          <cell r="D579" t="str">
            <v>UND</v>
          </cell>
          <cell r="E579">
            <v>4583</v>
          </cell>
          <cell r="F579">
            <v>3851</v>
          </cell>
        </row>
        <row r="580">
          <cell r="A580" t="str">
            <v>I579</v>
          </cell>
          <cell r="B580" t="str">
            <v>CODO 90° 1/4 CXE SANITARIO 3''</v>
          </cell>
          <cell r="C580" t="str">
            <v>Insumos</v>
          </cell>
          <cell r="D580" t="str">
            <v>UND</v>
          </cell>
          <cell r="E580">
            <v>9966</v>
          </cell>
          <cell r="F580">
            <v>8375</v>
          </cell>
        </row>
        <row r="581">
          <cell r="A581" t="str">
            <v>I580</v>
          </cell>
          <cell r="B581" t="str">
            <v>CODO 90° 1/4 CXE SANITARIO 4''</v>
          </cell>
          <cell r="C581" t="str">
            <v>Insumos</v>
          </cell>
          <cell r="D581" t="str">
            <v>UND</v>
          </cell>
          <cell r="E581">
            <v>18288</v>
          </cell>
          <cell r="F581">
            <v>15368</v>
          </cell>
        </row>
        <row r="582">
          <cell r="A582" t="str">
            <v>I581</v>
          </cell>
          <cell r="B582" t="str">
            <v>CODO 90° 1/4 CXE SANITARIO 6''</v>
          </cell>
          <cell r="C582" t="str">
            <v>Insumos</v>
          </cell>
          <cell r="D582" t="str">
            <v>UND</v>
          </cell>
          <cell r="E582">
            <v>126740</v>
          </cell>
          <cell r="F582">
            <v>106504</v>
          </cell>
        </row>
        <row r="583">
          <cell r="A583" t="str">
            <v>I582</v>
          </cell>
          <cell r="B583" t="str">
            <v xml:space="preserve">CODO 90° ACERO GALVANIZADO  -  3/4'' </v>
          </cell>
          <cell r="C583" t="str">
            <v>Insumos</v>
          </cell>
          <cell r="D583" t="str">
            <v>UND</v>
          </cell>
          <cell r="E583">
            <v>2048</v>
          </cell>
          <cell r="F583">
            <v>1721</v>
          </cell>
        </row>
        <row r="584">
          <cell r="A584" t="str">
            <v>I583</v>
          </cell>
          <cell r="B584" t="str">
            <v>CODO 90° ACERO GALVANIZADO  - 1/2''</v>
          </cell>
          <cell r="C584" t="str">
            <v>Insumos</v>
          </cell>
          <cell r="D584" t="str">
            <v>UND</v>
          </cell>
          <cell r="E584">
            <v>1310</v>
          </cell>
          <cell r="F584">
            <v>1101</v>
          </cell>
        </row>
        <row r="585">
          <cell r="A585" t="str">
            <v>I584</v>
          </cell>
          <cell r="B585" t="str">
            <v>CODO 90° PRESION PVC  - 1''</v>
          </cell>
          <cell r="C585" t="str">
            <v>Insumos</v>
          </cell>
          <cell r="D585" t="str">
            <v>UND</v>
          </cell>
          <cell r="E585">
            <v>2256</v>
          </cell>
          <cell r="F585">
            <v>1896</v>
          </cell>
        </row>
        <row r="586">
          <cell r="A586" t="str">
            <v>I585</v>
          </cell>
          <cell r="B586" t="str">
            <v>CODO 90° PRESION PVC  - 1 1/2"</v>
          </cell>
          <cell r="C586" t="str">
            <v>Insumos</v>
          </cell>
          <cell r="D586" t="str">
            <v>UND</v>
          </cell>
          <cell r="E586">
            <v>8115</v>
          </cell>
          <cell r="F586">
            <v>6819</v>
          </cell>
        </row>
        <row r="587">
          <cell r="A587" t="str">
            <v>I586</v>
          </cell>
          <cell r="B587" t="str">
            <v>CODO 90° PRESION PVC  - 1 1/4"</v>
          </cell>
          <cell r="C587" t="str">
            <v>Insumos</v>
          </cell>
          <cell r="D587" t="str">
            <v>UND</v>
          </cell>
          <cell r="E587">
            <v>4342</v>
          </cell>
          <cell r="F587">
            <v>3649</v>
          </cell>
        </row>
        <row r="588">
          <cell r="A588" t="str">
            <v>I587</v>
          </cell>
          <cell r="B588" t="str">
            <v>CODO 90° PRESION PVC  - 1/2''</v>
          </cell>
          <cell r="C588" t="str">
            <v>Insumos</v>
          </cell>
          <cell r="D588" t="str">
            <v>UND</v>
          </cell>
          <cell r="E588">
            <v>719</v>
          </cell>
          <cell r="F588">
            <v>604</v>
          </cell>
        </row>
        <row r="589">
          <cell r="A589" t="str">
            <v>I588</v>
          </cell>
          <cell r="B589" t="str">
            <v>CODO 90° PRESION PVC  - 2"</v>
          </cell>
          <cell r="C589" t="str">
            <v>Insumos</v>
          </cell>
          <cell r="D589" t="str">
            <v>UND</v>
          </cell>
          <cell r="E589">
            <v>13297</v>
          </cell>
          <cell r="F589">
            <v>11174</v>
          </cell>
        </row>
        <row r="590">
          <cell r="A590" t="str">
            <v>I589</v>
          </cell>
          <cell r="B590" t="str">
            <v>CODO 90° PRESION PVC  - 3/4''</v>
          </cell>
          <cell r="C590" t="str">
            <v>Insumos</v>
          </cell>
          <cell r="D590" t="str">
            <v>UND</v>
          </cell>
          <cell r="E590">
            <v>1153</v>
          </cell>
          <cell r="F590">
            <v>969</v>
          </cell>
        </row>
        <row r="591">
          <cell r="A591" t="str">
            <v>I590</v>
          </cell>
          <cell r="B591" t="str">
            <v>CODO 90° ULTRATEMP  - 1/2''</v>
          </cell>
          <cell r="C591" t="str">
            <v>Insumos</v>
          </cell>
          <cell r="D591" t="str">
            <v>UND</v>
          </cell>
          <cell r="E591">
            <v>1653</v>
          </cell>
          <cell r="F591">
            <v>1389</v>
          </cell>
        </row>
        <row r="592">
          <cell r="A592" t="str">
            <v>I591</v>
          </cell>
          <cell r="B592" t="str">
            <v>CODO DE 11 1/4º GRAN RADIO RDE 21 PVC 10" 200PSI - UNIÓN PLATINO</v>
          </cell>
          <cell r="C592" t="str">
            <v>Insumos</v>
          </cell>
          <cell r="D592" t="str">
            <v>UND</v>
          </cell>
          <cell r="E592">
            <v>793992</v>
          </cell>
          <cell r="F592">
            <v>667220</v>
          </cell>
        </row>
        <row r="593">
          <cell r="A593" t="str">
            <v>I592</v>
          </cell>
          <cell r="B593" t="str">
            <v>CODO DE 11 1/4º GRAN RADIO RDE 21 PVC 4" 200PSI - UNIÓN PLATINO</v>
          </cell>
          <cell r="C593" t="str">
            <v>Insumos</v>
          </cell>
          <cell r="D593" t="str">
            <v>UND</v>
          </cell>
          <cell r="E593">
            <v>79153</v>
          </cell>
          <cell r="F593">
            <v>66515</v>
          </cell>
        </row>
        <row r="594">
          <cell r="A594" t="str">
            <v>I593</v>
          </cell>
          <cell r="B594" t="str">
            <v>CODO DE 11 1/4º GRAN RADIO RDE 21 PVC 6" 200PSI - UNIÓN PLATINO</v>
          </cell>
          <cell r="C594" t="str">
            <v>Insumos</v>
          </cell>
          <cell r="D594" t="str">
            <v>UND</v>
          </cell>
          <cell r="E594">
            <v>183041</v>
          </cell>
          <cell r="F594">
            <v>153816</v>
          </cell>
        </row>
        <row r="595">
          <cell r="A595" t="str">
            <v>I594</v>
          </cell>
          <cell r="B595" t="str">
            <v>CODO DE 22 1/2º GRAN RADIO RDE 21 PVC 10" 200PSI - UNIÓN PLATINO</v>
          </cell>
          <cell r="C595" t="str">
            <v>Insumos</v>
          </cell>
          <cell r="D595" t="str">
            <v>UND</v>
          </cell>
          <cell r="E595">
            <v>970544</v>
          </cell>
          <cell r="F595">
            <v>815583</v>
          </cell>
        </row>
        <row r="596">
          <cell r="A596" t="str">
            <v>I595</v>
          </cell>
          <cell r="B596" t="str">
            <v>CODO DE 22 1/2º GRAN RADIO RDE 21 PVC 2" 200PSI - UNIÓN PLATINO</v>
          </cell>
          <cell r="C596" t="str">
            <v>Insumos</v>
          </cell>
          <cell r="D596" t="str">
            <v>UND</v>
          </cell>
          <cell r="E596">
            <v>22440</v>
          </cell>
          <cell r="F596">
            <v>18857</v>
          </cell>
        </row>
        <row r="597">
          <cell r="A597" t="str">
            <v>I596</v>
          </cell>
          <cell r="B597" t="str">
            <v>CODO DE 22 1/2º GRAN RADIO RDE 21 PVC 4" 200PSI - UNIÓN PLATINO</v>
          </cell>
          <cell r="C597" t="str">
            <v>Insumos</v>
          </cell>
          <cell r="D597" t="str">
            <v>UND</v>
          </cell>
          <cell r="E597">
            <v>83310</v>
          </cell>
          <cell r="F597">
            <v>70008</v>
          </cell>
        </row>
        <row r="598">
          <cell r="A598" t="str">
            <v>I597</v>
          </cell>
          <cell r="B598" t="str">
            <v>CODO DE 22 1/2º GRAN RADIO RDE 21 PVC 6" 200PSI - UNIÓN PLATINO</v>
          </cell>
          <cell r="C598" t="str">
            <v>Insumos</v>
          </cell>
          <cell r="D598" t="str">
            <v>UND</v>
          </cell>
          <cell r="E598">
            <v>211557</v>
          </cell>
          <cell r="F598">
            <v>177779</v>
          </cell>
        </row>
        <row r="599">
          <cell r="A599" t="str">
            <v>I598</v>
          </cell>
          <cell r="B599" t="str">
            <v>CODO DE 45º GRAN RADIO RDE 21 PVC 10" 200PSI - UNIÓN PLATINO</v>
          </cell>
          <cell r="C599" t="str">
            <v>Insumos</v>
          </cell>
          <cell r="D599" t="str">
            <v>UND</v>
          </cell>
          <cell r="E599">
            <v>1191955</v>
          </cell>
          <cell r="F599">
            <v>1001643</v>
          </cell>
        </row>
        <row r="600">
          <cell r="A600" t="str">
            <v>I599</v>
          </cell>
          <cell r="B600" t="str">
            <v>CODO DE 45º GRAN RADIO RDE 21 PVC 2" 200PSI - UNIÓN PLATINO</v>
          </cell>
          <cell r="C600" t="str">
            <v>Insumos</v>
          </cell>
          <cell r="D600" t="str">
            <v>UND</v>
          </cell>
          <cell r="E600">
            <v>25508</v>
          </cell>
          <cell r="F600">
            <v>21435</v>
          </cell>
        </row>
        <row r="601">
          <cell r="A601" t="str">
            <v>I600</v>
          </cell>
          <cell r="B601" t="str">
            <v>CODO DE 45º GRAN RADIO RDE 21 PVC 4" 200PSI - UNIÓN PLATINO</v>
          </cell>
          <cell r="C601" t="str">
            <v>Insumos</v>
          </cell>
          <cell r="D601" t="str">
            <v>UND</v>
          </cell>
          <cell r="E601">
            <v>93457</v>
          </cell>
          <cell r="F601">
            <v>78535</v>
          </cell>
        </row>
        <row r="602">
          <cell r="A602" t="str">
            <v>I601</v>
          </cell>
          <cell r="B602" t="str">
            <v>CODO DE 45º GRAN RADIO RDE 21 PVC 6" 200PSI - UNIÓN PLATINO</v>
          </cell>
          <cell r="C602" t="str">
            <v>Insumos</v>
          </cell>
          <cell r="D602" t="str">
            <v>UND</v>
          </cell>
          <cell r="E602">
            <v>256326</v>
          </cell>
          <cell r="F602">
            <v>215400</v>
          </cell>
        </row>
        <row r="603">
          <cell r="A603" t="str">
            <v>I602</v>
          </cell>
          <cell r="B603" t="str">
            <v>CODO DE 90º GRAN RADIO RDE 21 PVC 10" 200PSI - UNIÓN PLATINO</v>
          </cell>
          <cell r="C603" t="str">
            <v>Insumos</v>
          </cell>
          <cell r="D603" t="str">
            <v>UND</v>
          </cell>
          <cell r="E603">
            <v>1822023</v>
          </cell>
          <cell r="F603">
            <v>1531112</v>
          </cell>
        </row>
        <row r="604">
          <cell r="A604" t="str">
            <v>I603</v>
          </cell>
          <cell r="B604" t="str">
            <v>CODO DE 90º GRAN RADIO RDE 21 PVC 4" 200PSI - UNIÓN PLATINO</v>
          </cell>
          <cell r="C604" t="str">
            <v>Insumos</v>
          </cell>
          <cell r="D604" t="str">
            <v>UND</v>
          </cell>
          <cell r="E604">
            <v>219306</v>
          </cell>
          <cell r="F604">
            <v>184291</v>
          </cell>
        </row>
        <row r="605">
          <cell r="A605" t="str">
            <v>I604</v>
          </cell>
          <cell r="B605" t="str">
            <v>CODO DE 90º GRAN RADIO RDE 21 PVC 6" 200PSI - UNIÓN PLATINO</v>
          </cell>
          <cell r="C605" t="str">
            <v>Insumos</v>
          </cell>
          <cell r="D605" t="str">
            <v>UND</v>
          </cell>
          <cell r="E605">
            <v>472681</v>
          </cell>
          <cell r="F605">
            <v>397211</v>
          </cell>
        </row>
        <row r="606">
          <cell r="A606" t="str">
            <v>I605</v>
          </cell>
          <cell r="B606" t="str">
            <v>COLLAR DERIVACION  2 X 1/2"</v>
          </cell>
          <cell r="C606" t="str">
            <v>Insumos</v>
          </cell>
          <cell r="D606" t="str">
            <v>UND</v>
          </cell>
          <cell r="E606">
            <v>8625</v>
          </cell>
          <cell r="F606">
            <v>7248</v>
          </cell>
        </row>
        <row r="607">
          <cell r="A607" t="str">
            <v>I606</v>
          </cell>
          <cell r="B607" t="str">
            <v>COLLAR DERIVACION  3 X 1/2"</v>
          </cell>
          <cell r="C607" t="str">
            <v>Insumos</v>
          </cell>
          <cell r="D607" t="str">
            <v>UND</v>
          </cell>
          <cell r="E607">
            <v>16116</v>
          </cell>
          <cell r="F607">
            <v>13543</v>
          </cell>
        </row>
        <row r="608">
          <cell r="A608" t="str">
            <v>I607</v>
          </cell>
          <cell r="B608" t="str">
            <v>COLLAR DERIVACION  4 X 1/2"</v>
          </cell>
          <cell r="C608" t="str">
            <v>Insumos</v>
          </cell>
          <cell r="D608" t="str">
            <v>UND</v>
          </cell>
          <cell r="E608">
            <v>18244</v>
          </cell>
          <cell r="F608">
            <v>15331</v>
          </cell>
        </row>
        <row r="609">
          <cell r="A609" t="str">
            <v>I608</v>
          </cell>
          <cell r="B609" t="str">
            <v>DISIPADOR DE ENERGIA BAJANTE TALUD  CAIDA SECCIÓN RECTANGULAR  ( 0.50*0.40 M.) PREFABRICADO REF. CU005 TIPO TITAN O SIMILAR.</v>
          </cell>
          <cell r="C609" t="str">
            <v>Insumos</v>
          </cell>
          <cell r="D609" t="str">
            <v>UND</v>
          </cell>
          <cell r="E609">
            <v>31749</v>
          </cell>
          <cell r="F609">
            <v>26680</v>
          </cell>
        </row>
        <row r="610">
          <cell r="A610" t="str">
            <v>I609</v>
          </cell>
          <cell r="B610" t="str">
            <v>ESE DE NIVELACION EXT. GARRA DE TIGRE 3" L=40 CM</v>
          </cell>
          <cell r="C610" t="str">
            <v>Insumos</v>
          </cell>
          <cell r="D610" t="str">
            <v>UND</v>
          </cell>
          <cell r="E610">
            <v>576530</v>
          </cell>
          <cell r="F610">
            <v>484479</v>
          </cell>
        </row>
        <row r="611">
          <cell r="A611" t="str">
            <v>I610</v>
          </cell>
          <cell r="B611" t="str">
            <v>ESE DE NIVELACION EXT. GARRA DE TIGRE 4" L=40 CM</v>
          </cell>
          <cell r="C611" t="str">
            <v>Insumos</v>
          </cell>
          <cell r="D611" t="str">
            <v>UND</v>
          </cell>
          <cell r="E611">
            <v>659820</v>
          </cell>
          <cell r="F611">
            <v>554471</v>
          </cell>
        </row>
        <row r="612">
          <cell r="A612" t="str">
            <v>I611</v>
          </cell>
          <cell r="B612" t="str">
            <v>FILTRO ANAEROBICO PREFABRICADO DE 2000 LTS. TIPO COLEMPAQUES CON TAPA Y ACCESORIOS OVOIDE - VERDE REF. 2 O SIMILAR.</v>
          </cell>
          <cell r="C612" t="str">
            <v>Insumos</v>
          </cell>
          <cell r="D612" t="str">
            <v>UND</v>
          </cell>
          <cell r="E612">
            <v>1754676</v>
          </cell>
          <cell r="F612">
            <v>1474518</v>
          </cell>
        </row>
        <row r="613">
          <cell r="A613" t="str">
            <v>I612</v>
          </cell>
          <cell r="B613" t="str">
            <v>HIDRANTE CHICAGO 3" MEGA EXTREMO LISO</v>
          </cell>
          <cell r="C613" t="str">
            <v>Insumos</v>
          </cell>
          <cell r="D613" t="str">
            <v>UND</v>
          </cell>
          <cell r="E613">
            <v>2405537</v>
          </cell>
          <cell r="F613">
            <v>2021460</v>
          </cell>
        </row>
        <row r="614">
          <cell r="A614" t="str">
            <v>I613</v>
          </cell>
          <cell r="B614" t="str">
            <v xml:space="preserve">HIDRANTE CHICAGO 4" MEGA EXTREMO LISO </v>
          </cell>
          <cell r="C614" t="str">
            <v>Insumos</v>
          </cell>
          <cell r="D614" t="str">
            <v>UND</v>
          </cell>
          <cell r="E614">
            <v>3457213</v>
          </cell>
          <cell r="F614">
            <v>2905221</v>
          </cell>
        </row>
        <row r="615">
          <cell r="A615" t="str">
            <v>I614</v>
          </cell>
          <cell r="B615" t="str">
            <v>LIMPIADOR REM PVC 760 GRMS. (1/4)</v>
          </cell>
          <cell r="C615" t="str">
            <v>Insumos</v>
          </cell>
          <cell r="D615" t="str">
            <v>UND</v>
          </cell>
          <cell r="E615">
            <v>54272</v>
          </cell>
          <cell r="F615">
            <v>45607</v>
          </cell>
        </row>
        <row r="616">
          <cell r="A616" t="str">
            <v>I615</v>
          </cell>
          <cell r="B616" t="str">
            <v>LLAVE PARA OPERAR VALVULA DE COMPUERTA ELASTICA</v>
          </cell>
          <cell r="C616" t="str">
            <v>Insumos</v>
          </cell>
          <cell r="D616" t="str">
            <v>UND</v>
          </cell>
          <cell r="E616">
            <v>147910</v>
          </cell>
          <cell r="F616">
            <v>124294</v>
          </cell>
        </row>
        <row r="617">
          <cell r="A617" t="str">
            <v>I616</v>
          </cell>
          <cell r="B617" t="str">
            <v xml:space="preserve">MEDIDOR DE AGUA 1 1/2" VELOCIDAD CLASE C A ACCESORIOS Y ELEMENTOS DE CONECCION TODO COSTO </v>
          </cell>
          <cell r="C617" t="str">
            <v>Insumos</v>
          </cell>
          <cell r="D617" t="str">
            <v>UND</v>
          </cell>
          <cell r="E617">
            <v>656054</v>
          </cell>
          <cell r="F617">
            <v>551306</v>
          </cell>
        </row>
        <row r="618">
          <cell r="A618" t="str">
            <v>I617</v>
          </cell>
          <cell r="B618" t="str">
            <v xml:space="preserve">MEDIDOR DE AGUA 1" VELOCIDAD CLASE C A ACCESORIOS Y ELEMENTOS DE CONECCION TODO COSTO </v>
          </cell>
          <cell r="C618" t="str">
            <v>Insumos</v>
          </cell>
          <cell r="D618" t="str">
            <v>UND</v>
          </cell>
          <cell r="E618">
            <v>655421</v>
          </cell>
          <cell r="F618">
            <v>550774</v>
          </cell>
        </row>
        <row r="619">
          <cell r="A619" t="str">
            <v>I618</v>
          </cell>
          <cell r="B619" t="str">
            <v xml:space="preserve">MEDIDOR DE AGUA 1/2" VELOCIDAD CLASE C A ACCESORIOS Y ELEMENTOS DE CONECCION TODO COSTO </v>
          </cell>
          <cell r="C619" t="str">
            <v>Insumos</v>
          </cell>
          <cell r="D619" t="str">
            <v>UND</v>
          </cell>
          <cell r="E619">
            <v>287923</v>
          </cell>
          <cell r="F619">
            <v>241952</v>
          </cell>
        </row>
        <row r="620">
          <cell r="A620" t="str">
            <v>I619</v>
          </cell>
          <cell r="B620" t="str">
            <v xml:space="preserve">MEDIDOR DE AGUA 3/4" VELOCIDAD CLASE C A ACCESORIOS Y ELEMENTOS DE CONECCION TODO COSTO </v>
          </cell>
          <cell r="C620" t="str">
            <v>Insumos</v>
          </cell>
          <cell r="D620" t="str">
            <v>UND</v>
          </cell>
          <cell r="E620">
            <v>514149</v>
          </cell>
          <cell r="F620">
            <v>432058</v>
          </cell>
        </row>
        <row r="621">
          <cell r="A621" t="str">
            <v>I620</v>
          </cell>
          <cell r="B621" t="str">
            <v xml:space="preserve">REGISTRO DE BOLA - 1/2'' PARA GAS TIPO NOVASFER REF. 372 O SIMILAR </v>
          </cell>
          <cell r="C621" t="str">
            <v>Insumos</v>
          </cell>
          <cell r="D621" t="str">
            <v>UND</v>
          </cell>
          <cell r="E621">
            <v>16896</v>
          </cell>
          <cell r="F621">
            <v>14198</v>
          </cell>
        </row>
        <row r="622">
          <cell r="A622" t="str">
            <v>I621</v>
          </cell>
          <cell r="B622" t="str">
            <v>REGISTRO TIPO R&amp;W - 1'' (DE CORTINA) REF. 206 O SIMILAR</v>
          </cell>
          <cell r="C622" t="str">
            <v>Insumos</v>
          </cell>
          <cell r="D622" t="str">
            <v>UND</v>
          </cell>
          <cell r="E622">
            <v>85518</v>
          </cell>
          <cell r="F622">
            <v>71864</v>
          </cell>
        </row>
        <row r="623">
          <cell r="A623" t="str">
            <v>I622</v>
          </cell>
          <cell r="B623" t="str">
            <v>REGISTRO TIPO R&amp;W - 1 1/2''  (DE CORTINA) REF. 206 O SIMILAR</v>
          </cell>
          <cell r="C623" t="str">
            <v>Insumos</v>
          </cell>
          <cell r="D623" t="str">
            <v>UND</v>
          </cell>
          <cell r="E623">
            <v>156059</v>
          </cell>
          <cell r="F623">
            <v>131142</v>
          </cell>
        </row>
        <row r="624">
          <cell r="A624" t="str">
            <v>I623</v>
          </cell>
          <cell r="B624" t="str">
            <v>REGISTRO TIPO R&amp;W - 1 1/4''  (DE CORTINA) REF. 206 O SIMILAR</v>
          </cell>
          <cell r="C624" t="str">
            <v>Insumos</v>
          </cell>
          <cell r="D624" t="str">
            <v>UND</v>
          </cell>
          <cell r="E624">
            <v>115305</v>
          </cell>
          <cell r="F624">
            <v>96895</v>
          </cell>
        </row>
        <row r="625">
          <cell r="A625" t="str">
            <v>I624</v>
          </cell>
          <cell r="B625" t="str">
            <v>REGISTRO TIPO R&amp;W - 1/2''  (DE CORTINA ) REF. 206 O SIMILAR</v>
          </cell>
          <cell r="C625" t="str">
            <v>Insumos</v>
          </cell>
          <cell r="D625" t="str">
            <v>UND</v>
          </cell>
          <cell r="E625">
            <v>46717</v>
          </cell>
          <cell r="F625">
            <v>39258</v>
          </cell>
        </row>
        <row r="626">
          <cell r="A626" t="str">
            <v>I625</v>
          </cell>
          <cell r="B626" t="str">
            <v>REGISTRO TIPO R&amp;W - 2'' (DE CORTINA) REF. 206 O SIMILAR</v>
          </cell>
          <cell r="C626" t="str">
            <v>Insumos</v>
          </cell>
          <cell r="D626" t="str">
            <v>UND</v>
          </cell>
          <cell r="E626">
            <v>252977</v>
          </cell>
          <cell r="F626">
            <v>212586</v>
          </cell>
        </row>
        <row r="627">
          <cell r="A627" t="str">
            <v>I626</v>
          </cell>
          <cell r="B627" t="str">
            <v>REGISTRO TIPO R&amp;W - 2 1/2'' (DE CORTINA) REF. 206 O SIMILAR</v>
          </cell>
          <cell r="C627" t="str">
            <v>Insumos</v>
          </cell>
          <cell r="D627" t="str">
            <v>UND</v>
          </cell>
          <cell r="E627">
            <v>443333</v>
          </cell>
          <cell r="F627">
            <v>372549</v>
          </cell>
        </row>
        <row r="628">
          <cell r="A628" t="str">
            <v>I627</v>
          </cell>
          <cell r="B628" t="str">
            <v>REGISTRO TIPO R&amp;W - 3'' (DE CORTINA) REF. 206 O SIMILAR</v>
          </cell>
          <cell r="C628" t="str">
            <v>Insumos</v>
          </cell>
          <cell r="D628" t="str">
            <v>UND</v>
          </cell>
          <cell r="E628">
            <v>616293</v>
          </cell>
          <cell r="F628">
            <v>517893</v>
          </cell>
        </row>
        <row r="629">
          <cell r="A629" t="str">
            <v>I628</v>
          </cell>
          <cell r="B629" t="str">
            <v>REGISTRO TIPO R&amp;W - 3/4'' (DE CORTINA) REF. 206 O SIMILAR</v>
          </cell>
          <cell r="C629" t="str">
            <v>Insumos</v>
          </cell>
          <cell r="D629" t="str">
            <v>UND</v>
          </cell>
          <cell r="E629">
            <v>59639</v>
          </cell>
          <cell r="F629">
            <v>50117</v>
          </cell>
        </row>
        <row r="630">
          <cell r="A630" t="str">
            <v>I629</v>
          </cell>
          <cell r="B630" t="str">
            <v>REGISTRO TIPO R&amp;W - 4'' (DE CORTINA) REF. 206 O SIMILAR</v>
          </cell>
          <cell r="C630" t="str">
            <v>Insumos</v>
          </cell>
          <cell r="D630" t="str">
            <v>UND</v>
          </cell>
          <cell r="E630">
            <v>1451274</v>
          </cell>
          <cell r="F630">
            <v>1219558</v>
          </cell>
        </row>
        <row r="631">
          <cell r="A631" t="str">
            <v>I630</v>
          </cell>
          <cell r="B631" t="str">
            <v xml:space="preserve">REGULADOR EXTERNO BAJO PRESIÓN, CAUDAL 15 M3/H, PRESION DE SALIDA 23MBAR </v>
          </cell>
          <cell r="C631" t="str">
            <v>Insumos</v>
          </cell>
          <cell r="D631" t="str">
            <v>UND</v>
          </cell>
          <cell r="E631">
            <v>72838</v>
          </cell>
          <cell r="F631">
            <v>61208</v>
          </cell>
        </row>
        <row r="632">
          <cell r="A632" t="str">
            <v>I631</v>
          </cell>
          <cell r="B632" t="str">
            <v>REJILLA  ALUMINIO  3" X 2"  CON SOSCO ANTICUCARACHAS - REF. TA-3"X2" TIPO COLREJILLAS O SIMILAR</v>
          </cell>
          <cell r="C632" t="str">
            <v>Insumos</v>
          </cell>
          <cell r="D632" t="str">
            <v>UND</v>
          </cell>
          <cell r="E632">
            <v>5985</v>
          </cell>
          <cell r="F632">
            <v>5029</v>
          </cell>
        </row>
        <row r="633">
          <cell r="A633" t="str">
            <v>I632</v>
          </cell>
          <cell r="B633" t="str">
            <v>REJILLA  ALUMINIO  3" X 2"  CON SOSCO TRADICIONAL - REF. T-3"X2" TIPO COLREJILLAS O O SIMILAR</v>
          </cell>
          <cell r="C633" t="str">
            <v>Insumos</v>
          </cell>
          <cell r="D633" t="str">
            <v>UND</v>
          </cell>
          <cell r="E633">
            <v>5406</v>
          </cell>
          <cell r="F633">
            <v>4543</v>
          </cell>
        </row>
        <row r="634">
          <cell r="A634" t="str">
            <v>I633</v>
          </cell>
          <cell r="B634" t="str">
            <v>REJILLA ALUMINIO 4" X 2" CÚPULA TRADICIONAL CON SOSCO - REF. C-4"X2" TIPO COLREJILLAS O SIMILAR</v>
          </cell>
          <cell r="C634" t="str">
            <v>Insumos</v>
          </cell>
          <cell r="D634" t="str">
            <v>UND</v>
          </cell>
          <cell r="E634">
            <v>9976</v>
          </cell>
          <cell r="F634">
            <v>8383</v>
          </cell>
        </row>
        <row r="635">
          <cell r="A635" t="str">
            <v>I634</v>
          </cell>
          <cell r="B635" t="str">
            <v>REJILLA ALUMINIO 4" X 3" CON SOSCO ANTICUCARACHAS - REF. HA-4"X3" TIPO COLREJILLAS O SIMILAR</v>
          </cell>
          <cell r="C635" t="str">
            <v>Insumos</v>
          </cell>
          <cell r="D635" t="str">
            <v>UND</v>
          </cell>
          <cell r="E635">
            <v>9860</v>
          </cell>
          <cell r="F635">
            <v>8286</v>
          </cell>
        </row>
        <row r="636">
          <cell r="A636" t="str">
            <v>I635</v>
          </cell>
          <cell r="B636" t="str">
            <v>REJILLA ALUMINIO 4" X 3" CON SOSCO TRADICIONAL - REF. H-4"X3" TIPO COLREJILLAS O SIMILAR</v>
          </cell>
          <cell r="C636" t="str">
            <v>Insumos</v>
          </cell>
          <cell r="D636" t="str">
            <v>UND</v>
          </cell>
          <cell r="E636">
            <v>9362</v>
          </cell>
          <cell r="F636">
            <v>7867</v>
          </cell>
        </row>
        <row r="637">
          <cell r="A637" t="str">
            <v>I636</v>
          </cell>
          <cell r="B637" t="str">
            <v>REJILLA ALUMINIO 6" X 4" CON SOSCO ANTICUCARACHAS - REF. TA-6"X4" TIPO COLREJILLAS O SIMILAR</v>
          </cell>
          <cell r="C637" t="str">
            <v>Insumos</v>
          </cell>
          <cell r="D637" t="str">
            <v>UND</v>
          </cell>
          <cell r="E637">
            <v>24073</v>
          </cell>
          <cell r="F637">
            <v>20229</v>
          </cell>
        </row>
        <row r="638">
          <cell r="A638" t="str">
            <v>I637</v>
          </cell>
          <cell r="B638" t="str">
            <v>REJILLA ALUMINIO 6" X 4" CÚPULA TRADICIONAL CON SOSCO - REF. C-6"X4" TIPO COLREJILLAS O SIMILAR</v>
          </cell>
          <cell r="C638" t="str">
            <v>Insumos</v>
          </cell>
          <cell r="D638" t="str">
            <v>UND</v>
          </cell>
          <cell r="E638">
            <v>23514</v>
          </cell>
          <cell r="F638">
            <v>19760</v>
          </cell>
        </row>
        <row r="639">
          <cell r="A639" t="str">
            <v>I638</v>
          </cell>
          <cell r="B639" t="str">
            <v>REJILLA CARCAMO EN FUNDICIÓN DE HIERRO GRIS REF. CAR-30 X 50 CM. TIPO COLREJILLAS O SIMILAR</v>
          </cell>
          <cell r="C639" t="str">
            <v>Insumos</v>
          </cell>
          <cell r="D639" t="str">
            <v>UND</v>
          </cell>
          <cell r="E639">
            <v>351726</v>
          </cell>
          <cell r="F639">
            <v>295568</v>
          </cell>
        </row>
        <row r="640">
          <cell r="A640" t="str">
            <v>I639</v>
          </cell>
          <cell r="B640" t="str">
            <v>REJILLA CARCAMO EN FUNDICIÓN DE HIERRO GRIS REF. CAR-50 X 120 CM. TIPO COLREJILLAS O SIMILAR</v>
          </cell>
          <cell r="C640" t="str">
            <v>Insumos</v>
          </cell>
          <cell r="D640" t="str">
            <v>UND</v>
          </cell>
          <cell r="E640">
            <v>1688664</v>
          </cell>
          <cell r="F640">
            <v>1419045</v>
          </cell>
        </row>
        <row r="641">
          <cell r="A641" t="str">
            <v>I640</v>
          </cell>
          <cell r="B641" t="str">
            <v>SIFON PVC SANITARIO 3"</v>
          </cell>
          <cell r="C641" t="str">
            <v>Insumos</v>
          </cell>
          <cell r="D641" t="str">
            <v>M</v>
          </cell>
          <cell r="E641">
            <v>12407</v>
          </cell>
          <cell r="F641">
            <v>10426</v>
          </cell>
        </row>
        <row r="642">
          <cell r="A642" t="str">
            <v>I641</v>
          </cell>
          <cell r="B642" t="str">
            <v>SIFON PVC SANITARIO 2"</v>
          </cell>
          <cell r="C642" t="str">
            <v>Insumos</v>
          </cell>
          <cell r="D642" t="str">
            <v>M</v>
          </cell>
          <cell r="E642">
            <v>5656</v>
          </cell>
          <cell r="F642">
            <v>4753</v>
          </cell>
        </row>
        <row r="643">
          <cell r="A643" t="str">
            <v>I642</v>
          </cell>
          <cell r="B643" t="str">
            <v>SILLA YEE ALCANTARILLDO  TIPO FORT  160 X 110  (6" X 4")</v>
          </cell>
          <cell r="C643" t="str">
            <v>Insumos</v>
          </cell>
          <cell r="D643" t="str">
            <v>UND</v>
          </cell>
          <cell r="E643">
            <v>76360</v>
          </cell>
          <cell r="F643">
            <v>64168</v>
          </cell>
        </row>
        <row r="644">
          <cell r="A644" t="str">
            <v>I643</v>
          </cell>
          <cell r="B644" t="str">
            <v>SILLA YEE ALCANTARILLDO  TIPO FORT  200 X 160  (8" X 6")</v>
          </cell>
          <cell r="C644" t="str">
            <v>Insumos</v>
          </cell>
          <cell r="D644" t="str">
            <v>UND</v>
          </cell>
          <cell r="E644">
            <v>93529</v>
          </cell>
          <cell r="F644">
            <v>78596</v>
          </cell>
        </row>
        <row r="645">
          <cell r="A645" t="str">
            <v>I644</v>
          </cell>
          <cell r="B645" t="str">
            <v>SILLA YEE ALCANTARILLDO  TIPO FORT  250 X 200  (10" X 8")</v>
          </cell>
          <cell r="C645" t="str">
            <v>Insumos</v>
          </cell>
          <cell r="D645" t="str">
            <v>UND</v>
          </cell>
          <cell r="E645">
            <v>160829</v>
          </cell>
          <cell r="F645">
            <v>135150</v>
          </cell>
        </row>
        <row r="646">
          <cell r="A646" t="str">
            <v>I645</v>
          </cell>
          <cell r="B646" t="str">
            <v>SILLA YEE ALCANTARILLDO  TIPO FORT  315 X 200  (12" X 8")</v>
          </cell>
          <cell r="C646" t="str">
            <v>Insumos</v>
          </cell>
          <cell r="D646" t="str">
            <v>UND</v>
          </cell>
          <cell r="E646">
            <v>624919</v>
          </cell>
          <cell r="F646">
            <v>525142</v>
          </cell>
        </row>
        <row r="647">
          <cell r="A647" t="str">
            <v>I646</v>
          </cell>
          <cell r="B647" t="str">
            <v>SOLDADURA LIQUIDA AGUA CALIENTE 1/4</v>
          </cell>
          <cell r="C647" t="str">
            <v>Insumos</v>
          </cell>
          <cell r="D647" t="str">
            <v>UND</v>
          </cell>
          <cell r="E647">
            <v>120629</v>
          </cell>
          <cell r="F647">
            <v>101369</v>
          </cell>
        </row>
        <row r="648">
          <cell r="A648" t="str">
            <v>I647</v>
          </cell>
          <cell r="B648" t="str">
            <v>SOLDADURA PVC LIQUIDA 1/4</v>
          </cell>
          <cell r="C648" t="str">
            <v>Insumos</v>
          </cell>
          <cell r="D648" t="str">
            <v>UND</v>
          </cell>
          <cell r="E648">
            <v>112503</v>
          </cell>
          <cell r="F648">
            <v>94540</v>
          </cell>
        </row>
        <row r="649">
          <cell r="A649" t="str">
            <v>I648</v>
          </cell>
          <cell r="B649" t="str">
            <v>TANQUE AGUA POTABLE PLASTICO CAP. 1.000 LTS, INCLUYE: TAPA, ACCESORIOS Y MANGUERA FLEXIBLE. A TODO COSTO.</v>
          </cell>
          <cell r="C649" t="str">
            <v>Insumos</v>
          </cell>
          <cell r="D649" t="str">
            <v>UND</v>
          </cell>
          <cell r="E649">
            <v>691839</v>
          </cell>
          <cell r="F649">
            <v>581377</v>
          </cell>
        </row>
        <row r="650">
          <cell r="A650" t="str">
            <v>I649</v>
          </cell>
          <cell r="B650" t="str">
            <v>TANQUE AGUA POTABLE PLASTICO CAP. 20.000 LTS, INCLUYE: TAPA, ACCESORIOS Y MANGUERA FLEXIBLE. A TODO COSTO.</v>
          </cell>
          <cell r="C650" t="str">
            <v>Insumos</v>
          </cell>
          <cell r="D650" t="str">
            <v>UND</v>
          </cell>
          <cell r="E650">
            <v>15518901</v>
          </cell>
          <cell r="F650">
            <v>13041093</v>
          </cell>
        </row>
        <row r="651">
          <cell r="A651" t="str">
            <v>I650</v>
          </cell>
          <cell r="B651" t="str">
            <v>TANQUE AGUA POTABLE PLASTICO CAP. 10.000 LTS, INCLUYE: TAPA, ACCESORIOS Y MANGUERA FLEXIBLE. A TODO COSTO.</v>
          </cell>
          <cell r="C651" t="str">
            <v>Insumos</v>
          </cell>
          <cell r="D651" t="str">
            <v>UND</v>
          </cell>
          <cell r="E651">
            <v>7733307</v>
          </cell>
          <cell r="F651">
            <v>6498577</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19781075</v>
          </cell>
          <cell r="F652">
            <v>16622752</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3851767</v>
          </cell>
          <cell r="F653">
            <v>3236779</v>
          </cell>
        </row>
        <row r="654">
          <cell r="A654" t="str">
            <v>I653</v>
          </cell>
          <cell r="B654" t="str">
            <v xml:space="preserve">TANQUE TRATAMIENTO AGUAS GRISES OVOIDE DE 2000 LTS. TIPO COLEMPAQUES  O SIMILAR </v>
          </cell>
          <cell r="C654" t="str">
            <v>Insumos</v>
          </cell>
          <cell r="D654" t="str">
            <v>UND</v>
          </cell>
          <cell r="E654">
            <v>1179574</v>
          </cell>
          <cell r="F654">
            <v>991239</v>
          </cell>
        </row>
        <row r="655">
          <cell r="A655" t="str">
            <v>I654</v>
          </cell>
          <cell r="B655" t="str">
            <v>TAPA DE INSPECCION TI - 5*3" ALUMINIO  COLREJILLAS O SIMILAR</v>
          </cell>
          <cell r="C655" t="str">
            <v>Insumos</v>
          </cell>
          <cell r="D655" t="str">
            <v>UND</v>
          </cell>
          <cell r="E655">
            <v>23071</v>
          </cell>
          <cell r="F655">
            <v>19387</v>
          </cell>
        </row>
        <row r="656">
          <cell r="A656" t="str">
            <v>I655</v>
          </cell>
          <cell r="B656" t="str">
            <v>TAPA DE INSPECCION TI - 6*4" ALUMINIO COLREJILLAS O SIMILAR</v>
          </cell>
          <cell r="C656" t="str">
            <v>Insumos</v>
          </cell>
          <cell r="D656" t="str">
            <v>UND</v>
          </cell>
          <cell r="E656">
            <v>33195</v>
          </cell>
          <cell r="F656">
            <v>27895</v>
          </cell>
        </row>
        <row r="657">
          <cell r="A657" t="str">
            <v>I656</v>
          </cell>
          <cell r="B657" t="str">
            <v>TAPA DE INSPECCION TI - 8*6" ALUMINIO COLREJILLAS O SIMILAR</v>
          </cell>
          <cell r="C657" t="str">
            <v>Insumos</v>
          </cell>
          <cell r="D657" t="str">
            <v>UND</v>
          </cell>
          <cell r="E657">
            <v>66041</v>
          </cell>
          <cell r="F657">
            <v>55497</v>
          </cell>
        </row>
        <row r="658">
          <cell r="A658" t="str">
            <v>I657</v>
          </cell>
          <cell r="B658" t="str">
            <v>TAPA REJILLA EN HIERRO GALVANIZADO 3"</v>
          </cell>
          <cell r="C658" t="str">
            <v>Insumos</v>
          </cell>
          <cell r="D658" t="str">
            <v>UND</v>
          </cell>
          <cell r="E658">
            <v>237269</v>
          </cell>
          <cell r="F658">
            <v>199386</v>
          </cell>
        </row>
        <row r="659">
          <cell r="A659" t="str">
            <v>I658</v>
          </cell>
          <cell r="B659" t="str">
            <v>TAPA REJILLA EN HIERRO GALVANIZADO 6"</v>
          </cell>
          <cell r="C659" t="str">
            <v>Insumos</v>
          </cell>
          <cell r="D659" t="str">
            <v>UND</v>
          </cell>
          <cell r="E659">
            <v>371711</v>
          </cell>
          <cell r="F659">
            <v>312362</v>
          </cell>
        </row>
        <row r="660">
          <cell r="A660" t="str">
            <v>I659</v>
          </cell>
          <cell r="B660" t="str">
            <v>CRUCES HG 2"</v>
          </cell>
          <cell r="C660" t="str">
            <v>Insumos</v>
          </cell>
          <cell r="D660" t="str">
            <v>UND</v>
          </cell>
          <cell r="E660">
            <v>45238</v>
          </cell>
          <cell r="F660">
            <v>38015</v>
          </cell>
        </row>
        <row r="661">
          <cell r="A661" t="str">
            <v>I660</v>
          </cell>
          <cell r="B661" t="str">
            <v>CRUCES HG 3"</v>
          </cell>
          <cell r="C661" t="str">
            <v>Insumos</v>
          </cell>
          <cell r="D661" t="str">
            <v>UND</v>
          </cell>
          <cell r="E661">
            <v>75401</v>
          </cell>
          <cell r="F661">
            <v>63362</v>
          </cell>
        </row>
        <row r="662">
          <cell r="A662" t="str">
            <v>I661</v>
          </cell>
          <cell r="B662" t="str">
            <v>TEE HG 2"</v>
          </cell>
          <cell r="C662" t="str">
            <v>Insumos</v>
          </cell>
          <cell r="D662" t="str">
            <v>UND</v>
          </cell>
          <cell r="E662">
            <v>16023</v>
          </cell>
          <cell r="F662">
            <v>13465</v>
          </cell>
        </row>
        <row r="663">
          <cell r="A663" t="str">
            <v>I662</v>
          </cell>
          <cell r="B663" t="str">
            <v>TEE HG 3"</v>
          </cell>
          <cell r="C663" t="str">
            <v>Insumos</v>
          </cell>
          <cell r="D663" t="str">
            <v>UND</v>
          </cell>
          <cell r="E663">
            <v>37699</v>
          </cell>
          <cell r="F663">
            <v>31680</v>
          </cell>
        </row>
        <row r="664">
          <cell r="A664" t="str">
            <v>I663</v>
          </cell>
          <cell r="B664" t="str">
            <v>CODO HG 2"</v>
          </cell>
          <cell r="C664" t="str">
            <v>Insumos</v>
          </cell>
          <cell r="D664" t="str">
            <v>UND</v>
          </cell>
          <cell r="E664">
            <v>13192</v>
          </cell>
          <cell r="F664">
            <v>11086</v>
          </cell>
        </row>
        <row r="665">
          <cell r="A665" t="str">
            <v>I664</v>
          </cell>
          <cell r="B665" t="str">
            <v>CODO HG 3"</v>
          </cell>
          <cell r="C665" t="str">
            <v>Insumos</v>
          </cell>
          <cell r="D665" t="str">
            <v>UND</v>
          </cell>
          <cell r="E665">
            <v>32989</v>
          </cell>
          <cell r="F665">
            <v>27722</v>
          </cell>
        </row>
        <row r="666">
          <cell r="A666" t="str">
            <v>I665</v>
          </cell>
          <cell r="B666" t="str">
            <v xml:space="preserve">TEE 4"  X  3" HD EXTREMO LISO </v>
          </cell>
          <cell r="C666" t="str">
            <v>Insumos</v>
          </cell>
          <cell r="D666" t="str">
            <v>UND</v>
          </cell>
          <cell r="E666">
            <v>228626</v>
          </cell>
          <cell r="F666">
            <v>192123</v>
          </cell>
        </row>
        <row r="667">
          <cell r="A667" t="str">
            <v>I666</v>
          </cell>
          <cell r="B667" t="str">
            <v xml:space="preserve">TEE 6"  X  4" HD EXTREMO LISO </v>
          </cell>
          <cell r="C667" t="str">
            <v>Insumos</v>
          </cell>
          <cell r="D667" t="str">
            <v>UND</v>
          </cell>
          <cell r="E667">
            <v>459235</v>
          </cell>
          <cell r="F667">
            <v>385912</v>
          </cell>
        </row>
        <row r="668">
          <cell r="A668" t="str">
            <v>I667</v>
          </cell>
          <cell r="B668" t="str">
            <v>TEE ACERO GALNAVIZADO  3/4''</v>
          </cell>
          <cell r="C668" t="str">
            <v>Insumos</v>
          </cell>
          <cell r="D668" t="str">
            <v>UND</v>
          </cell>
          <cell r="E668">
            <v>2582</v>
          </cell>
          <cell r="F668">
            <v>2170</v>
          </cell>
        </row>
        <row r="669">
          <cell r="A669" t="str">
            <v>I668</v>
          </cell>
          <cell r="B669" t="str">
            <v>TEE ACERO GALVANIZADO  1/2''</v>
          </cell>
          <cell r="C669" t="str">
            <v>Insumos</v>
          </cell>
          <cell r="D669" t="str">
            <v>UND</v>
          </cell>
          <cell r="E669">
            <v>1690</v>
          </cell>
          <cell r="F669">
            <v>1420</v>
          </cell>
        </row>
        <row r="670">
          <cell r="A670" t="str">
            <v>I669</v>
          </cell>
          <cell r="B670" t="str">
            <v xml:space="preserve">TEE HIERRO DUCTIL  3 X 3" </v>
          </cell>
          <cell r="C670" t="str">
            <v>Insumos</v>
          </cell>
          <cell r="D670" t="str">
            <v>UND</v>
          </cell>
          <cell r="E670">
            <v>117294</v>
          </cell>
          <cell r="F670">
            <v>98566</v>
          </cell>
        </row>
        <row r="671">
          <cell r="A671" t="str">
            <v>I670</v>
          </cell>
          <cell r="B671" t="str">
            <v>TEE PRESION  - 1''</v>
          </cell>
          <cell r="C671" t="str">
            <v>Insumos</v>
          </cell>
          <cell r="D671" t="str">
            <v>UND</v>
          </cell>
          <cell r="E671">
            <v>3144</v>
          </cell>
          <cell r="F671">
            <v>2642</v>
          </cell>
        </row>
        <row r="672">
          <cell r="A672" t="str">
            <v>I671</v>
          </cell>
          <cell r="B672" t="str">
            <v>TEE PRESION  - 1 1/2''</v>
          </cell>
          <cell r="C672" t="str">
            <v>Insumos</v>
          </cell>
          <cell r="D672" t="str">
            <v>UND</v>
          </cell>
          <cell r="E672">
            <v>10704</v>
          </cell>
          <cell r="F672">
            <v>8995</v>
          </cell>
        </row>
        <row r="673">
          <cell r="A673" t="str">
            <v>I672</v>
          </cell>
          <cell r="B673" t="str">
            <v>TEE PRESION  - 1 1/4''</v>
          </cell>
          <cell r="C673" t="str">
            <v>Insumos</v>
          </cell>
          <cell r="D673" t="str">
            <v>UND</v>
          </cell>
          <cell r="E673">
            <v>8127</v>
          </cell>
          <cell r="F673">
            <v>6829</v>
          </cell>
        </row>
        <row r="674">
          <cell r="A674" t="str">
            <v>I673</v>
          </cell>
          <cell r="B674" t="str">
            <v>TEE PRESION  - 1/2''</v>
          </cell>
          <cell r="C674" t="str">
            <v>Insumos</v>
          </cell>
          <cell r="D674" t="str">
            <v>UND</v>
          </cell>
          <cell r="E674">
            <v>952</v>
          </cell>
          <cell r="F674">
            <v>800</v>
          </cell>
        </row>
        <row r="675">
          <cell r="A675" t="str">
            <v>I674</v>
          </cell>
          <cell r="B675" t="str">
            <v>TEE PRESION -  3/4''</v>
          </cell>
          <cell r="C675" t="str">
            <v>Insumos</v>
          </cell>
          <cell r="D675" t="str">
            <v>UND</v>
          </cell>
          <cell r="E675">
            <v>1609</v>
          </cell>
          <cell r="F675">
            <v>1352</v>
          </cell>
        </row>
        <row r="676">
          <cell r="A676" t="str">
            <v>I675</v>
          </cell>
          <cell r="B676" t="str">
            <v>TEE SANITARIA - 6"</v>
          </cell>
          <cell r="C676" t="str">
            <v>Insumos</v>
          </cell>
          <cell r="D676" t="str">
            <v>UND</v>
          </cell>
          <cell r="E676">
            <v>180092</v>
          </cell>
          <cell r="F676">
            <v>151338</v>
          </cell>
        </row>
        <row r="677">
          <cell r="A677" t="str">
            <v>I676</v>
          </cell>
          <cell r="B677" t="str">
            <v>TEE ULTRATEMP - 1/2"</v>
          </cell>
          <cell r="C677" t="str">
            <v>Insumos</v>
          </cell>
          <cell r="D677" t="str">
            <v>UND</v>
          </cell>
          <cell r="E677">
            <v>2196</v>
          </cell>
          <cell r="F677">
            <v>1845</v>
          </cell>
        </row>
        <row r="678">
          <cell r="A678" t="str">
            <v>I677</v>
          </cell>
          <cell r="B678" t="str">
            <v>TRAMPA DE GRASA PLASTICA CAP.  250 LTS. TIPO COLEMPAQUES  O SIMILAR</v>
          </cell>
          <cell r="C678" t="str">
            <v>Insumos</v>
          </cell>
          <cell r="D678" t="str">
            <v>UND</v>
          </cell>
          <cell r="E678">
            <v>226634</v>
          </cell>
          <cell r="F678">
            <v>190449</v>
          </cell>
        </row>
        <row r="679">
          <cell r="A679" t="str">
            <v>I678</v>
          </cell>
          <cell r="B679" t="str">
            <v>TRAMPA DE GRASA PLASTICA CAP.  95 LTS. TIPO COLEMPAQUES O SIMILAR</v>
          </cell>
          <cell r="C679" t="str">
            <v>Insumos</v>
          </cell>
          <cell r="D679" t="str">
            <v>UND</v>
          </cell>
          <cell r="E679">
            <v>253516</v>
          </cell>
          <cell r="F679">
            <v>213039</v>
          </cell>
        </row>
        <row r="680">
          <cell r="A680" t="str">
            <v>I679</v>
          </cell>
          <cell r="B680" t="str">
            <v xml:space="preserve">TUBO ACERO GALVANIZADO AGUA 1 1/2" - NIC 505 - 001  - TIPO COLMENA O SIMILAR. </v>
          </cell>
          <cell r="C680" t="str">
            <v>Insumos</v>
          </cell>
          <cell r="D680" t="str">
            <v>M</v>
          </cell>
          <cell r="E680">
            <v>33958</v>
          </cell>
          <cell r="F680">
            <v>28536</v>
          </cell>
        </row>
        <row r="681">
          <cell r="A681" t="str">
            <v>I680</v>
          </cell>
          <cell r="B681" t="str">
            <v xml:space="preserve">TUBO ACERO AGUA NEGRA PARA CERRAMIENTO  1 1/2" -   - TIPO COLMENA O SIMILAR. </v>
          </cell>
          <cell r="C681" t="str">
            <v>Insumos</v>
          </cell>
          <cell r="D681" t="str">
            <v>M</v>
          </cell>
          <cell r="E681">
            <v>33958</v>
          </cell>
          <cell r="F681">
            <v>28536</v>
          </cell>
        </row>
        <row r="682">
          <cell r="A682" t="str">
            <v>I681</v>
          </cell>
          <cell r="B682" t="str">
            <v xml:space="preserve">TUBO ACERO GALVANIZADO AGUA 1" - NIC 505 - 001  - TIPO COLMENA O SIMILAR. </v>
          </cell>
          <cell r="C682" t="str">
            <v>Insumos</v>
          </cell>
          <cell r="D682" t="str">
            <v>M</v>
          </cell>
          <cell r="E682">
            <v>21455</v>
          </cell>
          <cell r="F682">
            <v>18029</v>
          </cell>
        </row>
        <row r="683">
          <cell r="A683" t="str">
            <v>I682</v>
          </cell>
          <cell r="B683" t="str">
            <v xml:space="preserve">TUBO ACERO GALVANIZADO AGUA 2 1/2" - NIC 505 - 001  - TIPO COLMENA O SIMILAR. </v>
          </cell>
          <cell r="C683" t="str">
            <v>Insumos</v>
          </cell>
          <cell r="D683" t="str">
            <v>M</v>
          </cell>
          <cell r="E683">
            <v>58976</v>
          </cell>
          <cell r="F683">
            <v>49560</v>
          </cell>
        </row>
        <row r="684">
          <cell r="A684" t="str">
            <v>I683</v>
          </cell>
          <cell r="B684" t="str">
            <v xml:space="preserve">TUBO ACERO GALVANIZADO AGUA 2" - NIC 505 - 001  - TIPO COLMENA O SIMILAR. </v>
          </cell>
          <cell r="C684" t="str">
            <v>Insumos</v>
          </cell>
          <cell r="D684" t="str">
            <v>M</v>
          </cell>
          <cell r="E684">
            <v>43986</v>
          </cell>
          <cell r="F684">
            <v>36963</v>
          </cell>
        </row>
        <row r="685">
          <cell r="A685" t="str">
            <v>I684</v>
          </cell>
          <cell r="B685" t="str">
            <v xml:space="preserve">TUBO ACERO AGUA NEGRA PARA CERRAMIENTO  2" -   - TIPO COLMENA O SIMILAR. </v>
          </cell>
          <cell r="C685" t="str">
            <v>Insumos</v>
          </cell>
          <cell r="D685" t="str">
            <v>M</v>
          </cell>
          <cell r="E685">
            <v>43986</v>
          </cell>
          <cell r="F685">
            <v>36963</v>
          </cell>
        </row>
        <row r="686">
          <cell r="A686" t="str">
            <v>I685</v>
          </cell>
          <cell r="B686" t="str">
            <v xml:space="preserve">TUBO ACERO AGUA NEGRA PARA CERRAMIENTO  3" -   - TIPO COLMENA O SIMILAR. </v>
          </cell>
          <cell r="C686" t="str">
            <v>Insumos</v>
          </cell>
          <cell r="D686" t="str">
            <v>M</v>
          </cell>
          <cell r="E686">
            <v>43986</v>
          </cell>
          <cell r="F686">
            <v>36963</v>
          </cell>
        </row>
        <row r="687">
          <cell r="A687" t="str">
            <v>I686</v>
          </cell>
          <cell r="B687" t="str">
            <v xml:space="preserve">TUBO ACERO GALVANIZADO AGUA 3" - NIC 505 - 001  - TIPO COLMENA O SIMILAR. </v>
          </cell>
          <cell r="C687" t="str">
            <v>Insumos</v>
          </cell>
          <cell r="D687" t="str">
            <v>M</v>
          </cell>
          <cell r="E687">
            <v>72726</v>
          </cell>
          <cell r="F687">
            <v>61114</v>
          </cell>
        </row>
        <row r="688">
          <cell r="A688" t="str">
            <v>I687</v>
          </cell>
          <cell r="B688" t="str">
            <v xml:space="preserve">TUBO ACERO GALVANIZADO AGUA 3/4" - NIC 505 - 001  - TIPO COLMENA O SIMILAR. </v>
          </cell>
          <cell r="C688" t="str">
            <v>Insumos</v>
          </cell>
          <cell r="D688" t="str">
            <v>M</v>
          </cell>
          <cell r="E688">
            <v>13665</v>
          </cell>
          <cell r="F688">
            <v>11483</v>
          </cell>
        </row>
        <row r="689">
          <cell r="A689" t="str">
            <v>I688</v>
          </cell>
          <cell r="B689" t="str">
            <v xml:space="preserve">TUBO ACERO GALVANIZADO PRESION 1/2" - CALIBRE 40 ASTM A53  - TIPO COLMENA O SIMILAR. </v>
          </cell>
          <cell r="C689" t="str">
            <v>Insumos</v>
          </cell>
          <cell r="D689" t="str">
            <v>M</v>
          </cell>
          <cell r="E689">
            <v>13501</v>
          </cell>
          <cell r="F689">
            <v>11345</v>
          </cell>
        </row>
        <row r="690">
          <cell r="A690" t="str">
            <v>I689</v>
          </cell>
          <cell r="B690" t="str">
            <v xml:space="preserve">TUBO ACERO GALVANIZADO PRESION 3" - CALIBRE 40 ASTM A53  - TIPO COLMENA O SIMILAR. </v>
          </cell>
          <cell r="C690" t="str">
            <v>Insumos</v>
          </cell>
          <cell r="D690" t="str">
            <v>M</v>
          </cell>
          <cell r="E690">
            <v>169808</v>
          </cell>
          <cell r="F690">
            <v>142696</v>
          </cell>
        </row>
        <row r="691">
          <cell r="A691" t="str">
            <v>I690</v>
          </cell>
          <cell r="B691" t="str">
            <v xml:space="preserve">TUBO ACERO GALVANIZADO PRESION 3/4" - CALIBRE 40 ASTM A53  - TIPO COLMENA O SIMILAR. </v>
          </cell>
          <cell r="C691" t="str">
            <v>Insumos</v>
          </cell>
          <cell r="D691" t="str">
            <v>M</v>
          </cell>
          <cell r="E691">
            <v>17971</v>
          </cell>
          <cell r="F691">
            <v>15102</v>
          </cell>
        </row>
        <row r="692">
          <cell r="A692" t="str">
            <v>I691</v>
          </cell>
          <cell r="B692" t="str">
            <v xml:space="preserve">TUBO ACERO GALVANIZADO PRESION 4" - CALIBRE 40 ASTM A53 - TIPO COLMENA O SIMILAR. </v>
          </cell>
          <cell r="C692" t="str">
            <v>Insumos</v>
          </cell>
          <cell r="D692" t="str">
            <v>M</v>
          </cell>
          <cell r="E692">
            <v>241217</v>
          </cell>
          <cell r="F692">
            <v>202703</v>
          </cell>
        </row>
        <row r="693">
          <cell r="A693" t="str">
            <v>I692</v>
          </cell>
          <cell r="B693" t="str">
            <v>NIPLE EN TUBO ACERO GALVANIZADO PRESION 4" - CALIBRE 40 ASTM A53 - TIPO COLMENA O SIMILAR. 18CM</v>
          </cell>
          <cell r="C693" t="str">
            <v>Insumos</v>
          </cell>
          <cell r="D693" t="str">
            <v>UND</v>
          </cell>
          <cell r="E693">
            <v>72838</v>
          </cell>
          <cell r="F693">
            <v>61208</v>
          </cell>
        </row>
        <row r="694">
          <cell r="A694" t="str">
            <v>I693</v>
          </cell>
          <cell r="B694" t="str">
            <v>TEE   ACERO GALVANIZADO PRESION 4" - CALIBRE 40 ASTM A53 - TIPO COLMENA O SIMILAR. 18CM</v>
          </cell>
          <cell r="C694" t="str">
            <v>Insumos</v>
          </cell>
          <cell r="D694" t="str">
            <v>UND</v>
          </cell>
          <cell r="E694">
            <v>72838</v>
          </cell>
          <cell r="F694">
            <v>61208</v>
          </cell>
        </row>
        <row r="695">
          <cell r="A695" t="str">
            <v>I694</v>
          </cell>
          <cell r="B695" t="str">
            <v>CODO 90°   ACERO GALVANIZADO PRESION 4" - CALIBRE 40 ASTM A53 - TIPO COLMENA O SIMILAR. 18CM</v>
          </cell>
          <cell r="C695" t="str">
            <v>Insumos</v>
          </cell>
          <cell r="D695" t="str">
            <v>UND</v>
          </cell>
          <cell r="E695">
            <v>72838</v>
          </cell>
          <cell r="F695">
            <v>61208</v>
          </cell>
        </row>
        <row r="696">
          <cell r="A696" t="str">
            <v>I695</v>
          </cell>
          <cell r="B696" t="str">
            <v xml:space="preserve">TUBO ACERO GALVANIZADO PRESION 6" - CALIBRE 40 ASTM A53 - TIPO COLMENA O SIMILAR. </v>
          </cell>
          <cell r="C696" t="str">
            <v>Insumos</v>
          </cell>
          <cell r="D696" t="str">
            <v>M</v>
          </cell>
          <cell r="E696">
            <v>243782</v>
          </cell>
          <cell r="F696">
            <v>204859</v>
          </cell>
        </row>
        <row r="697">
          <cell r="A697" t="str">
            <v>I696</v>
          </cell>
          <cell r="B697" t="str">
            <v xml:space="preserve">TUBO ACERO NEGRA CONTRA INCENDIO 2 1/2" - CALIBRE 10 ASTM A795 - TIPO COLMENA O SIMILAR. </v>
          </cell>
          <cell r="C697" t="str">
            <v>Insumos</v>
          </cell>
          <cell r="D697" t="str">
            <v>M</v>
          </cell>
          <cell r="E697">
            <v>40835</v>
          </cell>
          <cell r="F697">
            <v>34315</v>
          </cell>
        </row>
        <row r="698">
          <cell r="A698" t="str">
            <v>I697</v>
          </cell>
          <cell r="B698" t="str">
            <v xml:space="preserve">TUBO ACERO NEGRA CONTRA INCENDIO 4" - CALIBRE 10 ASTM A795 - TIPO COLMENA O SIMILAR. </v>
          </cell>
          <cell r="C698" t="str">
            <v>Insumos</v>
          </cell>
          <cell r="D698" t="str">
            <v>M</v>
          </cell>
          <cell r="E698">
            <v>64941</v>
          </cell>
          <cell r="F698">
            <v>54572</v>
          </cell>
        </row>
        <row r="699">
          <cell r="A699" t="str">
            <v>I698</v>
          </cell>
          <cell r="B699" t="str">
            <v xml:space="preserve">TUBO ALCANTARILLADO NOVAFORT  PVC  110 MM  </v>
          </cell>
          <cell r="C699" t="str">
            <v>Insumos</v>
          </cell>
          <cell r="D699" t="str">
            <v>M</v>
          </cell>
          <cell r="E699">
            <v>18876</v>
          </cell>
          <cell r="F699">
            <v>15862</v>
          </cell>
        </row>
        <row r="700">
          <cell r="A700" t="str">
            <v>I699</v>
          </cell>
          <cell r="B700" t="str">
            <v xml:space="preserve">TUBO ALCANTARILLADO NOVAFORT  PVC  160 MM  </v>
          </cell>
          <cell r="C700" t="str">
            <v>Insumos</v>
          </cell>
          <cell r="D700" t="str">
            <v>M</v>
          </cell>
          <cell r="E700">
            <v>34283</v>
          </cell>
          <cell r="F700">
            <v>28809</v>
          </cell>
        </row>
        <row r="701">
          <cell r="A701" t="str">
            <v>I700</v>
          </cell>
          <cell r="B701" t="str">
            <v xml:space="preserve">TUBO ALCANTARILLADO NOVAFORT  PVC  200 MM  </v>
          </cell>
          <cell r="C701" t="str">
            <v>Insumos</v>
          </cell>
          <cell r="D701" t="str">
            <v>M</v>
          </cell>
          <cell r="E701">
            <v>50119</v>
          </cell>
          <cell r="F701">
            <v>42117</v>
          </cell>
        </row>
        <row r="702">
          <cell r="A702" t="str">
            <v>I701</v>
          </cell>
          <cell r="B702" t="str">
            <v xml:space="preserve">TUBO ALCANTARILLADO NOVAFORT  PVC  250 MM </v>
          </cell>
          <cell r="C702" t="str">
            <v>Insumos</v>
          </cell>
          <cell r="D702" t="str">
            <v>M</v>
          </cell>
          <cell r="E702">
            <v>72864</v>
          </cell>
          <cell r="F702">
            <v>61230</v>
          </cell>
        </row>
        <row r="703">
          <cell r="A703" t="str">
            <v>I702</v>
          </cell>
          <cell r="B703" t="str">
            <v xml:space="preserve">TUBO ALCANTARILLADO NOVAFORT  PVC  315 MM </v>
          </cell>
          <cell r="C703" t="str">
            <v>Insumos</v>
          </cell>
          <cell r="D703" t="str">
            <v>M</v>
          </cell>
          <cell r="E703">
            <v>107731</v>
          </cell>
          <cell r="F703">
            <v>90530</v>
          </cell>
        </row>
        <row r="704">
          <cell r="A704" t="str">
            <v>I703</v>
          </cell>
          <cell r="B704" t="str">
            <v xml:space="preserve">TUBO ALCANTARILLADO NOVAFORT  PVC  355 MM </v>
          </cell>
          <cell r="C704" t="str">
            <v>Insumos</v>
          </cell>
          <cell r="D704" t="str">
            <v>M</v>
          </cell>
          <cell r="E704">
            <v>124495</v>
          </cell>
          <cell r="F704">
            <v>104618</v>
          </cell>
        </row>
        <row r="705">
          <cell r="A705" t="str">
            <v>I704</v>
          </cell>
          <cell r="B705" t="str">
            <v xml:space="preserve">TUBO ALCANTARILLADO NOVAFORT  PVC  450 MM </v>
          </cell>
          <cell r="C705" t="str">
            <v>Insumos</v>
          </cell>
          <cell r="D705" t="str">
            <v>M</v>
          </cell>
          <cell r="E705">
            <v>219466</v>
          </cell>
          <cell r="F705">
            <v>184425</v>
          </cell>
        </row>
        <row r="706">
          <cell r="A706" t="str">
            <v>I705</v>
          </cell>
          <cell r="B706" t="str">
            <v xml:space="preserve">TUBO ALCANTARILLADO NOVAFORT  PVC  500 MM </v>
          </cell>
          <cell r="C706" t="str">
            <v>Insumos</v>
          </cell>
          <cell r="D706" t="str">
            <v>M</v>
          </cell>
          <cell r="E706">
            <v>272416</v>
          </cell>
          <cell r="F706">
            <v>228921</v>
          </cell>
        </row>
        <row r="707">
          <cell r="A707" t="str">
            <v>I706</v>
          </cell>
          <cell r="B707" t="str">
            <v xml:space="preserve">TUBO ALCANTARILLADO NOVAFORT  PVC  400 MM </v>
          </cell>
          <cell r="C707" t="str">
            <v>Insumos</v>
          </cell>
          <cell r="D707" t="str">
            <v>M</v>
          </cell>
          <cell r="E707">
            <v>166867</v>
          </cell>
          <cell r="F707">
            <v>140224</v>
          </cell>
        </row>
        <row r="708">
          <cell r="A708" t="str">
            <v>I707</v>
          </cell>
          <cell r="B708" t="str">
            <v>TUBO ALCANTARILLADO NOVAFORT PVC 600 MM</v>
          </cell>
          <cell r="C708" t="str">
            <v>Insumos</v>
          </cell>
          <cell r="D708" t="str">
            <v>M</v>
          </cell>
          <cell r="E708">
            <v>325154</v>
          </cell>
          <cell r="F708">
            <v>325154</v>
          </cell>
        </row>
        <row r="709">
          <cell r="A709" t="str">
            <v>I708</v>
          </cell>
          <cell r="B709" t="str">
            <v>TUBO ALCANTARILLADO NOVAFORT PVC 680 MM</v>
          </cell>
          <cell r="C709" t="str">
            <v>Insumos</v>
          </cell>
          <cell r="D709" t="str">
            <v>M</v>
          </cell>
          <cell r="E709">
            <v>353526</v>
          </cell>
          <cell r="F709">
            <v>353526</v>
          </cell>
        </row>
        <row r="710">
          <cell r="A710" t="str">
            <v>I709</v>
          </cell>
          <cell r="B710" t="str">
            <v>TUBO ALCANTARILLADO NOVAFORT PVC 760 MM</v>
          </cell>
          <cell r="C710" t="str">
            <v>Insumos</v>
          </cell>
          <cell r="D710" t="str">
            <v>M</v>
          </cell>
          <cell r="E710">
            <v>441394</v>
          </cell>
          <cell r="F710">
            <v>441394</v>
          </cell>
        </row>
        <row r="711">
          <cell r="A711" t="str">
            <v>I710</v>
          </cell>
          <cell r="B711" t="str">
            <v>TUBO ALCANTARILLADO NOVAFORT PVC 840 MM</v>
          </cell>
          <cell r="C711" t="str">
            <v>Insumos</v>
          </cell>
          <cell r="D711" t="str">
            <v>M</v>
          </cell>
          <cell r="E711">
            <v>659754</v>
          </cell>
          <cell r="F711">
            <v>554415</v>
          </cell>
        </row>
        <row r="712">
          <cell r="A712" t="str">
            <v>I711</v>
          </cell>
          <cell r="B712" t="str">
            <v>TUBO ALCANTARILLADO NOVAFORT PVC 915 MM</v>
          </cell>
          <cell r="C712" t="str">
            <v>Insumos</v>
          </cell>
          <cell r="D712" t="str">
            <v>M</v>
          </cell>
          <cell r="E712">
            <v>904800</v>
          </cell>
          <cell r="F712">
            <v>760336</v>
          </cell>
        </row>
        <row r="713">
          <cell r="A713" t="str">
            <v>I712</v>
          </cell>
          <cell r="B713" t="str">
            <v>TUBERIA PVC PERFILADA (24")</v>
          </cell>
          <cell r="C713" t="str">
            <v>Insumos</v>
          </cell>
          <cell r="D713" t="str">
            <v>M</v>
          </cell>
          <cell r="E713">
            <v>315356</v>
          </cell>
          <cell r="F713">
            <v>315356</v>
          </cell>
        </row>
        <row r="714">
          <cell r="A714" t="str">
            <v>I713</v>
          </cell>
          <cell r="B714" t="str">
            <v>TUBERIA PVC PERFILADA (27")</v>
          </cell>
          <cell r="C714" t="str">
            <v>Insumos</v>
          </cell>
          <cell r="D714" t="str">
            <v>M</v>
          </cell>
          <cell r="E714">
            <v>329485</v>
          </cell>
          <cell r="F714">
            <v>276878</v>
          </cell>
        </row>
        <row r="715">
          <cell r="A715" t="str">
            <v>I714</v>
          </cell>
          <cell r="B715" t="str">
            <v>TUBERIA PVC PERFILADA (30")</v>
          </cell>
          <cell r="C715" t="str">
            <v>Insumos</v>
          </cell>
          <cell r="D715" t="str">
            <v>M</v>
          </cell>
          <cell r="E715">
            <v>397768</v>
          </cell>
          <cell r="F715">
            <v>334259</v>
          </cell>
        </row>
        <row r="716">
          <cell r="A716" t="str">
            <v>I715</v>
          </cell>
          <cell r="B716" t="str">
            <v>TUBERIA PVC PERFILADA (33")</v>
          </cell>
          <cell r="C716" t="str">
            <v>Insumos</v>
          </cell>
          <cell r="D716" t="str">
            <v>M</v>
          </cell>
          <cell r="E716">
            <v>580191</v>
          </cell>
          <cell r="F716">
            <v>580191</v>
          </cell>
        </row>
        <row r="717">
          <cell r="A717" t="str">
            <v>I716</v>
          </cell>
          <cell r="B717" t="str">
            <v>TUBERIA PVC PERFILADA (36")</v>
          </cell>
          <cell r="C717" t="str">
            <v>Insumos</v>
          </cell>
          <cell r="D717" t="str">
            <v>M</v>
          </cell>
          <cell r="E717">
            <v>841359</v>
          </cell>
          <cell r="F717">
            <v>841359</v>
          </cell>
        </row>
        <row r="718">
          <cell r="A718" t="str">
            <v>I717</v>
          </cell>
          <cell r="B718" t="str">
            <v>TUBERIA PVC PERFILADA (39")</v>
          </cell>
          <cell r="C718" t="str">
            <v>Insumos</v>
          </cell>
          <cell r="D718" t="str">
            <v>M</v>
          </cell>
          <cell r="E718">
            <v>1192477</v>
          </cell>
          <cell r="F718">
            <v>1192477</v>
          </cell>
        </row>
        <row r="719">
          <cell r="A719" t="str">
            <v>I718</v>
          </cell>
          <cell r="B719" t="str">
            <v>TUBERIA PVC PERFILADA (42")</v>
          </cell>
          <cell r="C719" t="str">
            <v>Insumos</v>
          </cell>
          <cell r="D719" t="str">
            <v>M</v>
          </cell>
          <cell r="E719">
            <v>1306007</v>
          </cell>
          <cell r="F719">
            <v>1306007</v>
          </cell>
        </row>
        <row r="720">
          <cell r="A720" t="str">
            <v>I719</v>
          </cell>
          <cell r="B720" t="str">
            <v>TUBERIA PVC PERFILADA (45")</v>
          </cell>
          <cell r="C720" t="str">
            <v>Insumos</v>
          </cell>
          <cell r="D720" t="str">
            <v>M</v>
          </cell>
          <cell r="E720">
            <v>1390851</v>
          </cell>
          <cell r="F720">
            <v>1390851</v>
          </cell>
        </row>
        <row r="721">
          <cell r="A721" t="str">
            <v>I720</v>
          </cell>
          <cell r="B721" t="str">
            <v>TUBERIA PVC PERFILADA (48")</v>
          </cell>
          <cell r="C721" t="str">
            <v>Insumos</v>
          </cell>
          <cell r="D721" t="str">
            <v>M</v>
          </cell>
          <cell r="E721">
            <v>1818484</v>
          </cell>
          <cell r="F721">
            <v>1818484</v>
          </cell>
        </row>
        <row r="722">
          <cell r="A722" t="str">
            <v>I721</v>
          </cell>
          <cell r="B722" t="str">
            <v>TUBERIA PVC PERFILADA (51")</v>
          </cell>
          <cell r="C722" t="str">
            <v>Insumos</v>
          </cell>
          <cell r="D722" t="str">
            <v>M</v>
          </cell>
          <cell r="E722">
            <v>2114481</v>
          </cell>
          <cell r="F722">
            <v>2114481</v>
          </cell>
        </row>
        <row r="723">
          <cell r="A723" t="str">
            <v>I722</v>
          </cell>
          <cell r="B723" t="str">
            <v>TUBERIA PVC PERFILADA (54")</v>
          </cell>
          <cell r="C723" t="str">
            <v>Insumos</v>
          </cell>
          <cell r="D723" t="str">
            <v>M</v>
          </cell>
          <cell r="E723">
            <v>2225687</v>
          </cell>
          <cell r="F723">
            <v>2225687</v>
          </cell>
        </row>
        <row r="724">
          <cell r="A724" t="str">
            <v>I723</v>
          </cell>
          <cell r="B724" t="str">
            <v>TUBERIA PVC PERFILADA (57")</v>
          </cell>
          <cell r="C724" t="str">
            <v>Insumos</v>
          </cell>
          <cell r="D724" t="str">
            <v>M</v>
          </cell>
          <cell r="E724">
            <v>2382713</v>
          </cell>
          <cell r="F724">
            <v>2382713</v>
          </cell>
        </row>
        <row r="725">
          <cell r="A725" t="str">
            <v>I724</v>
          </cell>
          <cell r="B725" t="str">
            <v>TUBERIA PVC PERFILADA (60")</v>
          </cell>
          <cell r="C725" t="str">
            <v>Insumos</v>
          </cell>
          <cell r="D725" t="str">
            <v>M</v>
          </cell>
          <cell r="E725">
            <v>2646031</v>
          </cell>
          <cell r="F725">
            <v>2646031</v>
          </cell>
        </row>
        <row r="726">
          <cell r="A726" t="str">
            <v>I725</v>
          </cell>
          <cell r="B726" t="str">
            <v>TUBERIA PVC PERFILADA (68")</v>
          </cell>
          <cell r="C726" t="str">
            <v>Insumos</v>
          </cell>
          <cell r="D726" t="str">
            <v>M</v>
          </cell>
          <cell r="E726">
            <v>2885885</v>
          </cell>
          <cell r="F726">
            <v>2885885</v>
          </cell>
        </row>
        <row r="727">
          <cell r="A727" t="str">
            <v>I726</v>
          </cell>
          <cell r="B727" t="str">
            <v>TUBERIA PVC SANITARIA DE 11/2"</v>
          </cell>
          <cell r="C727" t="str">
            <v>Insumos</v>
          </cell>
          <cell r="D727" t="str">
            <v>M</v>
          </cell>
          <cell r="E727">
            <v>9328</v>
          </cell>
          <cell r="F727">
            <v>9328</v>
          </cell>
        </row>
        <row r="728">
          <cell r="A728" t="str">
            <v>I727</v>
          </cell>
          <cell r="B728" t="str">
            <v>TUBERIA PVC SANITARIA DE 2"</v>
          </cell>
          <cell r="C728" t="str">
            <v>Insumos</v>
          </cell>
          <cell r="D728" t="str">
            <v>M</v>
          </cell>
          <cell r="E728">
            <v>11563</v>
          </cell>
          <cell r="F728">
            <v>11563</v>
          </cell>
        </row>
        <row r="729">
          <cell r="A729" t="str">
            <v>I728</v>
          </cell>
          <cell r="B729" t="str">
            <v>TUBERIA PVC SANITARIA DE 3"</v>
          </cell>
          <cell r="C729" t="str">
            <v>Insumos</v>
          </cell>
          <cell r="D729" t="str">
            <v>M</v>
          </cell>
          <cell r="E729">
            <v>17270</v>
          </cell>
          <cell r="F729">
            <v>17270</v>
          </cell>
        </row>
        <row r="730">
          <cell r="A730" t="str">
            <v>I729</v>
          </cell>
          <cell r="B730" t="str">
            <v>TUBERIA PVC SANITARIA DE 4"</v>
          </cell>
          <cell r="C730" t="str">
            <v>Insumos</v>
          </cell>
          <cell r="D730" t="str">
            <v>M</v>
          </cell>
          <cell r="E730">
            <v>24067</v>
          </cell>
          <cell r="F730">
            <v>24067</v>
          </cell>
        </row>
        <row r="731">
          <cell r="A731" t="str">
            <v>I730</v>
          </cell>
          <cell r="B731" t="str">
            <v>TUBERIA PVC SANITARIA DE 6"</v>
          </cell>
          <cell r="C731" t="str">
            <v>Insumos</v>
          </cell>
          <cell r="D731" t="str">
            <v>M</v>
          </cell>
          <cell r="E731">
            <v>50968</v>
          </cell>
          <cell r="F731">
            <v>50968</v>
          </cell>
        </row>
        <row r="732">
          <cell r="A732" t="str">
            <v>I731</v>
          </cell>
          <cell r="B732" t="str">
            <v>TUBO DRENAJE  CORRUGADA PVC 100 MM ( 4") SIN FILTRO. TRAMOS DE 5 M. CON UNIÓN.</v>
          </cell>
          <cell r="C732" t="str">
            <v>Insumos</v>
          </cell>
          <cell r="D732" t="str">
            <v>M</v>
          </cell>
          <cell r="E732">
            <v>36024</v>
          </cell>
          <cell r="F732">
            <v>30272</v>
          </cell>
        </row>
        <row r="733">
          <cell r="A733" t="str">
            <v>I732</v>
          </cell>
          <cell r="B733" t="str">
            <v>TUBO DRENAJE  CORRUGADA PVC 65 MM ( 3") SIN FILTRO.</v>
          </cell>
          <cell r="C733" t="str">
            <v>Insumos</v>
          </cell>
          <cell r="D733" t="str">
            <v>M</v>
          </cell>
          <cell r="E733">
            <v>18850</v>
          </cell>
          <cell r="F733">
            <v>15840</v>
          </cell>
        </row>
        <row r="734">
          <cell r="A734" t="str">
            <v>I733</v>
          </cell>
          <cell r="B734" t="str">
            <v>TUBO DRENAJE  CORRUGADA PVC 160 MM ( 6") SIN FILTRO. TRAMOS DE 5 M. CON UNIÓN.</v>
          </cell>
          <cell r="C734" t="str">
            <v>Insumos</v>
          </cell>
          <cell r="D734" t="str">
            <v>M</v>
          </cell>
          <cell r="E734">
            <v>80271</v>
          </cell>
          <cell r="F734">
            <v>67455</v>
          </cell>
        </row>
        <row r="735">
          <cell r="A735" t="str">
            <v>I734</v>
          </cell>
          <cell r="B735" t="str">
            <v>TUBO POLIETILENO ALTA DENSIDAD - PEAD 110 MM PE 100 / PN 10 RDE 17 TIPO ACUAFLEX O SIMILAR ROLLO - 50</v>
          </cell>
          <cell r="C735" t="str">
            <v>Insumos</v>
          </cell>
          <cell r="D735" t="str">
            <v>M</v>
          </cell>
          <cell r="E735">
            <v>33944</v>
          </cell>
          <cell r="F735">
            <v>28524</v>
          </cell>
        </row>
        <row r="736">
          <cell r="A736" t="str">
            <v>I735</v>
          </cell>
          <cell r="B736" t="str">
            <v>TUBO POLIETILENO ALTA DENSIDAD - PEAD 160 MM PE 100 / PN 10 RDE 17 TIPO ACUAFLEX O SIMILAR PRECIOS X TRAMO, TRAMO-6</v>
          </cell>
          <cell r="C736" t="str">
            <v>Insumos</v>
          </cell>
          <cell r="D736" t="str">
            <v>M</v>
          </cell>
          <cell r="E736">
            <v>479449</v>
          </cell>
          <cell r="F736">
            <v>402898</v>
          </cell>
        </row>
        <row r="737">
          <cell r="A737" t="str">
            <v>I736</v>
          </cell>
          <cell r="B737" t="str">
            <v>TUBO POLIETILENO ALTA DENSIDAD - PEAD 200 MM PE 100 / PN 10 RDE 17 TIPO ACUAFLEX O SIMILAR PRECIOS X TRAMO, TRAMO-6</v>
          </cell>
          <cell r="C737" t="str">
            <v>Insumos</v>
          </cell>
          <cell r="D737" t="str">
            <v>M</v>
          </cell>
          <cell r="E737">
            <v>750606</v>
          </cell>
          <cell r="F737">
            <v>630761</v>
          </cell>
        </row>
        <row r="738">
          <cell r="A738" t="str">
            <v>I737</v>
          </cell>
          <cell r="B738" t="str">
            <v>TUBO POLIETILENO ALTA DENSIDAD - PEAD 63 MM PE 100 / PN 10 RDE 17 TIPO ACUAFLEX O SIMILAR ROLLO-100</v>
          </cell>
          <cell r="C738" t="str">
            <v>Insumos</v>
          </cell>
          <cell r="D738" t="str">
            <v>M</v>
          </cell>
          <cell r="E738">
            <v>12853</v>
          </cell>
          <cell r="F738">
            <v>10801</v>
          </cell>
        </row>
        <row r="739">
          <cell r="A739" t="str">
            <v>I738</v>
          </cell>
          <cell r="B739" t="str">
            <v>TUBO POLIETILENO ALTA DENSIDAD - PEAD 90 MM PE 100 / PN 10 RDE 17 TIPO ACUAFLEX O SIMILAR ROLLO-100</v>
          </cell>
          <cell r="C739" t="str">
            <v>Insumos</v>
          </cell>
          <cell r="D739" t="str">
            <v>M</v>
          </cell>
          <cell r="E739">
            <v>23106</v>
          </cell>
          <cell r="F739">
            <v>19417</v>
          </cell>
        </row>
        <row r="740">
          <cell r="A740" t="str">
            <v>I739</v>
          </cell>
          <cell r="B740" t="str">
            <v xml:space="preserve">TUBO PRESION RDE 21 PVC  200 PSI  -  1 1/2" </v>
          </cell>
          <cell r="C740" t="str">
            <v>Insumos</v>
          </cell>
          <cell r="D740" t="str">
            <v>M</v>
          </cell>
          <cell r="E740">
            <v>12727</v>
          </cell>
          <cell r="F740">
            <v>10695</v>
          </cell>
        </row>
        <row r="741">
          <cell r="A741" t="str">
            <v>I740</v>
          </cell>
          <cell r="B741" t="str">
            <v xml:space="preserve">TUBO PRESION RDE 21 PVC  200 PSI  -  1 1/4" </v>
          </cell>
          <cell r="C741" t="str">
            <v>Insumos</v>
          </cell>
          <cell r="D741" t="str">
            <v>M</v>
          </cell>
          <cell r="E741">
            <v>9745</v>
          </cell>
          <cell r="F741">
            <v>8189</v>
          </cell>
        </row>
        <row r="742">
          <cell r="A742" t="str">
            <v>I741</v>
          </cell>
          <cell r="B742" t="str">
            <v xml:space="preserve">TUBO PRESION RDE 21 PVC  200 PSI  -  2"  </v>
          </cell>
          <cell r="C742" t="str">
            <v>Insumos</v>
          </cell>
          <cell r="D742" t="str">
            <v>M</v>
          </cell>
          <cell r="E742">
            <v>19518</v>
          </cell>
          <cell r="F742">
            <v>16402</v>
          </cell>
        </row>
        <row r="743">
          <cell r="A743" t="str">
            <v>I742</v>
          </cell>
          <cell r="B743" t="str">
            <v>TUBO PRESION RDE 21 PVC  200 PSI  -  3/4"</v>
          </cell>
          <cell r="C743" t="str">
            <v>Insumos</v>
          </cell>
          <cell r="D743" t="str">
            <v>M</v>
          </cell>
          <cell r="E743">
            <v>3852</v>
          </cell>
          <cell r="F743">
            <v>3237</v>
          </cell>
        </row>
        <row r="744">
          <cell r="A744" t="str">
            <v>I743</v>
          </cell>
          <cell r="B744" t="str">
            <v xml:space="preserve">TUBO PRESION RDE 21 PVC 200 PSI  -  1" </v>
          </cell>
          <cell r="C744" t="str">
            <v>Insumos</v>
          </cell>
          <cell r="D744" t="str">
            <v>M</v>
          </cell>
          <cell r="E744">
            <v>5409</v>
          </cell>
          <cell r="F744">
            <v>4545</v>
          </cell>
        </row>
        <row r="745">
          <cell r="A745" t="str">
            <v>I744</v>
          </cell>
          <cell r="B745" t="str">
            <v>TUBO PRESION RDE 21 PVC 200 PSI  -  2 1/2"</v>
          </cell>
          <cell r="C745" t="str">
            <v>Insumos</v>
          </cell>
          <cell r="D745" t="str">
            <v>M</v>
          </cell>
          <cell r="E745">
            <v>31628</v>
          </cell>
          <cell r="F745">
            <v>26578</v>
          </cell>
        </row>
        <row r="746">
          <cell r="A746" t="str">
            <v>I745</v>
          </cell>
          <cell r="B746" t="str">
            <v xml:space="preserve">TUBO PRESION RDE 21 PVC 200 PSI  -  3"  </v>
          </cell>
          <cell r="C746" t="str">
            <v>Insumos</v>
          </cell>
          <cell r="D746" t="str">
            <v>M</v>
          </cell>
          <cell r="E746">
            <v>42228</v>
          </cell>
          <cell r="F746">
            <v>35486</v>
          </cell>
        </row>
        <row r="747">
          <cell r="A747" t="str">
            <v>I746</v>
          </cell>
          <cell r="B747" t="str">
            <v xml:space="preserve">TUBO PRESION RDE 21 PVC 200 PSI  -  4" </v>
          </cell>
          <cell r="C747" t="str">
            <v>Insumos</v>
          </cell>
          <cell r="D747" t="str">
            <v>M</v>
          </cell>
          <cell r="E747">
            <v>72030</v>
          </cell>
          <cell r="F747">
            <v>60529</v>
          </cell>
        </row>
        <row r="748">
          <cell r="A748" t="str">
            <v>I747</v>
          </cell>
          <cell r="B748" t="str">
            <v xml:space="preserve">TUBO PRESION RDE 9 PVC 500 PSI  -  1/2" </v>
          </cell>
          <cell r="C748" t="str">
            <v>Insumos</v>
          </cell>
          <cell r="D748" t="str">
            <v>M</v>
          </cell>
          <cell r="E748">
            <v>4359</v>
          </cell>
          <cell r="F748">
            <v>3663</v>
          </cell>
        </row>
        <row r="749">
          <cell r="A749" t="str">
            <v>I748</v>
          </cell>
          <cell r="B749" t="str">
            <v xml:space="preserve">TUBO PVC A.LL-VENTILACION  1 1/2'' </v>
          </cell>
          <cell r="C749" t="str">
            <v>Insumos</v>
          </cell>
          <cell r="D749" t="str">
            <v>M</v>
          </cell>
          <cell r="E749">
            <v>6262</v>
          </cell>
          <cell r="F749">
            <v>5262</v>
          </cell>
        </row>
        <row r="750">
          <cell r="A750" t="str">
            <v>I749</v>
          </cell>
          <cell r="B750" t="str">
            <v>TUBO PVC A.LL-VENTILACION  2''</v>
          </cell>
          <cell r="C750" t="str">
            <v>Insumos</v>
          </cell>
          <cell r="D750" t="str">
            <v>M</v>
          </cell>
          <cell r="E750">
            <v>10141</v>
          </cell>
          <cell r="F750">
            <v>8522</v>
          </cell>
        </row>
        <row r="751">
          <cell r="A751" t="str">
            <v>I750</v>
          </cell>
          <cell r="B751" t="str">
            <v xml:space="preserve">TUBO PVC A.LL-VENTILACION  3'' </v>
          </cell>
          <cell r="C751" t="str">
            <v>Insumos</v>
          </cell>
          <cell r="D751" t="str">
            <v>M</v>
          </cell>
          <cell r="E751">
            <v>12083</v>
          </cell>
          <cell r="F751">
            <v>10154</v>
          </cell>
        </row>
        <row r="752">
          <cell r="A752" t="str">
            <v>I751</v>
          </cell>
          <cell r="B752" t="str">
            <v xml:space="preserve">TUBO PVC A.LL-VENTILACION  4'' </v>
          </cell>
          <cell r="C752" t="str">
            <v>Insumos</v>
          </cell>
          <cell r="D752" t="str">
            <v>M</v>
          </cell>
          <cell r="E752">
            <v>20836</v>
          </cell>
          <cell r="F752">
            <v>17509</v>
          </cell>
        </row>
        <row r="753">
          <cell r="A753" t="str">
            <v>I752</v>
          </cell>
          <cell r="B753" t="str">
            <v xml:space="preserve">TUBO PVC SANITARIO 2'' </v>
          </cell>
          <cell r="C753" t="str">
            <v>Insumos</v>
          </cell>
          <cell r="D753" t="str">
            <v>M</v>
          </cell>
          <cell r="E753">
            <v>14080</v>
          </cell>
          <cell r="F753">
            <v>11832</v>
          </cell>
        </row>
        <row r="754">
          <cell r="A754" t="str">
            <v>I753</v>
          </cell>
          <cell r="B754" t="str">
            <v>TUBO PVC SANITARIO 3"</v>
          </cell>
          <cell r="C754" t="str">
            <v>Insumos</v>
          </cell>
          <cell r="D754" t="str">
            <v>M</v>
          </cell>
          <cell r="E754">
            <v>21031</v>
          </cell>
          <cell r="F754">
            <v>17673</v>
          </cell>
        </row>
        <row r="755">
          <cell r="A755" t="str">
            <v>I754</v>
          </cell>
          <cell r="B755" t="str">
            <v xml:space="preserve">TUBO PVC SANITARIO 4" </v>
          </cell>
          <cell r="C755" t="str">
            <v>Insumos</v>
          </cell>
          <cell r="D755" t="str">
            <v>M</v>
          </cell>
          <cell r="E755">
            <v>29313</v>
          </cell>
          <cell r="F755">
            <v>24633</v>
          </cell>
        </row>
        <row r="756">
          <cell r="A756" t="str">
            <v>I755</v>
          </cell>
          <cell r="B756" t="str">
            <v xml:space="preserve">TUBO PVC SANITARIO 6" </v>
          </cell>
          <cell r="C756" t="str">
            <v>Insumos</v>
          </cell>
          <cell r="D756" t="str">
            <v>M</v>
          </cell>
          <cell r="E756">
            <v>62078</v>
          </cell>
          <cell r="F756">
            <v>52166</v>
          </cell>
        </row>
        <row r="757">
          <cell r="A757" t="str">
            <v>I756</v>
          </cell>
          <cell r="B757" t="str">
            <v>TUBO ULTRATEMP 1/2"</v>
          </cell>
          <cell r="C757" t="str">
            <v>Insumos</v>
          </cell>
          <cell r="D757" t="str">
            <v>M</v>
          </cell>
          <cell r="E757">
            <v>3768</v>
          </cell>
          <cell r="F757">
            <v>3166</v>
          </cell>
        </row>
        <row r="758">
          <cell r="A758" t="str">
            <v>I757</v>
          </cell>
          <cell r="B758" t="str">
            <v>TUBO ULTRATEMP 3/4"</v>
          </cell>
          <cell r="C758" t="str">
            <v>Insumos</v>
          </cell>
          <cell r="D758" t="str">
            <v>M</v>
          </cell>
          <cell r="E758">
            <v>6195</v>
          </cell>
          <cell r="F758">
            <v>5206</v>
          </cell>
        </row>
        <row r="759">
          <cell r="A759" t="str">
            <v>I758</v>
          </cell>
          <cell r="B759" t="str">
            <v>TUBO UNION PLATINO RDE 21 PVC  10" 200 PSI</v>
          </cell>
          <cell r="C759" t="str">
            <v>Insumos</v>
          </cell>
          <cell r="D759" t="str">
            <v>M</v>
          </cell>
          <cell r="E759">
            <v>220312</v>
          </cell>
          <cell r="F759">
            <v>185136</v>
          </cell>
        </row>
        <row r="760">
          <cell r="A760" t="str">
            <v>I759</v>
          </cell>
          <cell r="B760" t="str">
            <v>TUBO UNION PLATINO RDE 21 PVC  4" 200 PSI</v>
          </cell>
          <cell r="C760" t="str">
            <v>Insumos</v>
          </cell>
          <cell r="D760" t="str">
            <v>M</v>
          </cell>
          <cell r="E760">
            <v>37838</v>
          </cell>
          <cell r="F760">
            <v>31797</v>
          </cell>
        </row>
        <row r="761">
          <cell r="A761" t="str">
            <v>I760</v>
          </cell>
          <cell r="B761" t="str">
            <v>TUBO UNION PLATINO RDE 21 PVC  6" 200 PSI</v>
          </cell>
          <cell r="C761" t="str">
            <v>Insumos</v>
          </cell>
          <cell r="D761" t="str">
            <v>M</v>
          </cell>
          <cell r="E761">
            <v>82622</v>
          </cell>
          <cell r="F761">
            <v>69430</v>
          </cell>
        </row>
        <row r="762">
          <cell r="A762" t="str">
            <v>I761</v>
          </cell>
          <cell r="B762" t="str">
            <v>UNIIVERSAL 1"  GALVANIZADO</v>
          </cell>
          <cell r="C762" t="str">
            <v>Insumos</v>
          </cell>
          <cell r="D762" t="str">
            <v>UND</v>
          </cell>
          <cell r="E762">
            <v>10734</v>
          </cell>
          <cell r="F762">
            <v>9020</v>
          </cell>
        </row>
        <row r="763">
          <cell r="A763" t="str">
            <v>I762</v>
          </cell>
          <cell r="B763" t="str">
            <v>UNION ACERO GALVANIZAD0  3/4"</v>
          </cell>
          <cell r="C763" t="str">
            <v>Insumos</v>
          </cell>
          <cell r="D763" t="str">
            <v>UND</v>
          </cell>
          <cell r="E763">
            <v>1427</v>
          </cell>
          <cell r="F763">
            <v>1199</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2385</v>
          </cell>
          <cell r="F765">
            <v>2004</v>
          </cell>
        </row>
        <row r="766">
          <cell r="A766" t="str">
            <v>I765</v>
          </cell>
          <cell r="B766" t="str">
            <v>UNION ACERO GALVANIZADO  1/2"</v>
          </cell>
          <cell r="C766" t="str">
            <v>Insumos</v>
          </cell>
          <cell r="D766" t="str">
            <v>UND</v>
          </cell>
          <cell r="E766">
            <v>1029</v>
          </cell>
          <cell r="F766">
            <v>865</v>
          </cell>
        </row>
        <row r="767">
          <cell r="A767" t="str">
            <v>I766</v>
          </cell>
          <cell r="B767" t="str">
            <v>UNION ACERO GALVANIZADO  2 1/2"</v>
          </cell>
          <cell r="C767" t="str">
            <v>Insumos</v>
          </cell>
          <cell r="D767" t="str">
            <v>UND</v>
          </cell>
          <cell r="E767">
            <v>14313</v>
          </cell>
          <cell r="F767">
            <v>12028</v>
          </cell>
        </row>
        <row r="768">
          <cell r="A768" t="str">
            <v>I767</v>
          </cell>
          <cell r="B768" t="str">
            <v>UNION ACERO GALVANIZADO  2"</v>
          </cell>
          <cell r="C768" t="str">
            <v>Insumos</v>
          </cell>
          <cell r="D768" t="str">
            <v>UND</v>
          </cell>
          <cell r="E768">
            <v>7551</v>
          </cell>
          <cell r="F768">
            <v>6345</v>
          </cell>
        </row>
        <row r="769">
          <cell r="A769" t="str">
            <v>I768</v>
          </cell>
          <cell r="B769" t="str">
            <v>UNION ACERO GALVANIZADO  3"</v>
          </cell>
          <cell r="C769" t="str">
            <v>Insumos</v>
          </cell>
          <cell r="D769" t="str">
            <v>UND</v>
          </cell>
          <cell r="E769">
            <v>21073</v>
          </cell>
          <cell r="F769">
            <v>17708</v>
          </cell>
        </row>
        <row r="770">
          <cell r="A770" t="str">
            <v>I769</v>
          </cell>
          <cell r="B770" t="str">
            <v>UNION ACERO GALVANIZADO  4"</v>
          </cell>
          <cell r="C770" t="str">
            <v>Insumos</v>
          </cell>
          <cell r="D770" t="str">
            <v>UND</v>
          </cell>
          <cell r="E770">
            <v>33796</v>
          </cell>
          <cell r="F770">
            <v>28400</v>
          </cell>
        </row>
        <row r="771">
          <cell r="A771" t="str">
            <v>I770</v>
          </cell>
          <cell r="B771" t="str">
            <v xml:space="preserve">UNION ALCANTARILLADO PVC 160 MM.  </v>
          </cell>
          <cell r="C771" t="str">
            <v>Insumos</v>
          </cell>
          <cell r="D771" t="str">
            <v>UND</v>
          </cell>
          <cell r="E771">
            <v>30890</v>
          </cell>
          <cell r="F771">
            <v>25958</v>
          </cell>
        </row>
        <row r="772">
          <cell r="A772" t="str">
            <v>I771</v>
          </cell>
          <cell r="B772" t="str">
            <v xml:space="preserve">UNION ALCANTARILLADO PVC 200 MM. </v>
          </cell>
          <cell r="C772" t="str">
            <v>Insumos</v>
          </cell>
          <cell r="D772" t="str">
            <v>UND</v>
          </cell>
          <cell r="E772">
            <v>51854</v>
          </cell>
          <cell r="F772">
            <v>43575</v>
          </cell>
        </row>
        <row r="773">
          <cell r="A773" t="str">
            <v>I772</v>
          </cell>
          <cell r="B773" t="str">
            <v>UNION ALCANTARILLADO PVC 315 MM</v>
          </cell>
          <cell r="C773" t="str">
            <v>Insumos</v>
          </cell>
          <cell r="D773" t="str">
            <v>UND</v>
          </cell>
          <cell r="E773">
            <v>252016</v>
          </cell>
          <cell r="F773">
            <v>211778</v>
          </cell>
        </row>
        <row r="774">
          <cell r="A774" t="str">
            <v>I773</v>
          </cell>
          <cell r="B774" t="str">
            <v>UNION ALCANTARILLADO PVC 110 MM</v>
          </cell>
          <cell r="C774" t="str">
            <v>Insumos</v>
          </cell>
          <cell r="D774" t="str">
            <v>UND</v>
          </cell>
          <cell r="E774">
            <v>12744</v>
          </cell>
          <cell r="F774">
            <v>10709</v>
          </cell>
        </row>
        <row r="775">
          <cell r="A775" t="str">
            <v>I774</v>
          </cell>
          <cell r="B775" t="str">
            <v>UNION ALCANTARILLADO PVC 250 MM</v>
          </cell>
          <cell r="C775" t="str">
            <v>Insumos</v>
          </cell>
          <cell r="D775" t="str">
            <v>UND</v>
          </cell>
          <cell r="E775">
            <v>147291</v>
          </cell>
          <cell r="F775">
            <v>123774</v>
          </cell>
        </row>
        <row r="776">
          <cell r="A776" t="str">
            <v>I775</v>
          </cell>
          <cell r="B776" t="str">
            <v>UNION ALCANTARILLADO PVC 315 MM</v>
          </cell>
          <cell r="C776" t="str">
            <v>Insumos</v>
          </cell>
          <cell r="D776" t="str">
            <v>UND</v>
          </cell>
          <cell r="E776">
            <v>252012</v>
          </cell>
          <cell r="F776">
            <v>211775</v>
          </cell>
        </row>
        <row r="777">
          <cell r="A777" t="str">
            <v>I776</v>
          </cell>
          <cell r="B777" t="str">
            <v>UNION ALCANTARILLADO PVC 355 MM</v>
          </cell>
          <cell r="C777" t="str">
            <v>Insumos</v>
          </cell>
          <cell r="D777" t="str">
            <v>UND</v>
          </cell>
          <cell r="E777">
            <v>336637</v>
          </cell>
          <cell r="F777">
            <v>282888</v>
          </cell>
        </row>
        <row r="778">
          <cell r="A778" t="str">
            <v>I777</v>
          </cell>
          <cell r="B778" t="str">
            <v>UNION ALCANTARILLADO PVC 400 MM</v>
          </cell>
          <cell r="C778" t="str">
            <v>Insumos</v>
          </cell>
          <cell r="D778" t="str">
            <v>UND</v>
          </cell>
          <cell r="E778">
            <v>384233</v>
          </cell>
          <cell r="F778">
            <v>322885</v>
          </cell>
        </row>
        <row r="779">
          <cell r="A779" t="str">
            <v>I778</v>
          </cell>
          <cell r="B779" t="str">
            <v>UNION ALCANTARILLADO PVC 450 MM</v>
          </cell>
          <cell r="C779" t="str">
            <v>Insumos</v>
          </cell>
          <cell r="D779" t="str">
            <v>UND</v>
          </cell>
          <cell r="E779">
            <v>404167</v>
          </cell>
          <cell r="F779">
            <v>339636</v>
          </cell>
        </row>
        <row r="780">
          <cell r="A780" t="str">
            <v>I779</v>
          </cell>
          <cell r="B780" t="str">
            <v>UNION ALCANTARILLADO PVC 500 MM</v>
          </cell>
          <cell r="C780" t="str">
            <v>Insumos</v>
          </cell>
          <cell r="D780" t="str">
            <v>UND</v>
          </cell>
          <cell r="E780">
            <v>454075</v>
          </cell>
          <cell r="F780">
            <v>381576</v>
          </cell>
        </row>
        <row r="781">
          <cell r="A781" t="str">
            <v>I780</v>
          </cell>
          <cell r="B781" t="str">
            <v>UNION ALCANTARILLADO PVC 600MM</v>
          </cell>
          <cell r="C781" t="str">
            <v>Insumos</v>
          </cell>
          <cell r="D781" t="str">
            <v>UND</v>
          </cell>
          <cell r="E781">
            <v>115075</v>
          </cell>
          <cell r="F781">
            <v>96702</v>
          </cell>
        </row>
        <row r="782">
          <cell r="A782" t="str">
            <v>I781</v>
          </cell>
          <cell r="B782" t="str">
            <v>UNION 27"</v>
          </cell>
          <cell r="C782" t="str">
            <v>Insumos</v>
          </cell>
          <cell r="D782" t="str">
            <v>UND</v>
          </cell>
          <cell r="E782">
            <v>121052</v>
          </cell>
          <cell r="F782">
            <v>101724</v>
          </cell>
        </row>
        <row r="783">
          <cell r="A783" t="str">
            <v>I782</v>
          </cell>
          <cell r="B783" t="str">
            <v>UNION 30"</v>
          </cell>
          <cell r="C783" t="str">
            <v>Insumos</v>
          </cell>
          <cell r="D783" t="str">
            <v>UND</v>
          </cell>
          <cell r="E783">
            <v>132974</v>
          </cell>
          <cell r="F783">
            <v>111743</v>
          </cell>
        </row>
        <row r="784">
          <cell r="A784" t="str">
            <v>I783</v>
          </cell>
          <cell r="B784" t="str">
            <v>UNION 33"</v>
          </cell>
          <cell r="C784" t="str">
            <v>Insumos</v>
          </cell>
          <cell r="D784" t="str">
            <v>UND</v>
          </cell>
          <cell r="E784">
            <v>142663</v>
          </cell>
          <cell r="F784">
            <v>119885</v>
          </cell>
        </row>
        <row r="785">
          <cell r="A785" t="str">
            <v>I784</v>
          </cell>
          <cell r="B785" t="str">
            <v>UNION 36"</v>
          </cell>
          <cell r="C785" t="str">
            <v>Insumos</v>
          </cell>
          <cell r="D785" t="str">
            <v>UND</v>
          </cell>
          <cell r="E785">
            <v>151035</v>
          </cell>
          <cell r="F785">
            <v>126920</v>
          </cell>
        </row>
        <row r="786">
          <cell r="A786" t="str">
            <v>I785</v>
          </cell>
          <cell r="B786" t="str">
            <v>UNION 39"</v>
          </cell>
          <cell r="C786" t="str">
            <v>Insumos</v>
          </cell>
          <cell r="D786" t="str">
            <v>UND</v>
          </cell>
          <cell r="E786">
            <v>169125</v>
          </cell>
          <cell r="F786">
            <v>142122</v>
          </cell>
        </row>
        <row r="787">
          <cell r="A787" t="str">
            <v>I786</v>
          </cell>
          <cell r="B787" t="str">
            <v>UNION 42"</v>
          </cell>
          <cell r="C787" t="str">
            <v>Insumos</v>
          </cell>
          <cell r="D787" t="str">
            <v>UND</v>
          </cell>
          <cell r="E787">
            <v>185779</v>
          </cell>
          <cell r="F787">
            <v>156117</v>
          </cell>
        </row>
        <row r="788">
          <cell r="A788" t="str">
            <v>I787</v>
          </cell>
          <cell r="B788" t="str">
            <v>UNION 45</v>
          </cell>
          <cell r="C788" t="str">
            <v>Insumos</v>
          </cell>
          <cell r="D788" t="str">
            <v>UND</v>
          </cell>
          <cell r="E788">
            <v>332675</v>
          </cell>
          <cell r="F788">
            <v>332675</v>
          </cell>
        </row>
        <row r="789">
          <cell r="A789" t="str">
            <v>I788</v>
          </cell>
          <cell r="B789" t="str">
            <v>UNION 48</v>
          </cell>
          <cell r="C789" t="str">
            <v>Insumos</v>
          </cell>
          <cell r="D789" t="str">
            <v>UND</v>
          </cell>
          <cell r="E789">
            <v>374824</v>
          </cell>
          <cell r="F789">
            <v>374824</v>
          </cell>
        </row>
        <row r="790">
          <cell r="A790" t="str">
            <v>I789</v>
          </cell>
          <cell r="B790" t="str">
            <v>UNION 51</v>
          </cell>
          <cell r="C790" t="str">
            <v>Insumos</v>
          </cell>
          <cell r="D790" t="str">
            <v>UND</v>
          </cell>
          <cell r="E790">
            <v>449859</v>
          </cell>
          <cell r="F790">
            <v>449859</v>
          </cell>
        </row>
        <row r="791">
          <cell r="A791" t="str">
            <v>I790</v>
          </cell>
          <cell r="B791" t="str">
            <v>UNION 57</v>
          </cell>
          <cell r="C791" t="str">
            <v>Insumos</v>
          </cell>
          <cell r="D791" t="str">
            <v>UND</v>
          </cell>
          <cell r="E791">
            <v>540147</v>
          </cell>
          <cell r="F791">
            <v>540147</v>
          </cell>
        </row>
        <row r="792">
          <cell r="A792" t="str">
            <v>I791</v>
          </cell>
          <cell r="B792" t="str">
            <v>UNION 60</v>
          </cell>
          <cell r="C792" t="str">
            <v>Insumos</v>
          </cell>
          <cell r="D792" t="str">
            <v>UND</v>
          </cell>
          <cell r="E792">
            <v>558374</v>
          </cell>
          <cell r="F792">
            <v>558374</v>
          </cell>
        </row>
        <row r="793">
          <cell r="A793" t="str">
            <v>I792</v>
          </cell>
          <cell r="B793" t="str">
            <v>UNION 68</v>
          </cell>
          <cell r="C793" t="str">
            <v>Insumos</v>
          </cell>
          <cell r="D793" t="str">
            <v>UND</v>
          </cell>
          <cell r="E793">
            <v>633850</v>
          </cell>
          <cell r="F793">
            <v>633850</v>
          </cell>
        </row>
        <row r="794">
          <cell r="A794" t="str">
            <v>I793</v>
          </cell>
          <cell r="B794" t="str">
            <v>UNION SANITARIA  2'' PVC</v>
          </cell>
          <cell r="C794" t="str">
            <v>Insumos</v>
          </cell>
          <cell r="D794" t="str">
            <v>UND</v>
          </cell>
          <cell r="E794">
            <v>2996</v>
          </cell>
          <cell r="F794">
            <v>2518</v>
          </cell>
        </row>
        <row r="795">
          <cell r="A795" t="str">
            <v>I794</v>
          </cell>
          <cell r="B795" t="str">
            <v>UNION SANITARIA 3" PVC</v>
          </cell>
          <cell r="C795" t="str">
            <v>Insumos</v>
          </cell>
          <cell r="D795" t="str">
            <v>UND</v>
          </cell>
          <cell r="E795">
            <v>4327</v>
          </cell>
          <cell r="F795">
            <v>3636</v>
          </cell>
        </row>
        <row r="796">
          <cell r="A796" t="str">
            <v>I795</v>
          </cell>
          <cell r="B796" t="str">
            <v>UNION SANITARIA 4" PVC</v>
          </cell>
          <cell r="C796" t="str">
            <v>Insumos</v>
          </cell>
          <cell r="D796" t="str">
            <v>UND</v>
          </cell>
          <cell r="E796">
            <v>8645</v>
          </cell>
          <cell r="F796">
            <v>7265</v>
          </cell>
        </row>
        <row r="797">
          <cell r="A797" t="str">
            <v>I796</v>
          </cell>
          <cell r="B797" t="str">
            <v>UNION SANITARIA 6" PVC</v>
          </cell>
          <cell r="C797" t="str">
            <v>Insumos</v>
          </cell>
          <cell r="D797" t="str">
            <v>UND</v>
          </cell>
          <cell r="E797">
            <v>37891</v>
          </cell>
          <cell r="F797">
            <v>31841</v>
          </cell>
        </row>
        <row r="798">
          <cell r="A798" t="str">
            <v>I797</v>
          </cell>
          <cell r="B798" t="str">
            <v>UNION SANITARIA 1 1/2" PVC</v>
          </cell>
          <cell r="C798" t="str">
            <v>Insumos</v>
          </cell>
          <cell r="D798" t="str">
            <v>UND</v>
          </cell>
          <cell r="E798">
            <v>2614</v>
          </cell>
          <cell r="F798">
            <v>2197</v>
          </cell>
        </row>
        <row r="799">
          <cell r="A799" t="str">
            <v>I798</v>
          </cell>
          <cell r="B799" t="str">
            <v>UNION UNIVERSAL 3" HIERRO DUCTIL</v>
          </cell>
          <cell r="C799" t="str">
            <v>Insumos</v>
          </cell>
          <cell r="D799" t="str">
            <v>UND</v>
          </cell>
          <cell r="E799">
            <v>107350</v>
          </cell>
          <cell r="F799">
            <v>90210</v>
          </cell>
        </row>
        <row r="800">
          <cell r="A800" t="str">
            <v>I799</v>
          </cell>
          <cell r="B800" t="str">
            <v>UNION UNIVERSAL 4" HIERRO DUCTIL</v>
          </cell>
          <cell r="C800" t="str">
            <v>Insumos</v>
          </cell>
          <cell r="D800" t="str">
            <v>UND</v>
          </cell>
          <cell r="E800">
            <v>127234</v>
          </cell>
          <cell r="F800">
            <v>106919</v>
          </cell>
        </row>
        <row r="801">
          <cell r="A801" t="str">
            <v>I800</v>
          </cell>
          <cell r="B801" t="str">
            <v>UNION UNIVERSAL 6" HIERRO DUCTIL</v>
          </cell>
          <cell r="C801" t="str">
            <v>Insumos</v>
          </cell>
          <cell r="D801" t="str">
            <v>UND</v>
          </cell>
          <cell r="E801">
            <v>198804</v>
          </cell>
          <cell r="F801">
            <v>167062</v>
          </cell>
        </row>
        <row r="802">
          <cell r="A802" t="str">
            <v>I801</v>
          </cell>
          <cell r="B802" t="str">
            <v>UNIVERSAL ACERO GALVANIZADO - 1 1/2"</v>
          </cell>
          <cell r="C802" t="str">
            <v>Insumos</v>
          </cell>
          <cell r="D802" t="str">
            <v>UND</v>
          </cell>
          <cell r="E802">
            <v>19881</v>
          </cell>
          <cell r="F802">
            <v>16707</v>
          </cell>
        </row>
        <row r="803">
          <cell r="A803" t="str">
            <v>I802</v>
          </cell>
          <cell r="B803" t="str">
            <v xml:space="preserve">UNIVERSAL ACERO GALVANIZADO - 1 1/4" </v>
          </cell>
          <cell r="C803" t="str">
            <v>Insumos</v>
          </cell>
          <cell r="D803" t="str">
            <v>UND</v>
          </cell>
          <cell r="E803">
            <v>14713</v>
          </cell>
          <cell r="F803">
            <v>12364</v>
          </cell>
        </row>
        <row r="804">
          <cell r="A804" t="str">
            <v>I803</v>
          </cell>
          <cell r="B804" t="str">
            <v>UNIVERSAL ACERO GALVANIZADO - 1/2"</v>
          </cell>
          <cell r="C804" t="str">
            <v>Insumos</v>
          </cell>
          <cell r="D804" t="str">
            <v>UND</v>
          </cell>
          <cell r="E804">
            <v>6758</v>
          </cell>
          <cell r="F804">
            <v>5679</v>
          </cell>
        </row>
        <row r="805">
          <cell r="A805" t="str">
            <v>I804</v>
          </cell>
          <cell r="B805" t="str">
            <v>UNIVERSAL ACERO GALVANIZADO - 2 1/2 "</v>
          </cell>
          <cell r="C805" t="str">
            <v>Insumos</v>
          </cell>
          <cell r="D805" t="str">
            <v>UND</v>
          </cell>
          <cell r="E805">
            <v>57650</v>
          </cell>
          <cell r="F805">
            <v>48445</v>
          </cell>
        </row>
        <row r="806">
          <cell r="A806" t="str">
            <v>I805</v>
          </cell>
          <cell r="B806" t="str">
            <v xml:space="preserve">UNIVERSAL ACERO GALVANIZADO - 2" </v>
          </cell>
          <cell r="C806" t="str">
            <v>Insumos</v>
          </cell>
          <cell r="D806" t="str">
            <v>UND</v>
          </cell>
          <cell r="E806">
            <v>33796</v>
          </cell>
          <cell r="F806">
            <v>28400</v>
          </cell>
        </row>
        <row r="807">
          <cell r="A807" t="str">
            <v>I806</v>
          </cell>
          <cell r="B807" t="str">
            <v>UNIVERSAL ACERO GALVANIZADO - 3 "</v>
          </cell>
          <cell r="C807" t="str">
            <v>Insumos</v>
          </cell>
          <cell r="D807" t="str">
            <v>UND</v>
          </cell>
          <cell r="E807">
            <v>95425</v>
          </cell>
          <cell r="F807">
            <v>80189</v>
          </cell>
        </row>
        <row r="808">
          <cell r="A808" t="str">
            <v>I807</v>
          </cell>
          <cell r="B808" t="str">
            <v>UNIVERSAL ACERO GALVANIZADO - 3/4"</v>
          </cell>
          <cell r="C808" t="str">
            <v>Insumos</v>
          </cell>
          <cell r="D808" t="str">
            <v>UND</v>
          </cell>
          <cell r="E808">
            <v>9143</v>
          </cell>
          <cell r="F808">
            <v>7683</v>
          </cell>
        </row>
        <row r="809">
          <cell r="A809" t="str">
            <v>I808</v>
          </cell>
          <cell r="B809" t="str">
            <v>UNIVERSAL ACERO GALVANIZADO - 4 "</v>
          </cell>
          <cell r="C809" t="str">
            <v>Insumos</v>
          </cell>
          <cell r="D809" t="str">
            <v>UND</v>
          </cell>
          <cell r="E809">
            <v>182899</v>
          </cell>
          <cell r="F809">
            <v>153697</v>
          </cell>
        </row>
        <row r="810">
          <cell r="A810" t="str">
            <v>I809</v>
          </cell>
          <cell r="B810" t="str">
            <v xml:space="preserve">VALVULA CHEQUE 4"  (HIERRO DUCTIL ASTM A-536 CLASE 65-48-18). </v>
          </cell>
          <cell r="C810" t="str">
            <v>Insumos</v>
          </cell>
          <cell r="D810" t="str">
            <v>UND</v>
          </cell>
          <cell r="E810">
            <v>954262</v>
          </cell>
          <cell r="F810">
            <v>801901</v>
          </cell>
        </row>
        <row r="811">
          <cell r="A811" t="str">
            <v>I810</v>
          </cell>
          <cell r="B811" t="str">
            <v>VALVULA DE PIE CANASTILLA BRONCE 3" HBVP</v>
          </cell>
          <cell r="C811" t="str">
            <v>Insumos</v>
          </cell>
          <cell r="D811" t="str">
            <v>UND</v>
          </cell>
          <cell r="E811">
            <v>513512</v>
          </cell>
          <cell r="F811">
            <v>431523</v>
          </cell>
        </row>
        <row r="812">
          <cell r="A812" t="str">
            <v>I811</v>
          </cell>
          <cell r="B812" t="str">
            <v>VALVULA DE PIE CON COLADERA - 1 1/2"</v>
          </cell>
          <cell r="C812" t="str">
            <v>Insumos</v>
          </cell>
          <cell r="D812" t="str">
            <v>UND</v>
          </cell>
          <cell r="E812">
            <v>114589</v>
          </cell>
          <cell r="F812">
            <v>96293</v>
          </cell>
        </row>
        <row r="813">
          <cell r="A813" t="str">
            <v>I812</v>
          </cell>
          <cell r="B813" t="str">
            <v>VALVULA DE PIE CON COLADERA - 2 1/2"</v>
          </cell>
          <cell r="C813" t="str">
            <v>Insumos</v>
          </cell>
          <cell r="D813" t="str">
            <v>UND</v>
          </cell>
          <cell r="E813">
            <v>214709</v>
          </cell>
          <cell r="F813">
            <v>180428</v>
          </cell>
        </row>
        <row r="814">
          <cell r="A814" t="str">
            <v>I813</v>
          </cell>
          <cell r="B814" t="str">
            <v>VALVULA DE VENTOSA AIRE  2" TIPO ARI MOD. D-0400 O SIMILAR</v>
          </cell>
          <cell r="C814" t="str">
            <v>Insumos</v>
          </cell>
          <cell r="D814" t="str">
            <v>UND</v>
          </cell>
          <cell r="E814">
            <v>438165</v>
          </cell>
          <cell r="F814">
            <v>368206</v>
          </cell>
        </row>
        <row r="815">
          <cell r="A815" t="str">
            <v>I814</v>
          </cell>
          <cell r="B815" t="str">
            <v>VALVULA DOBLE COMPUERTA ELASTICA EXTREMO LISO, H.D ASTM 536   3"</v>
          </cell>
          <cell r="C815" t="str">
            <v>Insumos</v>
          </cell>
          <cell r="D815" t="str">
            <v>UND</v>
          </cell>
          <cell r="E815">
            <v>638161</v>
          </cell>
          <cell r="F815">
            <v>536270</v>
          </cell>
        </row>
        <row r="816">
          <cell r="A816" t="str">
            <v>I815</v>
          </cell>
          <cell r="B816" t="str">
            <v>VALVULA DOBLE COMPUERTA ELASTICA EXTREMO LISO, H.D ASTM 536   4"</v>
          </cell>
          <cell r="C816" t="str">
            <v>Insumos</v>
          </cell>
          <cell r="D816" t="str">
            <v>UND</v>
          </cell>
          <cell r="E816">
            <v>827026</v>
          </cell>
          <cell r="F816">
            <v>694980</v>
          </cell>
        </row>
        <row r="817">
          <cell r="A817" t="str">
            <v>I816</v>
          </cell>
          <cell r="B817" t="str">
            <v>VALVULA DOBLE COMPUERTA ELASTICA EXTREMO LISO, H.D ASTM 536  6"</v>
          </cell>
          <cell r="C817" t="str">
            <v>Insumos</v>
          </cell>
          <cell r="D817" t="str">
            <v>UND</v>
          </cell>
          <cell r="E817">
            <v>1493023</v>
          </cell>
          <cell r="F817">
            <v>1254641</v>
          </cell>
        </row>
        <row r="818">
          <cell r="A818" t="str">
            <v>I817</v>
          </cell>
          <cell r="B818" t="str">
            <v>VALVULA DOBLE COMPUERTA ELASTICA EXTREMOS BRIDAS, H.D ASTM 536  10"</v>
          </cell>
          <cell r="C818" t="str">
            <v>Insumos</v>
          </cell>
          <cell r="D818" t="str">
            <v>UND</v>
          </cell>
          <cell r="E818">
            <v>4592390</v>
          </cell>
          <cell r="F818">
            <v>3859151</v>
          </cell>
        </row>
        <row r="819">
          <cell r="A819" t="str">
            <v>I818</v>
          </cell>
          <cell r="B819" t="str">
            <v>VALVULA DOBLE COMPUERTA ELASTICA, EXTREMOS BRIDAS, H.D ASTM 536  2"</v>
          </cell>
          <cell r="C819" t="str">
            <v>Insumos</v>
          </cell>
          <cell r="D819" t="str">
            <v>UND</v>
          </cell>
          <cell r="E819">
            <v>439359</v>
          </cell>
          <cell r="F819">
            <v>369209</v>
          </cell>
        </row>
        <row r="820">
          <cell r="A820" t="str">
            <v>I819</v>
          </cell>
          <cell r="B820" t="str">
            <v>VALVULA FLOTADORA DE 1" COBRE</v>
          </cell>
          <cell r="C820" t="str">
            <v>Insumos</v>
          </cell>
          <cell r="D820" t="str">
            <v>UND</v>
          </cell>
          <cell r="E820">
            <v>145671</v>
          </cell>
          <cell r="F820">
            <v>122413</v>
          </cell>
        </row>
        <row r="821">
          <cell r="A821" t="str">
            <v>I820</v>
          </cell>
          <cell r="B821" t="str">
            <v>VALVULA REGULADORA DE PRESION 1"</v>
          </cell>
          <cell r="C821" t="str">
            <v>Insumos</v>
          </cell>
          <cell r="D821" t="str">
            <v>UND</v>
          </cell>
          <cell r="E821">
            <v>477643</v>
          </cell>
          <cell r="F821">
            <v>401381</v>
          </cell>
        </row>
        <row r="822">
          <cell r="A822" t="str">
            <v>I821</v>
          </cell>
          <cell r="B822" t="str">
            <v>VALVULA TIPO BOLA PARA GAS DE  1 1/2"</v>
          </cell>
          <cell r="C822" t="str">
            <v>Insumos</v>
          </cell>
          <cell r="D822" t="str">
            <v>UND</v>
          </cell>
          <cell r="E822">
            <v>94089</v>
          </cell>
          <cell r="F822">
            <v>79066</v>
          </cell>
        </row>
        <row r="823">
          <cell r="A823" t="str">
            <v>I822</v>
          </cell>
          <cell r="B823" t="str">
            <v>VALVULA TIPO BOLA PARA GAS DE 1"</v>
          </cell>
          <cell r="C823" t="str">
            <v>Insumos</v>
          </cell>
          <cell r="D823" t="str">
            <v>UND</v>
          </cell>
          <cell r="E823">
            <v>32392</v>
          </cell>
          <cell r="F823">
            <v>27220</v>
          </cell>
        </row>
        <row r="824">
          <cell r="A824" t="str">
            <v>I823</v>
          </cell>
          <cell r="B824" t="str">
            <v>VALVULA TIPO BOLA PARA GAS DE 3/4"</v>
          </cell>
          <cell r="C824" t="str">
            <v>Insumos</v>
          </cell>
          <cell r="D824" t="str">
            <v>UND</v>
          </cell>
          <cell r="E824">
            <v>18677</v>
          </cell>
          <cell r="F824">
            <v>15695</v>
          </cell>
        </row>
        <row r="825">
          <cell r="A825" t="str">
            <v>I824</v>
          </cell>
          <cell r="B825" t="str">
            <v>VENTOSA 3" DOBLE CAMARA TRIPLE EFECTO BRIDADA .</v>
          </cell>
          <cell r="C825" t="str">
            <v>Insumos</v>
          </cell>
          <cell r="D825" t="str">
            <v>UND</v>
          </cell>
          <cell r="E825">
            <v>1192827</v>
          </cell>
          <cell r="F825">
            <v>1002376</v>
          </cell>
        </row>
        <row r="826">
          <cell r="A826" t="str">
            <v>I825</v>
          </cell>
          <cell r="B826" t="str">
            <v xml:space="preserve">YEE SANITARIA 2'' </v>
          </cell>
          <cell r="C826" t="str">
            <v>Insumos</v>
          </cell>
          <cell r="D826" t="str">
            <v>UND</v>
          </cell>
          <cell r="E826">
            <v>8529</v>
          </cell>
          <cell r="F826">
            <v>7167</v>
          </cell>
        </row>
        <row r="827">
          <cell r="A827" t="str">
            <v>I826</v>
          </cell>
          <cell r="B827" t="str">
            <v xml:space="preserve">YEE SANITARIA 3'' </v>
          </cell>
          <cell r="C827" t="str">
            <v>Insumos</v>
          </cell>
          <cell r="D827" t="str">
            <v>UND</v>
          </cell>
          <cell r="E827">
            <v>17513</v>
          </cell>
          <cell r="F827">
            <v>14717</v>
          </cell>
        </row>
        <row r="828">
          <cell r="A828" t="str">
            <v>I827</v>
          </cell>
          <cell r="B828" t="str">
            <v xml:space="preserve">YEE SANITARIA 4'' </v>
          </cell>
          <cell r="C828" t="str">
            <v>Insumos</v>
          </cell>
          <cell r="D828" t="str">
            <v>UND</v>
          </cell>
          <cell r="E828">
            <v>30200</v>
          </cell>
          <cell r="F828">
            <v>25378</v>
          </cell>
        </row>
        <row r="829">
          <cell r="A829" t="str">
            <v>I828</v>
          </cell>
          <cell r="B829" t="str">
            <v xml:space="preserve">YEE SANITARIA 6'' </v>
          </cell>
          <cell r="C829" t="str">
            <v>Insumos</v>
          </cell>
          <cell r="D829" t="str">
            <v>UND</v>
          </cell>
          <cell r="E829">
            <v>144224</v>
          </cell>
          <cell r="F829">
            <v>121197</v>
          </cell>
        </row>
        <row r="830">
          <cell r="A830" t="str">
            <v>I829</v>
          </cell>
          <cell r="B830" t="str">
            <v>TRAMITE ANTE LA EMPRESA DE ACUEDUCTO Y ALCANTARILLADO  PARA ACCEDER AL SERVICIO DE EVACUACIÓN DE AGUAS LLUVIAS Y RESIDUALES DEL PROYECTO.</v>
          </cell>
          <cell r="C830" t="str">
            <v>Insumos</v>
          </cell>
          <cell r="D830" t="str">
            <v>UND</v>
          </cell>
          <cell r="E830">
            <v>144224</v>
          </cell>
          <cell r="F830">
            <v>121197</v>
          </cell>
        </row>
        <row r="831">
          <cell r="A831" t="str">
            <v>I830</v>
          </cell>
          <cell r="B831" t="str">
            <v>REJILLA MINICELL 5X 5  ALUMINIO</v>
          </cell>
          <cell r="C831" t="str">
            <v>Insumos</v>
          </cell>
          <cell r="D831" t="str">
            <v>UND</v>
          </cell>
          <cell r="E831">
            <v>480998</v>
          </cell>
          <cell r="F831">
            <v>404200</v>
          </cell>
        </row>
        <row r="832">
          <cell r="A832" t="str">
            <v>I831</v>
          </cell>
          <cell r="B832" t="str">
            <v>KIT SILLA YEE PVC CORRUGADA DE 200X160 MM</v>
          </cell>
          <cell r="C832" t="str">
            <v>Insumos</v>
          </cell>
          <cell r="D832" t="str">
            <v>UND</v>
          </cell>
          <cell r="E832">
            <v>126624</v>
          </cell>
          <cell r="F832">
            <v>106407</v>
          </cell>
        </row>
        <row r="833">
          <cell r="A833" t="str">
            <v>I832</v>
          </cell>
          <cell r="B833" t="str">
            <v>KIT SILLA YEE PVC CORRUGADA DE 250X160 MM</v>
          </cell>
          <cell r="C833" t="str">
            <v>Insumos</v>
          </cell>
          <cell r="D833" t="str">
            <v>UND</v>
          </cell>
          <cell r="E833">
            <v>143143</v>
          </cell>
          <cell r="F833">
            <v>120288</v>
          </cell>
        </row>
        <row r="834">
          <cell r="A834" t="str">
            <v>I833</v>
          </cell>
          <cell r="B834" t="str">
            <v xml:space="preserve">KIT SILLA YEE PVC  CORRUGADA DE  315 X 160 M.M. </v>
          </cell>
          <cell r="C834" t="str">
            <v>Insumos</v>
          </cell>
          <cell r="D834" t="str">
            <v>UND</v>
          </cell>
          <cell r="E834">
            <v>318970</v>
          </cell>
          <cell r="F834">
            <v>268042</v>
          </cell>
        </row>
        <row r="835">
          <cell r="A835" t="str">
            <v>I834</v>
          </cell>
          <cell r="B835" t="str">
            <v xml:space="preserve">KIT SILLA YEE PVC  CORRUGADA DE  355 X 160 M.M. </v>
          </cell>
          <cell r="C835" t="str">
            <v>Insumos</v>
          </cell>
          <cell r="D835" t="str">
            <v>UND</v>
          </cell>
          <cell r="E835">
            <v>348724</v>
          </cell>
          <cell r="F835">
            <v>293045</v>
          </cell>
        </row>
        <row r="836">
          <cell r="A836" t="str">
            <v>I835</v>
          </cell>
          <cell r="B836" t="str">
            <v>KIT SILLA TEE PVC CORRUGADA DE 200X160 M.M</v>
          </cell>
          <cell r="C836" t="str">
            <v>Insumos</v>
          </cell>
          <cell r="D836" t="str">
            <v>UND</v>
          </cell>
          <cell r="E836">
            <v>126624</v>
          </cell>
          <cell r="F836">
            <v>106407</v>
          </cell>
        </row>
        <row r="837">
          <cell r="A837" t="str">
            <v>I836</v>
          </cell>
          <cell r="B837" t="str">
            <v>KIT SILLA TEE PVC CORRUGADA DE 250X160 M.M</v>
          </cell>
          <cell r="C837" t="str">
            <v>Insumos</v>
          </cell>
          <cell r="D837" t="str">
            <v>UND</v>
          </cell>
          <cell r="E837">
            <v>143143</v>
          </cell>
          <cell r="F837">
            <v>120288</v>
          </cell>
        </row>
        <row r="838">
          <cell r="A838" t="str">
            <v>I837</v>
          </cell>
          <cell r="B838" t="str">
            <v>KIT SILLA TEE PVC CORRUGADA DE 315X160 M.M</v>
          </cell>
          <cell r="C838" t="str">
            <v>Insumos</v>
          </cell>
          <cell r="D838" t="str">
            <v>UND</v>
          </cell>
          <cell r="E838">
            <v>318970</v>
          </cell>
          <cell r="F838">
            <v>268042</v>
          </cell>
        </row>
        <row r="839">
          <cell r="A839" t="str">
            <v>I838</v>
          </cell>
          <cell r="B839" t="str">
            <v xml:space="preserve"> SILLA YEE PVC CORRUGADA DE 400X160 MM</v>
          </cell>
          <cell r="C839" t="str">
            <v>Insumos</v>
          </cell>
          <cell r="D839" t="str">
            <v>UND</v>
          </cell>
          <cell r="E839">
            <v>240027</v>
          </cell>
          <cell r="F839">
            <v>201703</v>
          </cell>
        </row>
        <row r="840">
          <cell r="A840" t="str">
            <v>I839</v>
          </cell>
          <cell r="B840" t="str">
            <v xml:space="preserve"> SILLA YEE PVC CORRUGADA DE 450X160 MM</v>
          </cell>
          <cell r="C840" t="str">
            <v>Insumos</v>
          </cell>
          <cell r="D840" t="str">
            <v>UND</v>
          </cell>
          <cell r="E840">
            <v>256738</v>
          </cell>
          <cell r="F840">
            <v>215746</v>
          </cell>
        </row>
        <row r="841">
          <cell r="A841" t="str">
            <v>I840</v>
          </cell>
          <cell r="B841" t="str">
            <v xml:space="preserve"> SILLA YEE PVC CORRUGADA DE 500X160 MM</v>
          </cell>
          <cell r="C841" t="str">
            <v>Insumos</v>
          </cell>
          <cell r="D841" t="str">
            <v>UND</v>
          </cell>
          <cell r="E841">
            <v>391659</v>
          </cell>
          <cell r="F841">
            <v>329125</v>
          </cell>
        </row>
        <row r="842">
          <cell r="A842" t="str">
            <v>I841</v>
          </cell>
          <cell r="B842" t="str">
            <v xml:space="preserve"> SILLA YEE PVC CORRUGADA DE 24"X160 MM</v>
          </cell>
          <cell r="C842" t="str">
            <v>Insumos</v>
          </cell>
          <cell r="D842" t="str">
            <v>UND</v>
          </cell>
          <cell r="E842">
            <v>321468</v>
          </cell>
          <cell r="F842">
            <v>270141</v>
          </cell>
        </row>
        <row r="843">
          <cell r="A843" t="str">
            <v>I842</v>
          </cell>
          <cell r="B843" t="str">
            <v xml:space="preserve"> SILLA YEE PVC CORRUGADA DE 27"X160 MM</v>
          </cell>
          <cell r="C843" t="str">
            <v>Insumos</v>
          </cell>
          <cell r="D843" t="str">
            <v>UND</v>
          </cell>
          <cell r="E843">
            <v>399037</v>
          </cell>
          <cell r="F843">
            <v>335325</v>
          </cell>
        </row>
        <row r="844">
          <cell r="A844" t="str">
            <v>I843</v>
          </cell>
          <cell r="B844" t="str">
            <v>HIPOCLORITO DE SODIO - CLORO LIQUIDO CONC 5 AL 8%</v>
          </cell>
          <cell r="C844" t="str">
            <v>Insumos</v>
          </cell>
          <cell r="D844" t="str">
            <v>KG</v>
          </cell>
          <cell r="E844">
            <v>16967</v>
          </cell>
          <cell r="F844">
            <v>14258</v>
          </cell>
        </row>
        <row r="845">
          <cell r="A845" t="str">
            <v>I844</v>
          </cell>
          <cell r="B845" t="str">
            <v>UNION DE REPARACION DE 3"</v>
          </cell>
          <cell r="C845" t="str">
            <v>Insumos</v>
          </cell>
          <cell r="D845" t="str">
            <v>UND</v>
          </cell>
          <cell r="E845">
            <v>43356</v>
          </cell>
          <cell r="F845">
            <v>36434</v>
          </cell>
        </row>
        <row r="846">
          <cell r="A846" t="str">
            <v>I845</v>
          </cell>
          <cell r="B846" t="str">
            <v>TUBERIA PVC TIPO UNION MECANICA RDE 21 DE 2"</v>
          </cell>
          <cell r="C846" t="str">
            <v>Insumos</v>
          </cell>
          <cell r="D846" t="str">
            <v>M</v>
          </cell>
          <cell r="E846">
            <v>9345</v>
          </cell>
          <cell r="F846">
            <v>9345</v>
          </cell>
        </row>
        <row r="847">
          <cell r="A847" t="str">
            <v>I846</v>
          </cell>
          <cell r="B847" t="str">
            <v>TUBERIA PVC TIPO UNION MECANICA RDE 21 DE 3"</v>
          </cell>
          <cell r="C847" t="str">
            <v>Insumos</v>
          </cell>
          <cell r="D847" t="str">
            <v>M</v>
          </cell>
          <cell r="E847">
            <v>20440</v>
          </cell>
          <cell r="F847">
            <v>20440</v>
          </cell>
        </row>
        <row r="848">
          <cell r="A848" t="str">
            <v>I847</v>
          </cell>
          <cell r="B848" t="str">
            <v>TUBERIA PVC TIPO UNION MECANICA RDE 21 DE 4"</v>
          </cell>
          <cell r="C848" t="str">
            <v>Insumos</v>
          </cell>
          <cell r="D848" t="str">
            <v>M</v>
          </cell>
          <cell r="E848">
            <v>33726</v>
          </cell>
          <cell r="F848">
            <v>33726</v>
          </cell>
        </row>
        <row r="849">
          <cell r="A849" t="str">
            <v>I848</v>
          </cell>
          <cell r="B849" t="str">
            <v>TUBERIA PVC TIPO UNION MECANICA RDE 21 DE 6"</v>
          </cell>
          <cell r="C849" t="str">
            <v>Insumos</v>
          </cell>
          <cell r="D849" t="str">
            <v>M</v>
          </cell>
          <cell r="E849">
            <v>73665</v>
          </cell>
          <cell r="F849">
            <v>73665</v>
          </cell>
        </row>
        <row r="850">
          <cell r="A850" t="str">
            <v>I849</v>
          </cell>
          <cell r="B850" t="str">
            <v>TUBERIA PVC TIPO UNION MECANICA RDE 21 DE 8"</v>
          </cell>
          <cell r="C850" t="str">
            <v>Insumos</v>
          </cell>
          <cell r="D850" t="str">
            <v>M</v>
          </cell>
          <cell r="E850">
            <v>124734</v>
          </cell>
          <cell r="F850">
            <v>124734</v>
          </cell>
        </row>
        <row r="851">
          <cell r="A851" t="str">
            <v>I850</v>
          </cell>
          <cell r="B851" t="str">
            <v>TUBERIA PVC TIPO UNION MECANICA RDE 21 DE 10"</v>
          </cell>
          <cell r="C851" t="str">
            <v>Insumos</v>
          </cell>
          <cell r="D851" t="str">
            <v>M</v>
          </cell>
          <cell r="E851">
            <v>196355</v>
          </cell>
          <cell r="F851">
            <v>196355</v>
          </cell>
        </row>
        <row r="852">
          <cell r="A852" t="str">
            <v>I851</v>
          </cell>
          <cell r="B852" t="str">
            <v>TUBERIA PVC TIPO UNION MECANICA RDE 21 DE 12"</v>
          </cell>
          <cell r="C852" t="str">
            <v>Insumos</v>
          </cell>
          <cell r="D852" t="str">
            <v>M</v>
          </cell>
          <cell r="E852">
            <v>274739</v>
          </cell>
          <cell r="F852">
            <v>274739</v>
          </cell>
        </row>
        <row r="853">
          <cell r="A853" t="str">
            <v>I852</v>
          </cell>
          <cell r="B853" t="str">
            <v>TUBERIA PVC TIPO UNION MECANICA RDE 21 DE 14"</v>
          </cell>
          <cell r="C853" t="str">
            <v>Insumos</v>
          </cell>
          <cell r="D853" t="str">
            <v>M</v>
          </cell>
          <cell r="E853">
            <v>340706</v>
          </cell>
          <cell r="F853">
            <v>340706</v>
          </cell>
        </row>
        <row r="854">
          <cell r="A854" t="str">
            <v>I853</v>
          </cell>
          <cell r="B854" t="str">
            <v>TUBERIA PVC TIPO UNION MECANICA RDE 21 DE 16"</v>
          </cell>
          <cell r="C854" t="str">
            <v>Insumos</v>
          </cell>
          <cell r="D854" t="str">
            <v>M</v>
          </cell>
          <cell r="E854">
            <v>447189</v>
          </cell>
          <cell r="F854">
            <v>447189</v>
          </cell>
        </row>
        <row r="855">
          <cell r="A855" t="str">
            <v>I854</v>
          </cell>
          <cell r="B855" t="str">
            <v>TUBERIA PVC TIPO UNION MECANICA RDE 21 DE 18"</v>
          </cell>
          <cell r="C855" t="str">
            <v>Insumos</v>
          </cell>
          <cell r="D855" t="str">
            <v>M</v>
          </cell>
          <cell r="E855">
            <v>479415</v>
          </cell>
          <cell r="F855">
            <v>402870</v>
          </cell>
        </row>
        <row r="856">
          <cell r="A856" t="str">
            <v>I855</v>
          </cell>
          <cell r="B856" t="str">
            <v>TUBERIA PVC TIPO UNION MECANICA RDE 21 DE 20"</v>
          </cell>
          <cell r="C856" t="str">
            <v>Insumos</v>
          </cell>
          <cell r="D856" t="str">
            <v>M</v>
          </cell>
          <cell r="E856">
            <v>612725</v>
          </cell>
          <cell r="F856">
            <v>514895</v>
          </cell>
        </row>
        <row r="857">
          <cell r="A857" t="str">
            <v>I856</v>
          </cell>
          <cell r="B857" t="str">
            <v>TUBERIA PVC TIPO UNION MECANICA RDE 21 DE 24"</v>
          </cell>
          <cell r="C857" t="str">
            <v>Insumos</v>
          </cell>
          <cell r="D857" t="str">
            <v>M</v>
          </cell>
          <cell r="E857">
            <v>905458</v>
          </cell>
          <cell r="F857">
            <v>760889</v>
          </cell>
        </row>
        <row r="858">
          <cell r="A858" t="str">
            <v>I857</v>
          </cell>
          <cell r="B858" t="str">
            <v>TUBERIA PVC BIAXIAL PR 200 DE 3"</v>
          </cell>
          <cell r="C858" t="str">
            <v>Insumos</v>
          </cell>
          <cell r="D858" t="str">
            <v>M</v>
          </cell>
          <cell r="E858">
            <v>17516</v>
          </cell>
          <cell r="F858">
            <v>14719</v>
          </cell>
        </row>
        <row r="859">
          <cell r="A859" t="str">
            <v>I858</v>
          </cell>
          <cell r="B859" t="str">
            <v>TUBERIA PVC BIAXIAL PR 200 DE 4"</v>
          </cell>
          <cell r="C859" t="str">
            <v>Insumos</v>
          </cell>
          <cell r="D859" t="str">
            <v>M</v>
          </cell>
          <cell r="E859">
            <v>33765</v>
          </cell>
          <cell r="F859">
            <v>33765</v>
          </cell>
        </row>
        <row r="860">
          <cell r="A860" t="str">
            <v>I859</v>
          </cell>
          <cell r="B860" t="str">
            <v>TUBERIA PVC BIAXIAL PR 200 DE 6"</v>
          </cell>
          <cell r="C860" t="str">
            <v>Insumos</v>
          </cell>
          <cell r="D860" t="str">
            <v>M</v>
          </cell>
          <cell r="E860">
            <v>73665</v>
          </cell>
          <cell r="F860">
            <v>73665</v>
          </cell>
        </row>
        <row r="861">
          <cell r="A861" t="str">
            <v>I860</v>
          </cell>
          <cell r="B861" t="str">
            <v>TUBERIA PVC BIAXIAL PR 200 DE 8"</v>
          </cell>
          <cell r="C861" t="str">
            <v>Insumos</v>
          </cell>
          <cell r="D861" t="str">
            <v>M</v>
          </cell>
          <cell r="E861">
            <v>124734</v>
          </cell>
          <cell r="F861">
            <v>124734</v>
          </cell>
        </row>
        <row r="862">
          <cell r="A862" t="str">
            <v>I861</v>
          </cell>
          <cell r="B862" t="str">
            <v>TUBERIA PVC BIAXIAL PR 200 DE 10"</v>
          </cell>
          <cell r="C862" t="str">
            <v>Insumos</v>
          </cell>
          <cell r="D862" t="str">
            <v>M</v>
          </cell>
          <cell r="E862">
            <v>196355</v>
          </cell>
          <cell r="F862">
            <v>196355</v>
          </cell>
        </row>
        <row r="863">
          <cell r="A863" t="str">
            <v>I862</v>
          </cell>
          <cell r="B863" t="str">
            <v>TUBERIA PVC BIAXIAL PR 200 DE 12"</v>
          </cell>
          <cell r="C863" t="str">
            <v>Insumos</v>
          </cell>
          <cell r="D863" t="str">
            <v>M</v>
          </cell>
          <cell r="E863">
            <v>274739</v>
          </cell>
          <cell r="F863">
            <v>274739</v>
          </cell>
        </row>
        <row r="864">
          <cell r="A864" t="str">
            <v>I863</v>
          </cell>
          <cell r="B864" t="str">
            <v>TUBERIA PVC BIAXIAL PR 200 DE 14"</v>
          </cell>
          <cell r="C864" t="str">
            <v>Insumos</v>
          </cell>
          <cell r="D864" t="str">
            <v>M</v>
          </cell>
          <cell r="E864">
            <v>340706</v>
          </cell>
          <cell r="F864">
            <v>340706</v>
          </cell>
        </row>
        <row r="865">
          <cell r="A865" t="str">
            <v>I864</v>
          </cell>
          <cell r="B865" t="str">
            <v>TUBERIA PVC BIAXIAL PR 200 DE 16"</v>
          </cell>
          <cell r="C865" t="str">
            <v>Insumos</v>
          </cell>
          <cell r="D865" t="str">
            <v>M</v>
          </cell>
          <cell r="E865">
            <v>447189</v>
          </cell>
          <cell r="F865">
            <v>447189</v>
          </cell>
        </row>
        <row r="866">
          <cell r="A866" t="str">
            <v>I865</v>
          </cell>
          <cell r="B866" t="str">
            <v>TUBERIA PVC BIAXIAL PR 200 DE 18"</v>
          </cell>
          <cell r="C866" t="str">
            <v>Insumos</v>
          </cell>
          <cell r="D866" t="str">
            <v>M</v>
          </cell>
          <cell r="E866">
            <v>574639</v>
          </cell>
          <cell r="F866">
            <v>574639</v>
          </cell>
        </row>
        <row r="867">
          <cell r="A867" t="str">
            <v>I866</v>
          </cell>
          <cell r="B867" t="str">
            <v>TUBERIA PVC BIAXIAL PR 200 DE 20"</v>
          </cell>
          <cell r="C867" t="str">
            <v>Insumos</v>
          </cell>
          <cell r="D867" t="str">
            <v>M</v>
          </cell>
          <cell r="E867">
            <v>723129</v>
          </cell>
          <cell r="F867">
            <v>723129</v>
          </cell>
        </row>
        <row r="868">
          <cell r="A868" t="str">
            <v>I867</v>
          </cell>
          <cell r="B868" t="str">
            <v xml:space="preserve">TUBERIA PF + UAD DE 3/4 " </v>
          </cell>
          <cell r="C868" t="str">
            <v>Insumos</v>
          </cell>
          <cell r="D868" t="str">
            <v>M</v>
          </cell>
          <cell r="E868">
            <v>3928</v>
          </cell>
          <cell r="F868">
            <v>3301</v>
          </cell>
        </row>
        <row r="869">
          <cell r="A869" t="str">
            <v>I868</v>
          </cell>
          <cell r="B869" t="str">
            <v xml:space="preserve">TUBERIA PF + UAD DE 1/2" </v>
          </cell>
          <cell r="C869" t="str">
            <v>Insumos</v>
          </cell>
          <cell r="D869" t="str">
            <v>M</v>
          </cell>
          <cell r="E869">
            <v>1773</v>
          </cell>
          <cell r="F869">
            <v>1490</v>
          </cell>
        </row>
        <row r="870">
          <cell r="A870" t="str">
            <v>I869</v>
          </cell>
          <cell r="B870" t="str">
            <v>COLLARIN DE DERIVACION  PVC 6"X1/2" PARA ACUEDUCTO</v>
          </cell>
          <cell r="C870" t="str">
            <v>Insumos</v>
          </cell>
          <cell r="D870" t="str">
            <v>UND</v>
          </cell>
          <cell r="E870">
            <v>20893</v>
          </cell>
          <cell r="F870">
            <v>17557</v>
          </cell>
        </row>
        <row r="871">
          <cell r="A871" t="str">
            <v>I870</v>
          </cell>
          <cell r="B871" t="str">
            <v>COLLARIN DE DERIVACION  PVC 4"X3/4" PARA ACUEDUCTO</v>
          </cell>
          <cell r="C871" t="str">
            <v>Insumos</v>
          </cell>
          <cell r="D871" t="str">
            <v>UND</v>
          </cell>
          <cell r="E871">
            <v>16620</v>
          </cell>
          <cell r="F871">
            <v>13966</v>
          </cell>
        </row>
        <row r="872">
          <cell r="A872" t="str">
            <v>I871</v>
          </cell>
          <cell r="B872" t="str">
            <v>COLLARIN DE DERIVACION  PVC 4"X1/2" PARA ACUEDUCTO</v>
          </cell>
          <cell r="C872" t="str">
            <v>Insumos</v>
          </cell>
          <cell r="D872" t="str">
            <v>UND</v>
          </cell>
          <cell r="E872">
            <v>16433</v>
          </cell>
          <cell r="F872">
            <v>13809</v>
          </cell>
        </row>
        <row r="873">
          <cell r="A873" t="str">
            <v>I872</v>
          </cell>
          <cell r="B873" t="str">
            <v>COLLARIN DE DERIVACION  PVC 3"X3/4" PARA ACUEDUCTO</v>
          </cell>
          <cell r="C873" t="str">
            <v>Insumos</v>
          </cell>
          <cell r="D873" t="str">
            <v>UND</v>
          </cell>
          <cell r="E873">
            <v>13536</v>
          </cell>
          <cell r="F873">
            <v>11375</v>
          </cell>
        </row>
        <row r="874">
          <cell r="A874" t="str">
            <v>I873</v>
          </cell>
          <cell r="B874" t="str">
            <v>COLLARIN DE DERIVACION  PVC 3"X1/2" PARA ACUEDUCTO</v>
          </cell>
          <cell r="C874" t="str">
            <v>Insumos</v>
          </cell>
          <cell r="D874" t="str">
            <v>UND</v>
          </cell>
          <cell r="E874">
            <v>14487</v>
          </cell>
          <cell r="F874">
            <v>12174</v>
          </cell>
        </row>
        <row r="875">
          <cell r="A875" t="str">
            <v>I874</v>
          </cell>
          <cell r="B875" t="str">
            <v>COLLARIN DE DERIVACION  PVC 2"X1/2" PARA ACUEDUCTO</v>
          </cell>
          <cell r="C875" t="str">
            <v>Insumos</v>
          </cell>
          <cell r="D875" t="str">
            <v>UND</v>
          </cell>
          <cell r="E875">
            <v>8625</v>
          </cell>
          <cell r="F875">
            <v>7248</v>
          </cell>
        </row>
        <row r="876">
          <cell r="A876" t="str">
            <v>I875</v>
          </cell>
          <cell r="B876" t="str">
            <v>COLLARIN DE DERIVACION  PVC 2"X3/4" PARA ACUEDUCTO</v>
          </cell>
          <cell r="C876" t="str">
            <v>Insumos</v>
          </cell>
          <cell r="D876" t="str">
            <v>UND</v>
          </cell>
          <cell r="E876">
            <v>6764</v>
          </cell>
          <cell r="F876">
            <v>5684</v>
          </cell>
        </row>
        <row r="877">
          <cell r="A877" t="str">
            <v>I876</v>
          </cell>
          <cell r="B877" t="str">
            <v>REGISTRO DE CORTE INCORPORACION DE 1/2" PARA ACUEDUCTO</v>
          </cell>
          <cell r="C877" t="str">
            <v>Insumos</v>
          </cell>
          <cell r="D877" t="str">
            <v>UND</v>
          </cell>
          <cell r="E877">
            <v>24863</v>
          </cell>
          <cell r="F877">
            <v>20893</v>
          </cell>
        </row>
        <row r="878">
          <cell r="A878" t="str">
            <v>I877</v>
          </cell>
          <cell r="B878" t="str">
            <v>REGISTRO DE CORTE INCORPORACION DE 2" PARA ACUEDUCTO</v>
          </cell>
          <cell r="C878" t="str">
            <v>Insumos</v>
          </cell>
          <cell r="D878" t="str">
            <v>UND</v>
          </cell>
          <cell r="E878">
            <v>308704</v>
          </cell>
          <cell r="F878">
            <v>259415</v>
          </cell>
        </row>
        <row r="879">
          <cell r="A879" t="str">
            <v>I878</v>
          </cell>
          <cell r="B879" t="str">
            <v xml:space="preserve">REGISTRO O LLAVE DE PASO TIPO RED WHITE 1/2" ACUEDUCTO </v>
          </cell>
          <cell r="C879" t="str">
            <v>Insumos</v>
          </cell>
          <cell r="D879" t="str">
            <v>UND</v>
          </cell>
          <cell r="E879">
            <v>40623</v>
          </cell>
          <cell r="F879">
            <v>34137</v>
          </cell>
        </row>
        <row r="880">
          <cell r="A880" t="str">
            <v>I879</v>
          </cell>
          <cell r="B880" t="str">
            <v>REGISTRO O LLAVE DE PASO TIPO RED WHITE 1 1/2" ACUEDUCTO</v>
          </cell>
          <cell r="C880" t="str">
            <v>Insumos</v>
          </cell>
          <cell r="D880" t="str">
            <v>UND</v>
          </cell>
          <cell r="E880">
            <v>120522</v>
          </cell>
          <cell r="F880">
            <v>101279</v>
          </cell>
        </row>
        <row r="881">
          <cell r="A881" t="str">
            <v>I880</v>
          </cell>
          <cell r="B881" t="str">
            <v>REGISTRO O LLAVE DE PASO TIPO RED WHITE 1" ACUEDUCTO</v>
          </cell>
          <cell r="C881" t="str">
            <v>Insumos</v>
          </cell>
          <cell r="D881" t="str">
            <v>UND</v>
          </cell>
          <cell r="E881">
            <v>70682</v>
          </cell>
          <cell r="F881">
            <v>59397</v>
          </cell>
        </row>
        <row r="882">
          <cell r="A882" t="str">
            <v>I881</v>
          </cell>
          <cell r="B882" t="str">
            <v>REGISTRO O LLAVE DE PASO TIPO RED WHITE 3" ACUEDUCTO</v>
          </cell>
          <cell r="C882" t="str">
            <v>Insumos</v>
          </cell>
          <cell r="D882" t="str">
            <v>UND</v>
          </cell>
          <cell r="E882">
            <v>503740</v>
          </cell>
          <cell r="F882">
            <v>423311</v>
          </cell>
        </row>
        <row r="883">
          <cell r="A883" t="str">
            <v>I882</v>
          </cell>
          <cell r="B883" t="str">
            <v>REGISTRO O LLAVE DE PASO TIPO RED WHITE 2" ACUEDUCTO</v>
          </cell>
          <cell r="C883" t="str">
            <v>Insumos</v>
          </cell>
          <cell r="D883" t="str">
            <v>UND</v>
          </cell>
          <cell r="E883">
            <v>198243</v>
          </cell>
          <cell r="F883">
            <v>166591</v>
          </cell>
        </row>
        <row r="884">
          <cell r="A884" t="str">
            <v>I883</v>
          </cell>
          <cell r="B884" t="str">
            <v>COLLARIN DE DERIVACION ACERO INOXIDABLE  6"X1/2" PARA ACUEDUCTO</v>
          </cell>
          <cell r="C884" t="str">
            <v>Insumos</v>
          </cell>
          <cell r="D884" t="str">
            <v>UND</v>
          </cell>
          <cell r="E884">
            <v>200188</v>
          </cell>
          <cell r="F884">
            <v>168225</v>
          </cell>
        </row>
        <row r="885">
          <cell r="A885" t="str">
            <v>I884</v>
          </cell>
          <cell r="B885" t="str">
            <v>COLLARIN DE DERIVACION ACERO INOXIDABLE  8"X1/2" PARA ACUEDUCTO</v>
          </cell>
          <cell r="C885" t="str">
            <v>Insumos</v>
          </cell>
          <cell r="D885" t="str">
            <v>UND</v>
          </cell>
          <cell r="E885">
            <v>222243</v>
          </cell>
          <cell r="F885">
            <v>186759</v>
          </cell>
        </row>
        <row r="886">
          <cell r="A886" t="str">
            <v>I885</v>
          </cell>
          <cell r="B886" t="str">
            <v>TUBO DE POLIETILENO PE 100 A.D PN 10 DE 355 MM 14"</v>
          </cell>
          <cell r="C886" t="str">
            <v>Insumos</v>
          </cell>
          <cell r="D886" t="str">
            <v>M</v>
          </cell>
          <cell r="E886">
            <v>336010</v>
          </cell>
          <cell r="F886">
            <v>282361</v>
          </cell>
        </row>
        <row r="887">
          <cell r="A887" t="str">
            <v>I886</v>
          </cell>
          <cell r="B887" t="str">
            <v>TUBO DE POLIETILENO PE 100 A.D PN 12,5 DE 355 MM 14"</v>
          </cell>
          <cell r="C887" t="str">
            <v>Insumos</v>
          </cell>
          <cell r="D887" t="str">
            <v>M</v>
          </cell>
          <cell r="E887">
            <v>413997</v>
          </cell>
          <cell r="F887">
            <v>347897</v>
          </cell>
        </row>
        <row r="888">
          <cell r="A888" t="str">
            <v>I887</v>
          </cell>
          <cell r="B888" t="str">
            <v>TUBO DE POLIETILENO PE 100 A.D PN 16 DE 355 MM 14"</v>
          </cell>
          <cell r="C888" t="str">
            <v>Insumos</v>
          </cell>
          <cell r="D888" t="str">
            <v>M</v>
          </cell>
          <cell r="E888">
            <v>495717</v>
          </cell>
          <cell r="F888">
            <v>416569</v>
          </cell>
        </row>
        <row r="889">
          <cell r="A889" t="str">
            <v>I888</v>
          </cell>
          <cell r="B889" t="str">
            <v>TUBO DE POLIETILENO PE 100 A.D PN 10 DE 315 MM 12"</v>
          </cell>
          <cell r="C889" t="str">
            <v>Insumos</v>
          </cell>
          <cell r="D889" t="str">
            <v>M</v>
          </cell>
          <cell r="E889">
            <v>196387</v>
          </cell>
          <cell r="F889">
            <v>165031</v>
          </cell>
        </row>
        <row r="890">
          <cell r="A890" t="str">
            <v>I889</v>
          </cell>
          <cell r="B890" t="str">
            <v>TUBO DE POLIETILENO PE 100 A.D PN 12,5 DE 315 MM 12"</v>
          </cell>
          <cell r="C890" t="str">
            <v>Insumos</v>
          </cell>
          <cell r="D890" t="str">
            <v>M</v>
          </cell>
          <cell r="E890">
            <v>326490</v>
          </cell>
          <cell r="F890">
            <v>274361</v>
          </cell>
        </row>
        <row r="891">
          <cell r="A891" t="str">
            <v>I890</v>
          </cell>
          <cell r="B891" t="str">
            <v>TUBO DE POLIETILENO PE 100 A.D PN 16 DE 315 MM 12"</v>
          </cell>
          <cell r="C891" t="str">
            <v>Insumos</v>
          </cell>
          <cell r="D891" t="str">
            <v>M</v>
          </cell>
          <cell r="E891">
            <v>390635</v>
          </cell>
          <cell r="F891">
            <v>328265</v>
          </cell>
        </row>
        <row r="892">
          <cell r="A892" t="str">
            <v>I891</v>
          </cell>
          <cell r="B892" t="str">
            <v>TUBO DE POLIETILENO PE 100 A.D PN 10 DE 250 MM 10"</v>
          </cell>
          <cell r="C892" t="str">
            <v>Insumos</v>
          </cell>
          <cell r="D892" t="str">
            <v>M</v>
          </cell>
          <cell r="E892">
            <v>161817</v>
          </cell>
          <cell r="F892">
            <v>161817</v>
          </cell>
        </row>
        <row r="893">
          <cell r="A893" t="str">
            <v>I892</v>
          </cell>
          <cell r="B893" t="str">
            <v>TUBO DE POLIETILENO PE 100 A.D PN 12,5 DE 250 MM 10"</v>
          </cell>
          <cell r="C893" t="str">
            <v>Insumos</v>
          </cell>
          <cell r="D893" t="str">
            <v>M</v>
          </cell>
          <cell r="E893">
            <v>200331</v>
          </cell>
          <cell r="F893">
            <v>200331</v>
          </cell>
        </row>
        <row r="894">
          <cell r="A894" t="str">
            <v>I893</v>
          </cell>
          <cell r="B894" t="str">
            <v>TUBO DE POLIETILENO PE 100 A.D PN 16 DE 250 MM 10"</v>
          </cell>
          <cell r="C894" t="str">
            <v>Insumos</v>
          </cell>
          <cell r="D894" t="str">
            <v>M</v>
          </cell>
          <cell r="E894">
            <v>239871</v>
          </cell>
          <cell r="F894">
            <v>239871</v>
          </cell>
        </row>
        <row r="895">
          <cell r="A895" t="str">
            <v>I894</v>
          </cell>
          <cell r="B895" t="str">
            <v>TUBO DE POLIETILENO PE 100 A.D PN 10 DE 200 MM 8"</v>
          </cell>
          <cell r="C895" t="str">
            <v>Insumos</v>
          </cell>
          <cell r="D895" t="str">
            <v>M</v>
          </cell>
          <cell r="E895">
            <v>104050</v>
          </cell>
          <cell r="F895">
            <v>104050</v>
          </cell>
        </row>
        <row r="896">
          <cell r="A896" t="str">
            <v>I895</v>
          </cell>
          <cell r="B896" t="str">
            <v>TUBO DE POLIETILENO PE 100 A.D PN 12,5 DE 200 MM 8"</v>
          </cell>
          <cell r="C896" t="str">
            <v>Insumos</v>
          </cell>
          <cell r="D896" t="str">
            <v>M</v>
          </cell>
          <cell r="E896">
            <v>128048</v>
          </cell>
          <cell r="F896">
            <v>128048</v>
          </cell>
        </row>
        <row r="897">
          <cell r="A897" t="str">
            <v>I896</v>
          </cell>
          <cell r="B897" t="str">
            <v>TUBO DE POLIETILENO PE 100 A.D PN 16 DE 200 MM 8"</v>
          </cell>
          <cell r="C897" t="str">
            <v>Insumos</v>
          </cell>
          <cell r="D897" t="str">
            <v>M</v>
          </cell>
          <cell r="E897">
            <v>153813</v>
          </cell>
          <cell r="F897">
            <v>153813</v>
          </cell>
        </row>
        <row r="898">
          <cell r="A898" t="str">
            <v>I897</v>
          </cell>
          <cell r="B898" t="str">
            <v>TUBO DE POLIETILENO PE 100 A.D PN 10 DE 160 MM 6"</v>
          </cell>
          <cell r="C898" t="str">
            <v>Insumos</v>
          </cell>
          <cell r="D898" t="str">
            <v>M</v>
          </cell>
          <cell r="E898">
            <v>66459</v>
          </cell>
          <cell r="F898">
            <v>66459</v>
          </cell>
        </row>
        <row r="899">
          <cell r="A899" t="str">
            <v>I898</v>
          </cell>
          <cell r="B899" t="str">
            <v>TUBO DE POLIETILENO PE 100 A.D PN 12,5 DE 160 MM 6"</v>
          </cell>
          <cell r="C899" t="str">
            <v>Insumos</v>
          </cell>
          <cell r="D899" t="str">
            <v>M</v>
          </cell>
          <cell r="E899">
            <v>82208</v>
          </cell>
          <cell r="F899">
            <v>82208</v>
          </cell>
        </row>
        <row r="900">
          <cell r="A900" t="str">
            <v>I899</v>
          </cell>
          <cell r="B900" t="str">
            <v>TUBO DE POLIETILENO PE 100 A.D PN 16 DE 160 MM 6"</v>
          </cell>
          <cell r="C900" t="str">
            <v>Insumos</v>
          </cell>
          <cell r="D900" t="str">
            <v>M</v>
          </cell>
          <cell r="E900">
            <v>98677</v>
          </cell>
          <cell r="F900">
            <v>98677</v>
          </cell>
        </row>
        <row r="901">
          <cell r="A901" t="str">
            <v>I900</v>
          </cell>
          <cell r="B901" t="str">
            <v>TUBO DE POLIETILENO PE 100 A.D PN 10 DE 110 MM 4"</v>
          </cell>
          <cell r="C901" t="str">
            <v>Insumos</v>
          </cell>
          <cell r="D901" t="str">
            <v>M</v>
          </cell>
          <cell r="E901">
            <v>28227</v>
          </cell>
          <cell r="F901">
            <v>28227</v>
          </cell>
        </row>
        <row r="902">
          <cell r="A902" t="str">
            <v>I901</v>
          </cell>
          <cell r="B902" t="str">
            <v>TUBO DE POLIETILENO PE 100 A.D PN 12,5 DE 110 MM 4"</v>
          </cell>
          <cell r="C902" t="str">
            <v>Insumos</v>
          </cell>
          <cell r="D902" t="str">
            <v>M</v>
          </cell>
          <cell r="E902">
            <v>38798</v>
          </cell>
          <cell r="F902">
            <v>38798</v>
          </cell>
        </row>
        <row r="903">
          <cell r="A903" t="str">
            <v>I902</v>
          </cell>
          <cell r="B903" t="str">
            <v>TUBO DE POLIETILENO PE 100 A.D PN 16 DE 110 MM 4"</v>
          </cell>
          <cell r="C903" t="str">
            <v>Insumos</v>
          </cell>
          <cell r="D903" t="str">
            <v>M</v>
          </cell>
          <cell r="E903">
            <v>46489</v>
          </cell>
          <cell r="F903">
            <v>46489</v>
          </cell>
        </row>
        <row r="904">
          <cell r="A904" t="str">
            <v>I903</v>
          </cell>
          <cell r="B904" t="str">
            <v>TUBO DE POLIETILENO PE 100 A.D. PN 10 DE 90 M.M. (3,5")</v>
          </cell>
          <cell r="C904" t="str">
            <v>Insumos</v>
          </cell>
          <cell r="D904" t="str">
            <v>M</v>
          </cell>
          <cell r="E904">
            <v>19222</v>
          </cell>
          <cell r="F904">
            <v>19222</v>
          </cell>
        </row>
        <row r="905">
          <cell r="A905" t="str">
            <v>I904</v>
          </cell>
          <cell r="B905" t="str">
            <v>TUBO DE POLIETILENO PE 100 A.D. PN 12,5 DE 90 M.M. (3,5")</v>
          </cell>
          <cell r="C905" t="str">
            <v>Insumos</v>
          </cell>
          <cell r="D905" t="str">
            <v>M</v>
          </cell>
          <cell r="E905">
            <v>26230</v>
          </cell>
          <cell r="F905">
            <v>26230</v>
          </cell>
        </row>
        <row r="906">
          <cell r="A906" t="str">
            <v>I905</v>
          </cell>
          <cell r="B906" t="str">
            <v>TUBO DE POLIETILENO PE 100 A.D. PN 16 DE 90 M.M. (3,5")</v>
          </cell>
          <cell r="C906" t="str">
            <v>Insumos</v>
          </cell>
          <cell r="D906" t="str">
            <v>M</v>
          </cell>
          <cell r="E906">
            <v>31169</v>
          </cell>
          <cell r="F906">
            <v>31169</v>
          </cell>
        </row>
        <row r="907">
          <cell r="A907" t="str">
            <v>I906</v>
          </cell>
          <cell r="B907" t="str">
            <v>TUBO DE POLIETILENO PE 100 A.D. PN 10 DE 75 M.M. (3")</v>
          </cell>
          <cell r="C907" t="str">
            <v>Insumos</v>
          </cell>
          <cell r="D907" t="str">
            <v>M</v>
          </cell>
          <cell r="E907">
            <v>15079</v>
          </cell>
          <cell r="F907">
            <v>15079</v>
          </cell>
        </row>
        <row r="908">
          <cell r="A908" t="str">
            <v>I907</v>
          </cell>
          <cell r="B908" t="str">
            <v>TUBO DE POLIETILENO PE 100 A.D. PN 12,5 DE 75 M.M. (3")</v>
          </cell>
          <cell r="C908" t="str">
            <v>Insumos</v>
          </cell>
          <cell r="D908" t="str">
            <v>M</v>
          </cell>
          <cell r="E908">
            <v>17529</v>
          </cell>
          <cell r="F908">
            <v>17529</v>
          </cell>
        </row>
        <row r="909">
          <cell r="A909" t="str">
            <v>I908</v>
          </cell>
          <cell r="B909" t="str">
            <v>TUBO DE POLIETILENO PE 100 A.D. PN 16 DE 75 M.M. (3")</v>
          </cell>
          <cell r="C909" t="str">
            <v>Insumos</v>
          </cell>
          <cell r="D909" t="str">
            <v>M</v>
          </cell>
          <cell r="E909">
            <v>21598</v>
          </cell>
          <cell r="F909">
            <v>21598</v>
          </cell>
        </row>
        <row r="910">
          <cell r="A910" t="str">
            <v>I909</v>
          </cell>
          <cell r="B910" t="str">
            <v>TUBO DE POLIETILENO PE 100 A.D. PN 10 DE 63 M.M. (2.5")</v>
          </cell>
          <cell r="C910" t="str">
            <v>Insumos</v>
          </cell>
          <cell r="D910" t="str">
            <v>M</v>
          </cell>
          <cell r="E910">
            <v>12881</v>
          </cell>
          <cell r="F910">
            <v>12881</v>
          </cell>
        </row>
        <row r="911">
          <cell r="A911" t="str">
            <v>I910</v>
          </cell>
          <cell r="B911" t="str">
            <v>TUBO DE POLIETILENO PE 100 A.D. PN 12,5 DE 63 M.M. (2.5")</v>
          </cell>
          <cell r="C911" t="str">
            <v>Insumos</v>
          </cell>
          <cell r="D911" t="str">
            <v>M</v>
          </cell>
          <cell r="E911">
            <v>12879</v>
          </cell>
          <cell r="F911">
            <v>12879</v>
          </cell>
        </row>
        <row r="912">
          <cell r="A912" t="str">
            <v>I911</v>
          </cell>
          <cell r="B912" t="str">
            <v>TUBO DE POLIETILENO PE 100 A.D. PN 16 DE 63 M.M. (2.5")</v>
          </cell>
          <cell r="C912" t="str">
            <v>Insumos</v>
          </cell>
          <cell r="D912" t="str">
            <v>M</v>
          </cell>
          <cell r="E912">
            <v>15411</v>
          </cell>
          <cell r="F912">
            <v>15411</v>
          </cell>
        </row>
        <row r="913">
          <cell r="A913" t="str">
            <v>I912</v>
          </cell>
          <cell r="B913" t="str">
            <v>TUBO DE POLIETILENO PE 100 A.D. PN 10 DE 50 M.M. (2")</v>
          </cell>
          <cell r="C913" t="str">
            <v>Insumos</v>
          </cell>
          <cell r="D913" t="str">
            <v>M</v>
          </cell>
          <cell r="E913">
            <v>6430</v>
          </cell>
          <cell r="F913">
            <v>6430</v>
          </cell>
        </row>
        <row r="914">
          <cell r="A914" t="str">
            <v>I913</v>
          </cell>
          <cell r="B914" t="str">
            <v>TUBO DE POLIETILENO PE 100 A.D. PN 12,5 DE 50 M.M. (2")</v>
          </cell>
          <cell r="C914" t="str">
            <v>Insumos</v>
          </cell>
          <cell r="D914" t="str">
            <v>M</v>
          </cell>
          <cell r="E914">
            <v>7827</v>
          </cell>
          <cell r="F914">
            <v>7827</v>
          </cell>
        </row>
        <row r="915">
          <cell r="A915" t="str">
            <v>I914</v>
          </cell>
          <cell r="B915" t="str">
            <v>TUBO DE POLIETILENO PE 100 A.D. PN 16 DE 50 M.M. (2")</v>
          </cell>
          <cell r="C915" t="str">
            <v>Insumos</v>
          </cell>
          <cell r="D915" t="str">
            <v>M</v>
          </cell>
          <cell r="E915">
            <v>9706</v>
          </cell>
          <cell r="F915">
            <v>9706</v>
          </cell>
        </row>
        <row r="916">
          <cell r="A916" t="str">
            <v>I915</v>
          </cell>
          <cell r="B916" t="str">
            <v>TUBO DE POLIETILENO PE 80  A.D. PN 16 DE 20 M.M PARA ACOMETIDA</v>
          </cell>
          <cell r="C916" t="str">
            <v>Insumos</v>
          </cell>
          <cell r="D916" t="str">
            <v>M</v>
          </cell>
          <cell r="E916">
            <v>2330</v>
          </cell>
          <cell r="F916">
            <v>1958</v>
          </cell>
        </row>
        <row r="917">
          <cell r="A917" t="str">
            <v>I916</v>
          </cell>
          <cell r="B917" t="str">
            <v>TUBO DE POLIETILENO   PE 80 A.D PN 16 RDE 9  DE 32 M.M PARA ACOMETIDA</v>
          </cell>
          <cell r="C917" t="str">
            <v>Insumos</v>
          </cell>
          <cell r="D917" t="str">
            <v>M</v>
          </cell>
          <cell r="E917">
            <v>4146</v>
          </cell>
          <cell r="F917">
            <v>3484</v>
          </cell>
        </row>
        <row r="918">
          <cell r="A918" t="str">
            <v>I917</v>
          </cell>
          <cell r="B918" t="str">
            <v>SILLETA POLIETILENO PE 110 X 20 MM PARA SOCKET</v>
          </cell>
          <cell r="C918" t="str">
            <v>Insumos</v>
          </cell>
          <cell r="D918" t="str">
            <v>UND</v>
          </cell>
          <cell r="E918">
            <v>13154</v>
          </cell>
          <cell r="F918">
            <v>11054</v>
          </cell>
        </row>
        <row r="919">
          <cell r="A919" t="str">
            <v>I918</v>
          </cell>
          <cell r="B919" t="str">
            <v>SILLETA POLIETILENO PE 110 X 32 MM PARA SOCKET</v>
          </cell>
          <cell r="C919" t="str">
            <v>Insumos</v>
          </cell>
          <cell r="D919" t="str">
            <v>UND</v>
          </cell>
          <cell r="E919">
            <v>13154</v>
          </cell>
          <cell r="F919">
            <v>11054</v>
          </cell>
        </row>
        <row r="920">
          <cell r="A920" t="str">
            <v>I919</v>
          </cell>
          <cell r="B920" t="str">
            <v>RACOR  Y OTROS MATERIALES</v>
          </cell>
          <cell r="C920" t="str">
            <v>Insumos</v>
          </cell>
          <cell r="D920" t="str">
            <v>UND</v>
          </cell>
          <cell r="E920">
            <v>5201</v>
          </cell>
          <cell r="F920">
            <v>4371</v>
          </cell>
        </row>
        <row r="921">
          <cell r="A921" t="str">
            <v>I920</v>
          </cell>
          <cell r="B921" t="str">
            <v xml:space="preserve">ADAPTADOR MACHO PE 32 MM </v>
          </cell>
          <cell r="C921" t="str">
            <v>Insumos</v>
          </cell>
          <cell r="D921" t="str">
            <v>UND</v>
          </cell>
          <cell r="E921">
            <v>6649</v>
          </cell>
          <cell r="F921">
            <v>5587</v>
          </cell>
        </row>
        <row r="922">
          <cell r="A922" t="str">
            <v>I921</v>
          </cell>
          <cell r="B922" t="str">
            <v>VÁLVULA DE COMPUERTA ELÁSTICA VÁSTAGO NO ASCENDENTE HF DE 6" PARA ACUEDUCTO E.L</v>
          </cell>
          <cell r="C922" t="str">
            <v>Insumos</v>
          </cell>
          <cell r="D922" t="str">
            <v>UND</v>
          </cell>
          <cell r="E922">
            <v>1429301</v>
          </cell>
          <cell r="F922">
            <v>1201093</v>
          </cell>
        </row>
        <row r="923">
          <cell r="A923" t="str">
            <v>I922</v>
          </cell>
          <cell r="B923" t="str">
            <v>VÁLVULA DE COMPUERTA ELÁSTICA VÁSTAGO NO ASCENDENTE HF DE 4" PARA ACUEDUCTO E.L</v>
          </cell>
          <cell r="C923" t="str">
            <v>Insumos</v>
          </cell>
          <cell r="D923" t="str">
            <v>UND</v>
          </cell>
          <cell r="E923">
            <v>792267</v>
          </cell>
          <cell r="F923">
            <v>665771</v>
          </cell>
        </row>
        <row r="924">
          <cell r="A924" t="str">
            <v>I923</v>
          </cell>
          <cell r="B924" t="str">
            <v>VÁLVULA DE COMPUERTA ELÁSTICA VÁSTAGO NO ASCENDENTE HF DE 3" PARA ACUEDUCTO E.L</v>
          </cell>
          <cell r="C924" t="str">
            <v>Insumos</v>
          </cell>
          <cell r="D924" t="str">
            <v>UND</v>
          </cell>
          <cell r="E924">
            <v>610740</v>
          </cell>
          <cell r="F924">
            <v>513227</v>
          </cell>
        </row>
        <row r="925">
          <cell r="A925" t="str">
            <v>I924</v>
          </cell>
          <cell r="B925" t="str">
            <v>VÁLVULA DE COMPUERTA ELÁSTICA VÁSTAGO NO ASCENDENTE HF DE 8" PARA ACUEDUCTO BRIDADA</v>
          </cell>
          <cell r="C925" t="str">
            <v>Insumos</v>
          </cell>
          <cell r="D925" t="str">
            <v>UND</v>
          </cell>
          <cell r="E925">
            <v>2347958</v>
          </cell>
          <cell r="F925">
            <v>1973074</v>
          </cell>
        </row>
        <row r="926">
          <cell r="A926" t="str">
            <v>I925</v>
          </cell>
          <cell r="B926" t="str">
            <v>VÁLVULA DE COMPUERTA ELÁSTICA VÁSTAGO NO ASCENDENTE HF DE 6" PARA ACUEDUCTO BRIDADA</v>
          </cell>
          <cell r="C926" t="str">
            <v>Insumos</v>
          </cell>
          <cell r="D926" t="str">
            <v>UND</v>
          </cell>
          <cell r="E926">
            <v>1672751</v>
          </cell>
          <cell r="F926">
            <v>1405673</v>
          </cell>
        </row>
        <row r="927">
          <cell r="A927" t="str">
            <v>I926</v>
          </cell>
          <cell r="B927" t="str">
            <v>VÁLVULA DE COMPUERTA ELÁSTICA VÁSTAGO NO ASCENDENTE HF DE 4" PARA ACUEDUCTO BRIDADA</v>
          </cell>
          <cell r="C927" t="str">
            <v>Insumos</v>
          </cell>
          <cell r="D927" t="str">
            <v>UND</v>
          </cell>
          <cell r="E927">
            <v>894055</v>
          </cell>
          <cell r="F927">
            <v>751307</v>
          </cell>
        </row>
        <row r="928">
          <cell r="A928" t="str">
            <v>I927</v>
          </cell>
          <cell r="B928" t="str">
            <v>VÁLVULA DE COMPUERTA ELÁSTICA VÁSTAGO NO ASCENDENTE HF DE 3" PARA ACUEDUCTO BRIDADA</v>
          </cell>
          <cell r="C928" t="str">
            <v>Insumos</v>
          </cell>
          <cell r="D928" t="str">
            <v>UND</v>
          </cell>
          <cell r="E928">
            <v>716770</v>
          </cell>
          <cell r="F928">
            <v>602328</v>
          </cell>
        </row>
        <row r="929">
          <cell r="A929" t="str">
            <v>I928</v>
          </cell>
          <cell r="B929" t="str">
            <v>VÁLVULA DE COMPUERTA ELÁSTICA VÁSTAGO NO ASCENDENTE HF DE 2" PARA ACUEDUCTO BRIDADA</v>
          </cell>
          <cell r="C929" t="str">
            <v>Insumos</v>
          </cell>
          <cell r="D929" t="str">
            <v>UND</v>
          </cell>
          <cell r="E929">
            <v>475868</v>
          </cell>
          <cell r="F929">
            <v>399889</v>
          </cell>
        </row>
        <row r="930">
          <cell r="A930" t="str">
            <v>I929</v>
          </cell>
          <cell r="B930" t="str">
            <v>HIDRANTE BRIDADO HF TIPO TRÁFICO DE 4"</v>
          </cell>
          <cell r="C930" t="str">
            <v>Insumos</v>
          </cell>
          <cell r="D930" t="str">
            <v>UND</v>
          </cell>
          <cell r="E930">
            <v>3768778</v>
          </cell>
          <cell r="F930">
            <v>3167040</v>
          </cell>
        </row>
        <row r="931">
          <cell r="A931" t="str">
            <v>I930</v>
          </cell>
          <cell r="B931" t="str">
            <v xml:space="preserve">HIDRANTE BRIDADO HF TIPO MILÁN DE 3" </v>
          </cell>
          <cell r="C931" t="str">
            <v>Insumos</v>
          </cell>
          <cell r="D931" t="str">
            <v>UND</v>
          </cell>
          <cell r="E931">
            <v>2563416</v>
          </cell>
          <cell r="F931">
            <v>2154131</v>
          </cell>
        </row>
        <row r="932">
          <cell r="A932" t="str">
            <v>I931</v>
          </cell>
          <cell r="B932" t="str">
            <v>TAPA PORTAVÁLVULA HD</v>
          </cell>
          <cell r="C932" t="str">
            <v>Insumos</v>
          </cell>
          <cell r="D932" t="str">
            <v>UND</v>
          </cell>
          <cell r="E932">
            <v>154570</v>
          </cell>
          <cell r="F932">
            <v>129891</v>
          </cell>
        </row>
        <row r="933">
          <cell r="A933" t="str">
            <v>I932</v>
          </cell>
          <cell r="B933" t="str">
            <v>CAJA RECTANGULAR HF CON LOGOTIPO DE AGUAS DE MZALES</v>
          </cell>
          <cell r="C933" t="str">
            <v>Insumos</v>
          </cell>
          <cell r="D933" t="str">
            <v>UND</v>
          </cell>
          <cell r="E933">
            <v>78227</v>
          </cell>
          <cell r="F933">
            <v>65737</v>
          </cell>
        </row>
        <row r="934">
          <cell r="A934" t="str">
            <v>I933</v>
          </cell>
          <cell r="B934" t="str">
            <v>TAPON ROSCADO DE= 4" (100 MM) PVC PRESION</v>
          </cell>
          <cell r="C934" t="str">
            <v>Insumos</v>
          </cell>
          <cell r="D934" t="str">
            <v>UND</v>
          </cell>
          <cell r="E934">
            <v>56192</v>
          </cell>
          <cell r="F934">
            <v>47220</v>
          </cell>
        </row>
        <row r="935">
          <cell r="A935" t="str">
            <v>I934</v>
          </cell>
          <cell r="B935" t="str">
            <v>REDUCCION 6"X4"</v>
          </cell>
          <cell r="C935" t="str">
            <v>Insumos</v>
          </cell>
          <cell r="D935" t="str">
            <v>UND</v>
          </cell>
          <cell r="E935">
            <v>45018</v>
          </cell>
          <cell r="F935">
            <v>37830</v>
          </cell>
        </row>
        <row r="936">
          <cell r="A936" t="str">
            <v>I935</v>
          </cell>
          <cell r="B936" t="str">
            <v>TUBERIA MUEBLE RECTANGULARX 6M. ACERO LAMINADO EN FRIO; 76MMX38MM, ESPESOR 0.9MM, CALIBRE 20, CON TAPAS LATERALES</v>
          </cell>
          <cell r="C936" t="str">
            <v>Insumos</v>
          </cell>
          <cell r="D936" t="str">
            <v>M</v>
          </cell>
          <cell r="E936">
            <v>45174</v>
          </cell>
          <cell r="F936">
            <v>37961</v>
          </cell>
        </row>
        <row r="937">
          <cell r="A937" t="str">
            <v>I936</v>
          </cell>
          <cell r="B937" t="str">
            <v>TUBERIA GALVANIZADA 2" CAL 16</v>
          </cell>
          <cell r="C937" t="str">
            <v>Insumos</v>
          </cell>
          <cell r="D937" t="str">
            <v>M</v>
          </cell>
          <cell r="E937">
            <v>18182</v>
          </cell>
          <cell r="F937">
            <v>15279</v>
          </cell>
        </row>
        <row r="938">
          <cell r="A938" t="str">
            <v>I937</v>
          </cell>
          <cell r="B938" t="str">
            <v>BLOQUE CONCRETO COMUN</v>
          </cell>
          <cell r="C938" t="str">
            <v>Insumos</v>
          </cell>
          <cell r="D938" t="str">
            <v>UND</v>
          </cell>
          <cell r="E938">
            <v>4712</v>
          </cell>
          <cell r="F938">
            <v>3960</v>
          </cell>
        </row>
        <row r="939">
          <cell r="A939" t="str">
            <v>I938</v>
          </cell>
          <cell r="B939" t="str">
            <v xml:space="preserve">BLOQUE CONCRETO DECORATIVO CATALÁN LISO GRIS VERDE OLIVA 15*10*30 </v>
          </cell>
          <cell r="C939" t="str">
            <v>Insumos</v>
          </cell>
          <cell r="D939" t="str">
            <v>UND</v>
          </cell>
          <cell r="E939">
            <v>4883</v>
          </cell>
          <cell r="F939">
            <v>4103</v>
          </cell>
        </row>
        <row r="940">
          <cell r="A940" t="str">
            <v>I939</v>
          </cell>
          <cell r="B940" t="str">
            <v>BLOQUE ESTRUCTURAL CONCRETO LISO 12*20*40  CM. TIPO ADOQUINAR O SIMILAR.</v>
          </cell>
          <cell r="C940" t="str">
            <v>Insumos</v>
          </cell>
          <cell r="D940" t="str">
            <v>UND</v>
          </cell>
          <cell r="E940">
            <v>3595</v>
          </cell>
          <cell r="F940">
            <v>3021</v>
          </cell>
        </row>
        <row r="941">
          <cell r="A941" t="str">
            <v>I940</v>
          </cell>
          <cell r="B941" t="str">
            <v>LADRILLO TOLETE COMUN</v>
          </cell>
          <cell r="C941" t="str">
            <v>Insumos</v>
          </cell>
          <cell r="D941" t="str">
            <v>UND</v>
          </cell>
          <cell r="E941">
            <v>405</v>
          </cell>
          <cell r="F941">
            <v>340</v>
          </cell>
        </row>
        <row r="942">
          <cell r="A942" t="str">
            <v>I941</v>
          </cell>
          <cell r="B942" t="str">
            <v>BLOQUE DIVISORIO Nº 5 ( 33 X 23 X 11.5 CM) ARCILLA TIPO SANTAFÉ O SIMILAR.</v>
          </cell>
          <cell r="C942" t="str">
            <v>Insumos</v>
          </cell>
          <cell r="D942" t="str">
            <v>UND</v>
          </cell>
          <cell r="E942">
            <v>2024</v>
          </cell>
          <cell r="F942">
            <v>1701</v>
          </cell>
        </row>
        <row r="943">
          <cell r="A943" t="str">
            <v>I942</v>
          </cell>
          <cell r="B943" t="str">
            <v>BLOQUE ESTRUCTURAL CONCRETO LISO 15*20*40 CM. TIPO ADOQUINAR O SIMILAR.</v>
          </cell>
          <cell r="C943" t="str">
            <v>Insumos</v>
          </cell>
          <cell r="D943" t="str">
            <v>UND</v>
          </cell>
          <cell r="E943">
            <v>2451</v>
          </cell>
          <cell r="F943">
            <v>2060</v>
          </cell>
        </row>
        <row r="944">
          <cell r="A944" t="str">
            <v>I943</v>
          </cell>
          <cell r="B944" t="str">
            <v>LADRILLO 1/4 X 26  TONO OCRE ( 26 X 6 CM) TIPO MOORE O SIMILAR</v>
          </cell>
          <cell r="C944" t="str">
            <v>Insumos</v>
          </cell>
          <cell r="D944" t="str">
            <v>UND</v>
          </cell>
          <cell r="E944">
            <v>735</v>
          </cell>
          <cell r="F944">
            <v>618</v>
          </cell>
        </row>
        <row r="945">
          <cell r="A945" t="str">
            <v>I944</v>
          </cell>
          <cell r="B945" t="str">
            <v>LADRILLO TOLETE RECOCIDO (24,5 X 12 X 6 CM)</v>
          </cell>
          <cell r="C945" t="str">
            <v>Insumos</v>
          </cell>
          <cell r="D945" t="str">
            <v>UND</v>
          </cell>
          <cell r="E945">
            <v>2172</v>
          </cell>
          <cell r="F945">
            <v>1825</v>
          </cell>
        </row>
        <row r="946">
          <cell r="A946" t="str">
            <v>I945</v>
          </cell>
          <cell r="B946" t="str">
            <v>LADRILLO ESTRUCTURAL PORTANTE PRENSADO 30 X 6 CM. (29 X 12 X 9 CM) ARCILLA TIPO SANTAFÉ O SIMILAR.</v>
          </cell>
          <cell r="C946" t="str">
            <v>Insumos</v>
          </cell>
          <cell r="D946" t="str">
            <v>UND</v>
          </cell>
          <cell r="E946">
            <v>1839</v>
          </cell>
          <cell r="F946">
            <v>1545</v>
          </cell>
        </row>
        <row r="947">
          <cell r="A947" t="str">
            <v>I946</v>
          </cell>
          <cell r="B947" t="str">
            <v>LADRILLO ESTRUCTURAL PORTANTE PRENSADO 30 X 9 CM. (29 X 14.5 X 9 CM) ARCILLA TIPO SANTAFÉ O SIMILAR.</v>
          </cell>
          <cell r="C947" t="str">
            <v>Insumos</v>
          </cell>
          <cell r="D947" t="str">
            <v>UND</v>
          </cell>
          <cell r="E947">
            <v>2159</v>
          </cell>
          <cell r="F947">
            <v>1814</v>
          </cell>
        </row>
        <row r="948">
          <cell r="A948" t="str">
            <v>I947</v>
          </cell>
          <cell r="B948" t="str">
            <v>LADRILLO FACHADA PRENSADO LIVIANO (24.5 X 12 X 6 CM) ARCILLA TIPO SANTAFÉ O SIMILAR.</v>
          </cell>
          <cell r="C948" t="str">
            <v>Insumos</v>
          </cell>
          <cell r="D948" t="str">
            <v>UND</v>
          </cell>
          <cell r="E948">
            <v>1139</v>
          </cell>
          <cell r="F948">
            <v>957</v>
          </cell>
        </row>
        <row r="949">
          <cell r="A949" t="str">
            <v>I948</v>
          </cell>
          <cell r="B949" t="str">
            <v>LADRILLO FACHADA PRENSADO MACIZO (24.5 X 12 X 5.5 CM) ARCILLA TIPO SANTAFÉ O SIMILAR.</v>
          </cell>
          <cell r="C949" t="str">
            <v>Insumos</v>
          </cell>
          <cell r="D949" t="str">
            <v>UND</v>
          </cell>
          <cell r="E949">
            <v>1207</v>
          </cell>
          <cell r="F949">
            <v>1014</v>
          </cell>
        </row>
        <row r="950">
          <cell r="A950" t="str">
            <v>I949</v>
          </cell>
          <cell r="B950" t="str">
            <v>PIEZA ESPECIAL EN "L"  25 X 12.5 X 6 CM. TONO OCRE TIPO MOORE O SIMILAR.</v>
          </cell>
          <cell r="C950" t="str">
            <v>Insumos</v>
          </cell>
          <cell r="D950" t="str">
            <v>UND</v>
          </cell>
          <cell r="E950">
            <v>2168</v>
          </cell>
          <cell r="F950">
            <v>1822</v>
          </cell>
        </row>
        <row r="951">
          <cell r="A951" t="str">
            <v>I950</v>
          </cell>
          <cell r="B951" t="str">
            <v>ADOQUIN DE ARCILLA COLOR ( 8*10*20) PUESTO EN OBRA</v>
          </cell>
          <cell r="C951" t="str">
            <v>Insumos</v>
          </cell>
          <cell r="D951" t="str">
            <v>UND</v>
          </cell>
          <cell r="E951">
            <v>976</v>
          </cell>
          <cell r="F951">
            <v>820</v>
          </cell>
        </row>
        <row r="952">
          <cell r="A952" t="str">
            <v>I951</v>
          </cell>
          <cell r="B952" t="str">
            <v xml:space="preserve">BLOQUE  Nº 4 ARCILLA </v>
          </cell>
          <cell r="C952" t="str">
            <v>Insumos</v>
          </cell>
          <cell r="D952" t="str">
            <v>UND</v>
          </cell>
          <cell r="E952">
            <v>1610</v>
          </cell>
          <cell r="F952">
            <v>1353</v>
          </cell>
        </row>
        <row r="953">
          <cell r="A953" t="str">
            <v>I952</v>
          </cell>
          <cell r="B953" t="str">
            <v>BLOQUE ESTRUCTURAL CONCRETO LISO 20*20*40 CM. TIPO ADOQUINAR O SIMILAR.</v>
          </cell>
          <cell r="C953" t="str">
            <v>Insumos</v>
          </cell>
          <cell r="D953" t="str">
            <v>UND</v>
          </cell>
          <cell r="E953">
            <v>3017</v>
          </cell>
          <cell r="F953">
            <v>2535</v>
          </cell>
        </row>
        <row r="954">
          <cell r="A954" t="str">
            <v>I953</v>
          </cell>
          <cell r="B954" t="str">
            <v>CERCO ORDINARIO 8 CM X 8 CM X 4 M.</v>
          </cell>
          <cell r="C954" t="str">
            <v>Insumos</v>
          </cell>
          <cell r="D954" t="str">
            <v>M</v>
          </cell>
          <cell r="E954">
            <v>40501</v>
          </cell>
          <cell r="F954">
            <v>40501</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1114043</v>
          </cell>
          <cell r="F955">
            <v>1114043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1482722</v>
          </cell>
          <cell r="F956">
            <v>1482722</v>
          </cell>
        </row>
        <row r="957">
          <cell r="A957" t="str">
            <v>I956</v>
          </cell>
          <cell r="B957" t="str">
            <v xml:space="preserve">DURMIENTE  4*4  </v>
          </cell>
          <cell r="C957" t="str">
            <v>Insumos</v>
          </cell>
          <cell r="D957" t="str">
            <v>M</v>
          </cell>
          <cell r="E957">
            <v>4553</v>
          </cell>
          <cell r="F957">
            <v>4553</v>
          </cell>
        </row>
        <row r="958">
          <cell r="A958" t="str">
            <v>I957</v>
          </cell>
          <cell r="B958" t="str">
            <v>LISTON 2 X 4</v>
          </cell>
          <cell r="C958" t="str">
            <v>Insumos</v>
          </cell>
          <cell r="D958" t="str">
            <v>M</v>
          </cell>
          <cell r="E958">
            <v>3875</v>
          </cell>
          <cell r="F958">
            <v>3875</v>
          </cell>
        </row>
        <row r="959">
          <cell r="A959" t="str">
            <v>I958</v>
          </cell>
          <cell r="B959" t="str">
            <v>LISTON CEDRO MACHO 5 CM X 2.5 CM X 3 M.</v>
          </cell>
          <cell r="C959" t="str">
            <v>Insumos</v>
          </cell>
          <cell r="D959" t="str">
            <v>M</v>
          </cell>
          <cell r="E959">
            <v>4069</v>
          </cell>
          <cell r="F959">
            <v>4069</v>
          </cell>
        </row>
        <row r="960">
          <cell r="A960" t="str">
            <v>I959</v>
          </cell>
          <cell r="B960" t="str">
            <v>MARCO EN MADECOR SENCILLO - KIT DE MARKO MADECOR TIPO PIZANO O SIMILAR (2 LARGUEROS DE 2,40 M Y UN CABEZAL DE 1,20 M.) ANCHO MURO: 10 A 18 CM.</v>
          </cell>
          <cell r="C960" t="str">
            <v>Insumos</v>
          </cell>
          <cell r="D960" t="str">
            <v>UND</v>
          </cell>
          <cell r="E960">
            <v>175705</v>
          </cell>
          <cell r="F960">
            <v>175705</v>
          </cell>
        </row>
        <row r="961">
          <cell r="A961" t="str">
            <v>I960</v>
          </cell>
          <cell r="B961" t="str">
            <v>MARCO EN MADECOR SENCILLO - KIT DE MARKO MADECOR TIPO PIZANO O SIMILAR (2 LARGUEROS DE 2,40 M Y UN CABEZAL DE 1,20 M.) ANCHO MURO: 8 CM.</v>
          </cell>
          <cell r="C961" t="str">
            <v>Insumos</v>
          </cell>
          <cell r="D961" t="str">
            <v>UND</v>
          </cell>
          <cell r="E961">
            <v>142346</v>
          </cell>
          <cell r="F961">
            <v>142346</v>
          </cell>
        </row>
        <row r="962">
          <cell r="A962" t="str">
            <v>I961</v>
          </cell>
          <cell r="B962" t="str">
            <v>MARCO EN MADERA CHINGALE SENCILLO - KIT DE MARKO MADERA TIPO PIZANO O SIMILAR. (2 LARGUEROS DE 2,40 M Y UN CABEZAL DE 1,20 M.) ANCHO MURO: 8 CM.</v>
          </cell>
          <cell r="C962" t="str">
            <v>Insumos</v>
          </cell>
          <cell r="D962" t="str">
            <v>UND</v>
          </cell>
          <cell r="E962">
            <v>85532</v>
          </cell>
          <cell r="F962">
            <v>85532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224698</v>
          </cell>
          <cell r="F963">
            <v>224698</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486570</v>
          </cell>
          <cell r="F964">
            <v>486570</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379856</v>
          </cell>
          <cell r="F965">
            <v>379856</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192957</v>
          </cell>
          <cell r="F966">
            <v>192957</v>
          </cell>
        </row>
        <row r="967">
          <cell r="A967" t="str">
            <v>I966</v>
          </cell>
          <cell r="B967" t="str">
            <v>TELERA 20 CM X 4 CM X 3 M.</v>
          </cell>
          <cell r="C967" t="str">
            <v>Insumos</v>
          </cell>
          <cell r="D967" t="str">
            <v>M</v>
          </cell>
          <cell r="E967">
            <v>10345</v>
          </cell>
          <cell r="F967">
            <v>10345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265438</v>
          </cell>
          <cell r="F968">
            <v>265438</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243326</v>
          </cell>
          <cell r="F969">
            <v>243326</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280248</v>
          </cell>
          <cell r="F970">
            <v>280248</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258133</v>
          </cell>
          <cell r="F971">
            <v>258133</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206351</v>
          </cell>
          <cell r="F972">
            <v>206351</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184236</v>
          </cell>
          <cell r="F973">
            <v>184236</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252410</v>
          </cell>
          <cell r="F974">
            <v>252410</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230295</v>
          </cell>
          <cell r="F975">
            <v>230295</v>
          </cell>
        </row>
        <row r="976">
          <cell r="A976" t="str">
            <v>I975</v>
          </cell>
          <cell r="B976" t="str">
            <v>CUARTON 8 CM * 4 CM * 3 M</v>
          </cell>
          <cell r="C976" t="str">
            <v>Insumos</v>
          </cell>
          <cell r="D976" t="str">
            <v>M</v>
          </cell>
          <cell r="E976">
            <v>3728</v>
          </cell>
          <cell r="F976">
            <v>3728</v>
          </cell>
        </row>
        <row r="977">
          <cell r="A977" t="str">
            <v>I976</v>
          </cell>
          <cell r="B977" t="str">
            <v>CUARTON ORDINARIO 8 CM *4 CM *3M</v>
          </cell>
          <cell r="C977" t="str">
            <v>Insumos</v>
          </cell>
          <cell r="D977" t="str">
            <v>M</v>
          </cell>
          <cell r="E977">
            <v>3035</v>
          </cell>
          <cell r="F977">
            <v>3035</v>
          </cell>
        </row>
        <row r="978">
          <cell r="A978" t="str">
            <v>I977</v>
          </cell>
          <cell r="B978" t="str">
            <v>TABLA BURRA 30 CM * 2.5 CM * 3 M</v>
          </cell>
          <cell r="C978" t="str">
            <v>Insumos</v>
          </cell>
          <cell r="D978" t="str">
            <v>UND</v>
          </cell>
          <cell r="E978">
            <v>20381</v>
          </cell>
          <cell r="F978">
            <v>20381</v>
          </cell>
        </row>
        <row r="979">
          <cell r="A979" t="str">
            <v>I978</v>
          </cell>
          <cell r="B979" t="str">
            <v>TABLA CHAPA EN CEDRO MACHO 30 CM X 2 CM X 3 M.</v>
          </cell>
          <cell r="C979" t="str">
            <v>Insumos</v>
          </cell>
          <cell r="D979" t="str">
            <v>M</v>
          </cell>
          <cell r="E979">
            <v>5957</v>
          </cell>
          <cell r="F979">
            <v>5957</v>
          </cell>
        </row>
        <row r="980">
          <cell r="A980" t="str">
            <v>I979</v>
          </cell>
          <cell r="B980" t="str">
            <v>TABLA CHAPA ORDINARIO 30 CM X 2 CM X 3 M.</v>
          </cell>
          <cell r="C980" t="str">
            <v>Insumos</v>
          </cell>
          <cell r="D980" t="str">
            <v>UND</v>
          </cell>
          <cell r="E980">
            <v>16371</v>
          </cell>
          <cell r="F980">
            <v>16371</v>
          </cell>
        </row>
        <row r="981">
          <cell r="A981" t="str">
            <v>I980</v>
          </cell>
          <cell r="B981" t="str">
            <v>TIRAS ALISTADO 3 X 3 X 3</v>
          </cell>
          <cell r="C981" t="str">
            <v>Insumos</v>
          </cell>
          <cell r="D981" t="str">
            <v>M</v>
          </cell>
          <cell r="E981">
            <v>937</v>
          </cell>
          <cell r="F981">
            <v>937</v>
          </cell>
        </row>
        <row r="982">
          <cell r="A982" t="str">
            <v>I981</v>
          </cell>
          <cell r="B982" t="str">
            <v>VARA DE CLAVO</v>
          </cell>
          <cell r="C982" t="str">
            <v>Insumos</v>
          </cell>
          <cell r="D982" t="str">
            <v>M</v>
          </cell>
          <cell r="E982">
            <v>2129</v>
          </cell>
          <cell r="F982">
            <v>2129</v>
          </cell>
        </row>
        <row r="983">
          <cell r="A983" t="str">
            <v>I982</v>
          </cell>
          <cell r="B983" t="str">
            <v xml:space="preserve">TABLA BURRA EN CEDRO MACHO 0,23 X 3 MTS </v>
          </cell>
          <cell r="C983" t="str">
            <v>Insumos</v>
          </cell>
          <cell r="D983" t="str">
            <v>UND</v>
          </cell>
          <cell r="E983">
            <v>109424</v>
          </cell>
          <cell r="F983">
            <v>109424</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434363</v>
          </cell>
          <cell r="F984">
            <v>434363</v>
          </cell>
        </row>
        <row r="985">
          <cell r="A985" t="str">
            <v>I984</v>
          </cell>
          <cell r="B985" t="str">
            <v>ESTERILLA DE GUADUA</v>
          </cell>
          <cell r="C985" t="str">
            <v>Insumos</v>
          </cell>
          <cell r="D985" t="str">
            <v>M2</v>
          </cell>
          <cell r="E985">
            <v>4342</v>
          </cell>
          <cell r="F985">
            <v>4342</v>
          </cell>
        </row>
        <row r="986">
          <cell r="A986" t="str">
            <v>I985</v>
          </cell>
          <cell r="B986" t="str">
            <v>TELERA 0,05X0,22X2,90 M (3 USOS)</v>
          </cell>
          <cell r="C986" t="str">
            <v>Insumos</v>
          </cell>
          <cell r="D986" t="str">
            <v>UND</v>
          </cell>
          <cell r="E986">
            <v>29305</v>
          </cell>
          <cell r="F986">
            <v>29305</v>
          </cell>
        </row>
        <row r="987">
          <cell r="A987" t="str">
            <v>I986</v>
          </cell>
          <cell r="B987" t="str">
            <v>GUADUA CEPA DE 5 VARAS</v>
          </cell>
          <cell r="C987" t="str">
            <v>Insumos</v>
          </cell>
          <cell r="D987" t="str">
            <v>UND</v>
          </cell>
          <cell r="E987">
            <v>8353</v>
          </cell>
          <cell r="F987">
            <v>8353</v>
          </cell>
        </row>
        <row r="988">
          <cell r="A988" t="str">
            <v>I987</v>
          </cell>
          <cell r="B988" t="str">
            <v>VARILLÓN DE 0,02 X 0,05 X 2,80</v>
          </cell>
          <cell r="C988" t="str">
            <v>Insumos</v>
          </cell>
          <cell r="D988" t="str">
            <v>UND</v>
          </cell>
          <cell r="E988">
            <v>2773</v>
          </cell>
          <cell r="F988">
            <v>2773</v>
          </cell>
        </row>
        <row r="989">
          <cell r="A989" t="str">
            <v>I988</v>
          </cell>
          <cell r="B989" t="str">
            <v>VARILLON DE SAJO</v>
          </cell>
          <cell r="C989" t="str">
            <v>Insumos</v>
          </cell>
          <cell r="D989" t="str">
            <v>UND</v>
          </cell>
          <cell r="E989">
            <v>15051</v>
          </cell>
          <cell r="F989">
            <v>15051</v>
          </cell>
        </row>
        <row r="990">
          <cell r="A990" t="str">
            <v>I989</v>
          </cell>
          <cell r="B990" t="str">
            <v>GUADUA SOBREBASA L= 1.50 MT. 3 USOS</v>
          </cell>
          <cell r="C990" t="str">
            <v>Insumos</v>
          </cell>
          <cell r="D990" t="str">
            <v>UND</v>
          </cell>
          <cell r="E990">
            <v>5546</v>
          </cell>
          <cell r="F990">
            <v>5546</v>
          </cell>
        </row>
        <row r="991">
          <cell r="A991" t="str">
            <v>I990</v>
          </cell>
          <cell r="B991" t="str">
            <v>TABLA 1"X10"X3M</v>
          </cell>
          <cell r="C991" t="str">
            <v>Insumos</v>
          </cell>
          <cell r="D991" t="str">
            <v>UND</v>
          </cell>
          <cell r="E991">
            <v>12672</v>
          </cell>
          <cell r="F991">
            <v>12672</v>
          </cell>
        </row>
        <row r="992">
          <cell r="A992" t="str">
            <v>I991</v>
          </cell>
          <cell r="B992" t="str">
            <v>CUARTON 2"X4"X3M</v>
          </cell>
          <cell r="C992" t="str">
            <v>Insumos</v>
          </cell>
          <cell r="D992" t="str">
            <v>UND</v>
          </cell>
          <cell r="E992">
            <v>11881</v>
          </cell>
          <cell r="F992">
            <v>11881</v>
          </cell>
        </row>
        <row r="993">
          <cell r="A993" t="str">
            <v>I992</v>
          </cell>
          <cell r="B993" t="str">
            <v>GUADUA PARA FILTRO</v>
          </cell>
          <cell r="C993" t="str">
            <v>Insumos</v>
          </cell>
          <cell r="D993" t="str">
            <v>ML</v>
          </cell>
          <cell r="E993">
            <v>1586</v>
          </cell>
          <cell r="F993">
            <v>1586</v>
          </cell>
        </row>
        <row r="994">
          <cell r="A994" t="str">
            <v>I993</v>
          </cell>
          <cell r="B994" t="str">
            <v>RASTROJO PARA FILTROS VIVOS</v>
          </cell>
          <cell r="C994" t="str">
            <v>Insumos</v>
          </cell>
          <cell r="D994" t="str">
            <v>M2</v>
          </cell>
          <cell r="E994">
            <v>1267</v>
          </cell>
          <cell r="F994">
            <v>1267</v>
          </cell>
        </row>
        <row r="995">
          <cell r="A995" t="str">
            <v>I994</v>
          </cell>
          <cell r="B995" t="str">
            <v>GUADUILLA</v>
          </cell>
          <cell r="C995" t="str">
            <v>Insumos</v>
          </cell>
          <cell r="D995" t="str">
            <v>UND</v>
          </cell>
          <cell r="E995">
            <v>1586</v>
          </cell>
          <cell r="F995">
            <v>1586</v>
          </cell>
        </row>
        <row r="996">
          <cell r="A996" t="str">
            <v>I995</v>
          </cell>
          <cell r="B996" t="str">
            <v>VIGUETA CHANUL 3 MTRS</v>
          </cell>
          <cell r="C996" t="str">
            <v>Insumos</v>
          </cell>
          <cell r="D996" t="str">
            <v>ML</v>
          </cell>
          <cell r="E996">
            <v>9926</v>
          </cell>
          <cell r="F996">
            <v>9926</v>
          </cell>
        </row>
        <row r="997">
          <cell r="A997" t="str">
            <v>I996</v>
          </cell>
          <cell r="B997" t="str">
            <v>TABLA X 3 CHANUL</v>
          </cell>
          <cell r="C997" t="str">
            <v>Insumos</v>
          </cell>
          <cell r="D997" t="str">
            <v>UND</v>
          </cell>
          <cell r="E997">
            <v>21384</v>
          </cell>
          <cell r="F997">
            <v>21384</v>
          </cell>
        </row>
        <row r="998">
          <cell r="A998" t="str">
            <v>I997</v>
          </cell>
          <cell r="B998" t="str">
            <v>CUARTON CHANUL 3 MTRS</v>
          </cell>
          <cell r="C998" t="str">
            <v>Insumos</v>
          </cell>
          <cell r="D998" t="str">
            <v>UND</v>
          </cell>
          <cell r="E998">
            <v>21066</v>
          </cell>
          <cell r="F998">
            <v>21066</v>
          </cell>
        </row>
        <row r="999">
          <cell r="A999" t="str">
            <v>I998</v>
          </cell>
          <cell r="B999" t="str">
            <v>LATA DE GUADUA</v>
          </cell>
          <cell r="C999" t="str">
            <v>Insumos</v>
          </cell>
          <cell r="D999" t="str">
            <v>UND</v>
          </cell>
          <cell r="E999">
            <v>474</v>
          </cell>
          <cell r="F999">
            <v>474</v>
          </cell>
        </row>
        <row r="1000">
          <cell r="A1000" t="str">
            <v>I999</v>
          </cell>
          <cell r="B1000" t="str">
            <v>POSTE DE MADERA DE CHANUL</v>
          </cell>
          <cell r="C1000" t="str">
            <v>Insumos</v>
          </cell>
          <cell r="D1000" t="str">
            <v>UND</v>
          </cell>
          <cell r="E1000">
            <v>24807</v>
          </cell>
          <cell r="F1000">
            <v>24807</v>
          </cell>
        </row>
        <row r="1001">
          <cell r="A1001" t="str">
            <v>I1000</v>
          </cell>
          <cell r="B1001" t="str">
            <v>AJUSTADOR PARA DILUSION DE PINTURA EPOXI POLIAMIDA CON CATALIZADOR - TIPO PINTUCO REF. 125290 O SIMILAR</v>
          </cell>
          <cell r="C1001" t="str">
            <v>Insumos</v>
          </cell>
          <cell r="D1001" t="str">
            <v>GAL</v>
          </cell>
          <cell r="E1001">
            <v>58525</v>
          </cell>
          <cell r="F1001">
            <v>49181</v>
          </cell>
        </row>
        <row r="1002">
          <cell r="A1002" t="str">
            <v>I1001</v>
          </cell>
          <cell r="B1002" t="str">
            <v>ANTICORROSIVO PREMIUM - TIPO PINTUCO REF. 513 O SIMILAR</v>
          </cell>
          <cell r="C1002" t="str">
            <v>Insumos</v>
          </cell>
          <cell r="D1002" t="str">
            <v>GAL</v>
          </cell>
          <cell r="E1002">
            <v>73159</v>
          </cell>
          <cell r="F1002">
            <v>61478</v>
          </cell>
        </row>
        <row r="1003">
          <cell r="A1003" t="str">
            <v>I1002</v>
          </cell>
          <cell r="B1003" t="str">
            <v>ESMALTE SINTETICO PINTULUX - TIPO PINTUCO REF. SEGÚN COLOR DISEÑO O SIMILAR</v>
          </cell>
          <cell r="C1003" t="str">
            <v>Insumos</v>
          </cell>
          <cell r="D1003" t="str">
            <v>GAL</v>
          </cell>
          <cell r="E1003">
            <v>106083</v>
          </cell>
          <cell r="F1003">
            <v>89145</v>
          </cell>
        </row>
        <row r="1004">
          <cell r="A1004" t="str">
            <v>I1003</v>
          </cell>
          <cell r="B1004" t="str">
            <v>ESTUCO PARA EXTERIORES - TIPO PINTUCO REF. 27060 O SIMILAR.</v>
          </cell>
          <cell r="C1004" t="str">
            <v>Insumos</v>
          </cell>
          <cell r="D1004" t="str">
            <v>GAL</v>
          </cell>
          <cell r="E1004">
            <v>26047</v>
          </cell>
          <cell r="F1004">
            <v>21888</v>
          </cell>
        </row>
        <row r="1005">
          <cell r="A1005" t="str">
            <v>I1004</v>
          </cell>
          <cell r="B1005" t="str">
            <v>ESTUCO PARA INTERIORES - TIPO PINTUCO REF. 117060 O SIMILAR.</v>
          </cell>
          <cell r="C1005" t="str">
            <v>Insumos</v>
          </cell>
          <cell r="D1005" t="str">
            <v>GAL</v>
          </cell>
          <cell r="E1005">
            <v>24163</v>
          </cell>
          <cell r="F1005">
            <v>20305</v>
          </cell>
        </row>
        <row r="1006">
          <cell r="A1006" t="str">
            <v>I1005</v>
          </cell>
          <cell r="B1006" t="str">
            <v>GRANIPLAS (ESGRAFIADO) FACHADA COLOR PASTEL</v>
          </cell>
          <cell r="C1006" t="str">
            <v>Insumos</v>
          </cell>
          <cell r="D1006" t="str">
            <v>KG</v>
          </cell>
          <cell r="E1006">
            <v>4854</v>
          </cell>
          <cell r="F1006">
            <v>4079</v>
          </cell>
        </row>
        <row r="1007">
          <cell r="A1007" t="str">
            <v>I1006</v>
          </cell>
          <cell r="B1007" t="str">
            <v>GRANIPLAS (ESGRAFIADO) FACHADA COLORES INTERMEDIOS Y FUERTES</v>
          </cell>
          <cell r="C1007" t="str">
            <v>Insumos</v>
          </cell>
          <cell r="D1007" t="str">
            <v>KG</v>
          </cell>
          <cell r="E1007">
            <v>6682</v>
          </cell>
          <cell r="F1007">
            <v>5615</v>
          </cell>
        </row>
        <row r="1008">
          <cell r="A1008" t="str">
            <v>I1007</v>
          </cell>
          <cell r="B1008" t="str">
            <v>HIDROFUGO TIPO SILICONITE DE PINTUCO O SIMILAR.</v>
          </cell>
          <cell r="C1008" t="str">
            <v>Insumos</v>
          </cell>
          <cell r="D1008" t="str">
            <v>GAL</v>
          </cell>
          <cell r="E1008">
            <v>66664</v>
          </cell>
          <cell r="F1008">
            <v>56020</v>
          </cell>
        </row>
        <row r="1009">
          <cell r="A1009" t="str">
            <v>I1008</v>
          </cell>
          <cell r="B1009" t="str">
            <v>INTERVINILO - TIPO PINTUCO REF. SEGÚN COLOR DISEÑO O SIMILAR</v>
          </cell>
          <cell r="C1009" t="str">
            <v>Insumos</v>
          </cell>
          <cell r="D1009" t="str">
            <v>GAL</v>
          </cell>
          <cell r="E1009">
            <v>59123</v>
          </cell>
          <cell r="F1009">
            <v>49683</v>
          </cell>
        </row>
        <row r="1010">
          <cell r="A1010" t="str">
            <v>I1009</v>
          </cell>
          <cell r="B1010" t="str">
            <v>KORAZA - TIPO PINTUCO REF. 2650 SEGÚN COLOR DISEÑO O SIMILAR</v>
          </cell>
          <cell r="C1010" t="str">
            <v>Insumos</v>
          </cell>
          <cell r="D1010" t="str">
            <v>GAL</v>
          </cell>
          <cell r="E1010">
            <v>101972</v>
          </cell>
          <cell r="F1010">
            <v>85691</v>
          </cell>
        </row>
        <row r="1011">
          <cell r="A1011" t="str">
            <v>I1010</v>
          </cell>
          <cell r="B1011" t="str">
            <v>LACA PINTULACA - TIPO PINTUCO O SIMILAR</v>
          </cell>
          <cell r="C1011" t="str">
            <v>Insumos</v>
          </cell>
          <cell r="D1011" t="str">
            <v>GAL</v>
          </cell>
          <cell r="E1011">
            <v>71807</v>
          </cell>
          <cell r="F1011">
            <v>60342</v>
          </cell>
        </row>
        <row r="1012">
          <cell r="A1012" t="str">
            <v>I1011</v>
          </cell>
          <cell r="B1012" t="str">
            <v>MARMOLINA (40 KILOS)</v>
          </cell>
          <cell r="C1012" t="str">
            <v>Insumos</v>
          </cell>
          <cell r="D1012" t="str">
            <v>BUL</v>
          </cell>
          <cell r="E1012">
            <v>15763</v>
          </cell>
          <cell r="F1012">
            <v>13246</v>
          </cell>
        </row>
        <row r="1013">
          <cell r="A1013" t="str">
            <v>I1012</v>
          </cell>
          <cell r="B1013" t="str">
            <v>PINTURA ACABADO KIT MARKO MADERA CHINGALE SENCILLO. ANCHO PUERTA: 0,51 X 0,75 M. (TINTILLA, SELLADOR Y LACA)</v>
          </cell>
          <cell r="C1013" t="str">
            <v>Insumos</v>
          </cell>
          <cell r="D1013" t="str">
            <v>UND</v>
          </cell>
          <cell r="E1013">
            <v>91118</v>
          </cell>
          <cell r="F1013">
            <v>76570</v>
          </cell>
        </row>
        <row r="1014">
          <cell r="A1014" t="str">
            <v>I1013</v>
          </cell>
          <cell r="B1014" t="str">
            <v>PINTURA ACABADO KIT MARKO MADERA CHINGALE SENCILLO. ANCHO PUERTA: 0,76 X 1,10 M. (TINTILLA, SELLADOR Y LACA)</v>
          </cell>
          <cell r="C1014" t="str">
            <v>Insumos</v>
          </cell>
          <cell r="D1014" t="str">
            <v>UND</v>
          </cell>
          <cell r="E1014">
            <v>98175</v>
          </cell>
          <cell r="F1014">
            <v>82500</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109512</v>
          </cell>
          <cell r="F1015">
            <v>92027</v>
          </cell>
        </row>
        <row r="1016">
          <cell r="A1016" t="str">
            <v>I1015</v>
          </cell>
          <cell r="B1016" t="str">
            <v>PINTURA ACRILICA PARA TRAFICO TIPO PINTUCO (PINTUTRÁFICO) O SIMILAR - COLORES: BLANCO, AMARILLO O NEGRO SEGÚN DISEÑO.</v>
          </cell>
          <cell r="C1016" t="str">
            <v>Insumos</v>
          </cell>
          <cell r="D1016" t="str">
            <v>GAL</v>
          </cell>
          <cell r="E1016">
            <v>109512</v>
          </cell>
          <cell r="F1016">
            <v>92027</v>
          </cell>
        </row>
        <row r="1017">
          <cell r="A1017" t="str">
            <v>I1016</v>
          </cell>
          <cell r="B1017" t="str">
            <v>PINTURA BITUMINOSA - TIPO  PINTUCO REF. ECP-100 O SIMILAR</v>
          </cell>
          <cell r="C1017" t="str">
            <v>Insumos</v>
          </cell>
          <cell r="D1017" t="str">
            <v>GAL</v>
          </cell>
          <cell r="E1017">
            <v>95802</v>
          </cell>
          <cell r="F1017">
            <v>80506</v>
          </cell>
        </row>
        <row r="1018">
          <cell r="A1018" t="str">
            <v>I1017</v>
          </cell>
          <cell r="B1018" t="str">
            <v>PINTURA ELECTROESTATICA</v>
          </cell>
          <cell r="C1018" t="str">
            <v>Insumos</v>
          </cell>
          <cell r="D1018" t="str">
            <v>M</v>
          </cell>
          <cell r="E1018">
            <v>42845</v>
          </cell>
          <cell r="F1018">
            <v>36004</v>
          </cell>
        </row>
        <row r="1019">
          <cell r="A1019" t="str">
            <v>I1018</v>
          </cell>
          <cell r="B1019" t="str">
            <v>PINTURA EPOXI POLIAMIDA CON CATALIZADOR - TIPO PINTUCO REF. 113243 COLOR SEGÚN DISEÑO O SIMILAR</v>
          </cell>
          <cell r="C1019" t="str">
            <v>Insumos</v>
          </cell>
          <cell r="D1019" t="str">
            <v>GAL</v>
          </cell>
          <cell r="E1019">
            <v>143446</v>
          </cell>
          <cell r="F1019">
            <v>120543</v>
          </cell>
        </row>
        <row r="1020">
          <cell r="A1020" t="str">
            <v>I1019</v>
          </cell>
          <cell r="B1020" t="str">
            <v>SELLADOR LIJABLE  - TIPO PINTUCO O SIMILAR</v>
          </cell>
          <cell r="C1020" t="str">
            <v>Insumos</v>
          </cell>
          <cell r="D1020" t="str">
            <v>GAL</v>
          </cell>
          <cell r="E1020">
            <v>81406</v>
          </cell>
          <cell r="F1020">
            <v>68408</v>
          </cell>
        </row>
        <row r="1021">
          <cell r="A1021" t="str">
            <v>I1020</v>
          </cell>
          <cell r="B1021" t="str">
            <v>TINTILLA SELLADORA - TIPO MINWAX O SIMILAR.</v>
          </cell>
          <cell r="C1021" t="str">
            <v>Insumos</v>
          </cell>
          <cell r="D1021" t="str">
            <v>GAL</v>
          </cell>
          <cell r="E1021">
            <v>162471</v>
          </cell>
          <cell r="F1021">
            <v>136530</v>
          </cell>
        </row>
        <row r="1022">
          <cell r="A1022" t="str">
            <v>I1021</v>
          </cell>
          <cell r="B1022" t="str">
            <v xml:space="preserve">VINILTEX - TIPO PINTUCO REF. SEGÚN COLOR DISEÑO O SIMILAR. </v>
          </cell>
          <cell r="C1022" t="str">
            <v>Insumos</v>
          </cell>
          <cell r="D1022" t="str">
            <v>GAL</v>
          </cell>
          <cell r="E1022">
            <v>85518</v>
          </cell>
          <cell r="F1022">
            <v>71864</v>
          </cell>
        </row>
        <row r="1023">
          <cell r="A1023" t="str">
            <v>I1022</v>
          </cell>
          <cell r="B1023" t="str">
            <v xml:space="preserve">WASH PRIMER COMPONENTE A - 1/4 GL  REF. 509A O SIMILAR </v>
          </cell>
          <cell r="C1023" t="str">
            <v>Insumos</v>
          </cell>
          <cell r="D1023" t="str">
            <v>UND</v>
          </cell>
          <cell r="E1023">
            <v>33930</v>
          </cell>
          <cell r="F1023">
            <v>28513</v>
          </cell>
        </row>
        <row r="1024">
          <cell r="A1024" t="str">
            <v>I1023</v>
          </cell>
          <cell r="B1024" t="str">
            <v>WASH PRIMER COMPONENTE B - 1/4 GL REF. 509B O SIMILAR</v>
          </cell>
          <cell r="C1024" t="str">
            <v>Insumos</v>
          </cell>
          <cell r="D1024" t="str">
            <v>UND</v>
          </cell>
          <cell r="E1024">
            <v>22620</v>
          </cell>
          <cell r="F1024">
            <v>19008</v>
          </cell>
        </row>
        <row r="1025">
          <cell r="A1025" t="str">
            <v>I1024</v>
          </cell>
          <cell r="B1025" t="str">
            <v xml:space="preserve">YESO CORRIENTE TIPO VENCEDOR O SIMILAR </v>
          </cell>
          <cell r="C1025" t="str">
            <v>Insumos</v>
          </cell>
          <cell r="D1025" t="str">
            <v>BUL</v>
          </cell>
          <cell r="E1025">
            <v>24848</v>
          </cell>
          <cell r="F1025">
            <v>20881</v>
          </cell>
        </row>
        <row r="1026">
          <cell r="A1026" t="str">
            <v>I1025</v>
          </cell>
          <cell r="B1026" t="str">
            <v>RECUBRIMIENTO EPOXICO DURALCOTE 240</v>
          </cell>
          <cell r="C1026" t="str">
            <v>Insumos</v>
          </cell>
          <cell r="D1026" t="str">
            <v>GAL</v>
          </cell>
          <cell r="E1026">
            <v>414747</v>
          </cell>
          <cell r="F1026">
            <v>348527</v>
          </cell>
        </row>
        <row r="1027">
          <cell r="A1027" t="str">
            <v>I1026</v>
          </cell>
          <cell r="B1027" t="str">
            <v>PINTURA EPOXICA</v>
          </cell>
          <cell r="C1027" t="str">
            <v>Insumos</v>
          </cell>
          <cell r="D1027" t="str">
            <v>GAL</v>
          </cell>
          <cell r="E1027">
            <v>143446</v>
          </cell>
          <cell r="F1027">
            <v>120543</v>
          </cell>
        </row>
        <row r="1028">
          <cell r="A1028" t="str">
            <v>I1027</v>
          </cell>
          <cell r="B1028" t="str">
            <v>PINTURA ATOXICA EPOXICA ROJO</v>
          </cell>
          <cell r="C1028" t="str">
            <v>Insumos</v>
          </cell>
          <cell r="D1028" t="str">
            <v>GAL</v>
          </cell>
          <cell r="E1028">
            <v>143446</v>
          </cell>
          <cell r="F1028">
            <v>120543</v>
          </cell>
        </row>
        <row r="1029">
          <cell r="A1029" t="str">
            <v>I1028</v>
          </cell>
          <cell r="B1029" t="str">
            <v>PINTURA ATOXICA EPOXICA BLANCO</v>
          </cell>
          <cell r="C1029" t="str">
            <v>Insumos</v>
          </cell>
          <cell r="D1029" t="str">
            <v>GAL</v>
          </cell>
          <cell r="E1029">
            <v>143446</v>
          </cell>
          <cell r="F1029">
            <v>120543</v>
          </cell>
        </row>
        <row r="1030">
          <cell r="A1030" t="str">
            <v>I1029</v>
          </cell>
          <cell r="B1030" t="str">
            <v>IMPRIMANTE EPOXICO</v>
          </cell>
          <cell r="C1030" t="str">
            <v>Insumos</v>
          </cell>
          <cell r="D1030" t="str">
            <v>GAL</v>
          </cell>
          <cell r="E1030">
            <v>143446</v>
          </cell>
          <cell r="F1030">
            <v>120543</v>
          </cell>
        </row>
        <row r="1031">
          <cell r="A1031" t="str">
            <v>I1030</v>
          </cell>
          <cell r="B1031" t="str">
            <v>COLMASOLVENTE EPOXICO AL 12,5%</v>
          </cell>
          <cell r="C1031" t="str">
            <v>Insumos</v>
          </cell>
          <cell r="D1031" t="str">
            <v>GAL</v>
          </cell>
          <cell r="E1031">
            <v>65974</v>
          </cell>
          <cell r="F1031">
            <v>55440</v>
          </cell>
        </row>
        <row r="1032">
          <cell r="A1032" t="str">
            <v>I1031</v>
          </cell>
          <cell r="B1032" t="str">
            <v>PINTURA PLASTICO EN FRIO DOS COMPONENTES</v>
          </cell>
          <cell r="C1032" t="str">
            <v>Insumos</v>
          </cell>
          <cell r="D1032" t="str">
            <v>GAL</v>
          </cell>
          <cell r="E1032">
            <v>235626</v>
          </cell>
          <cell r="F1032">
            <v>198005</v>
          </cell>
        </row>
        <row r="1033">
          <cell r="A1033" t="str">
            <v>I1032</v>
          </cell>
          <cell r="B1033" t="str">
            <v>CARBURO</v>
          </cell>
          <cell r="C1033" t="str">
            <v>Insumos</v>
          </cell>
          <cell r="D1033" t="str">
            <v>KG</v>
          </cell>
          <cell r="E1033">
            <v>7164</v>
          </cell>
          <cell r="F1033">
            <v>6020</v>
          </cell>
        </row>
        <row r="1034">
          <cell r="A1034" t="str">
            <v>I1033</v>
          </cell>
          <cell r="B1034" t="str">
            <v>ALUMOL</v>
          </cell>
          <cell r="C1034" t="str">
            <v>Insumos</v>
          </cell>
          <cell r="D1034" t="str">
            <v>KG</v>
          </cell>
          <cell r="E1034">
            <v>33930</v>
          </cell>
          <cell r="F1034">
            <v>28513</v>
          </cell>
        </row>
        <row r="1035">
          <cell r="A1035" t="str">
            <v>I1034</v>
          </cell>
          <cell r="B1035" t="str">
            <v>SIKAGUARD</v>
          </cell>
          <cell r="C1035" t="str">
            <v>Insumos</v>
          </cell>
          <cell r="D1035" t="str">
            <v>KG</v>
          </cell>
          <cell r="E1035">
            <v>98018</v>
          </cell>
          <cell r="F1035">
            <v>82368</v>
          </cell>
        </row>
        <row r="1036">
          <cell r="A1036" t="str">
            <v>I1035</v>
          </cell>
          <cell r="B1036" t="str">
            <v>SIKA QUARZ TOP</v>
          </cell>
          <cell r="C1036" t="str">
            <v>Insumos</v>
          </cell>
          <cell r="D1036" t="str">
            <v>KG</v>
          </cell>
          <cell r="E1036">
            <v>2259</v>
          </cell>
          <cell r="F1036">
            <v>1898</v>
          </cell>
        </row>
        <row r="1037">
          <cell r="A1037" t="str">
            <v>I1036</v>
          </cell>
          <cell r="B1037" t="str">
            <v>WASH PRIMER</v>
          </cell>
          <cell r="C1037" t="str">
            <v>Insumos</v>
          </cell>
          <cell r="D1037" t="str">
            <v>GAL</v>
          </cell>
          <cell r="E1037">
            <v>188501</v>
          </cell>
          <cell r="F1037">
            <v>158404</v>
          </cell>
        </row>
        <row r="1038">
          <cell r="A1038" t="str">
            <v>I1037</v>
          </cell>
          <cell r="B1038" t="str">
            <v>PINTURA ALUMINIO PINTUCO  P 153</v>
          </cell>
          <cell r="C1038" t="str">
            <v>Insumos</v>
          </cell>
          <cell r="D1038" t="str">
            <v>GAL</v>
          </cell>
          <cell r="E1038">
            <v>135721</v>
          </cell>
          <cell r="F1038">
            <v>114051</v>
          </cell>
        </row>
        <row r="1039">
          <cell r="A1039" t="str">
            <v>I1038</v>
          </cell>
          <cell r="B1039" t="str">
            <v>ACRONAL LIGANTE</v>
          </cell>
          <cell r="C1039" t="str">
            <v>Insumos</v>
          </cell>
          <cell r="D1039" t="str">
            <v>GAL</v>
          </cell>
          <cell r="E1039">
            <v>60320</v>
          </cell>
          <cell r="F1039">
            <v>50689</v>
          </cell>
        </row>
        <row r="1040">
          <cell r="A1040" t="str">
            <v>I1039</v>
          </cell>
          <cell r="B1040" t="str">
            <v>BALDOSA GRANO TRADICIONAL BLANCO HUILA BH5 DE 30 X 30 CM. TIPO ALFA O SIMILAR. FONDO BLANCO</v>
          </cell>
          <cell r="C1040" t="str">
            <v>Insumos</v>
          </cell>
          <cell r="D1040" t="str">
            <v>M2</v>
          </cell>
          <cell r="E1040">
            <v>71807</v>
          </cell>
          <cell r="F1040">
            <v>60342</v>
          </cell>
        </row>
        <row r="1041">
          <cell r="A1041" t="str">
            <v>I1040</v>
          </cell>
          <cell r="B1041" t="str">
            <v>BALDOSA GRANO TRADICIONAL PAYANDE P5. TIPO ALFA O SIMILAR. FONDO BLANCO</v>
          </cell>
          <cell r="C1041" t="str">
            <v>Insumos</v>
          </cell>
          <cell r="D1041" t="str">
            <v>M2</v>
          </cell>
          <cell r="E1041">
            <v>83281</v>
          </cell>
          <cell r="F1041">
            <v>69984</v>
          </cell>
        </row>
        <row r="1042">
          <cell r="A1042" t="str">
            <v>I1041</v>
          </cell>
          <cell r="B1042" t="str">
            <v>BALDOSA GRANO TRADICIONAL PERLATO CLARO PCL 5 TERRAZO TIPO ALFA O SIMILAR</v>
          </cell>
          <cell r="C1042" t="str">
            <v>Insumos</v>
          </cell>
          <cell r="D1042" t="str">
            <v>M2</v>
          </cell>
          <cell r="E1042">
            <v>83281</v>
          </cell>
          <cell r="F1042">
            <v>69984</v>
          </cell>
        </row>
        <row r="1043">
          <cell r="A1043" t="str">
            <v>I1042</v>
          </cell>
          <cell r="B1043" t="str">
            <v>BALDOSA GRANO TRADICIONAL VILLA DE LEYVA DE 30 X 30 CM. FONDO CAFÉ</v>
          </cell>
          <cell r="C1043" t="str">
            <v>Insumos</v>
          </cell>
          <cell r="D1043" t="str">
            <v>M2</v>
          </cell>
          <cell r="E1043">
            <v>62423</v>
          </cell>
          <cell r="F1043">
            <v>52456</v>
          </cell>
        </row>
        <row r="1044">
          <cell r="A1044" t="str">
            <v>I1043</v>
          </cell>
          <cell r="B1044" t="str">
            <v>BOQUILLA ALFACOLOR 1-3</v>
          </cell>
          <cell r="C1044" t="str">
            <v>Insumos</v>
          </cell>
          <cell r="D1044" t="str">
            <v>KG</v>
          </cell>
          <cell r="E1044">
            <v>7348</v>
          </cell>
          <cell r="F1044">
            <v>6175</v>
          </cell>
        </row>
        <row r="1045">
          <cell r="A1045" t="str">
            <v>I1044</v>
          </cell>
          <cell r="B1045" t="str">
            <v>BOQUILLA ALFACOLOR 3-15</v>
          </cell>
          <cell r="C1045" t="str">
            <v>Insumos</v>
          </cell>
          <cell r="D1045" t="str">
            <v>KG</v>
          </cell>
          <cell r="E1045">
            <v>7348</v>
          </cell>
          <cell r="F1045">
            <v>6175</v>
          </cell>
        </row>
        <row r="1046">
          <cell r="A1046" t="str">
            <v>I1045</v>
          </cell>
          <cell r="B1046" t="str">
            <v>CENEFA MALLA SQUARE MESH POMPEI MOCCA 30.5 X 10 CM. TIPO ALFA O SIMILAR.</v>
          </cell>
          <cell r="C1046" t="str">
            <v>Insumos</v>
          </cell>
          <cell r="D1046" t="str">
            <v>M</v>
          </cell>
          <cell r="E1046">
            <v>17059</v>
          </cell>
          <cell r="F1046">
            <v>14335</v>
          </cell>
        </row>
        <row r="1047">
          <cell r="A1047" t="str">
            <v>I1046</v>
          </cell>
          <cell r="B1047" t="str">
            <v>CENEFA PRECORTADO OXIDO 10*30,5-1. TIPO ALFA O SIMILAR.</v>
          </cell>
          <cell r="C1047" t="str">
            <v>Insumos</v>
          </cell>
          <cell r="D1047" t="str">
            <v>UND</v>
          </cell>
          <cell r="E1047">
            <v>20391</v>
          </cell>
          <cell r="F1047">
            <v>17135</v>
          </cell>
        </row>
        <row r="1048">
          <cell r="A1048" t="str">
            <v>I1047</v>
          </cell>
          <cell r="B1048" t="str">
            <v xml:space="preserve">LISTON SAN REMO TIPO CORONA O SIMILAR </v>
          </cell>
          <cell r="C1048" t="str">
            <v>Insumos</v>
          </cell>
          <cell r="D1048" t="str">
            <v>UND</v>
          </cell>
          <cell r="E1048">
            <v>24848</v>
          </cell>
          <cell r="F1048">
            <v>20881</v>
          </cell>
        </row>
        <row r="1049">
          <cell r="A1049" t="str">
            <v>I1048</v>
          </cell>
          <cell r="B1049" t="str">
            <v>CENEFA ROMANICA POMPEI AGA/CORAL ALPES TABACO</v>
          </cell>
          <cell r="C1049" t="str">
            <v>Insumos</v>
          </cell>
          <cell r="D1049" t="str">
            <v>UND</v>
          </cell>
          <cell r="E1049">
            <v>13779</v>
          </cell>
          <cell r="F1049">
            <v>11579</v>
          </cell>
        </row>
        <row r="1050">
          <cell r="A1050" t="str">
            <v>I1049</v>
          </cell>
          <cell r="B1050" t="str">
            <v>CENEFA PRECORTADO ROJO 10*30,5-1. TIPO ALFA O SIMILAR.</v>
          </cell>
          <cell r="C1050" t="str">
            <v>Insumos</v>
          </cell>
          <cell r="D1050" t="str">
            <v>UND</v>
          </cell>
          <cell r="E1050">
            <v>16880</v>
          </cell>
          <cell r="F1050">
            <v>14185</v>
          </cell>
        </row>
        <row r="1051">
          <cell r="A1051" t="str">
            <v>I1050</v>
          </cell>
          <cell r="B1051" t="str">
            <v>CENEFA MALLA SQUARE MESH POMPEI MOCCA 30.5 X 5 CM. TIPO ALFA O SIMILAR.</v>
          </cell>
          <cell r="C1051" t="str">
            <v>Insumos</v>
          </cell>
          <cell r="D1051" t="str">
            <v>M</v>
          </cell>
          <cell r="E1051">
            <v>8530</v>
          </cell>
          <cell r="F1051">
            <v>7168</v>
          </cell>
        </row>
        <row r="1052">
          <cell r="A1052" t="str">
            <v>I1051</v>
          </cell>
          <cell r="B1052" t="str">
            <v xml:space="preserve">CENEFA TIPO ROMANICO GRIS DORADO ROYAL   22 X 6 CM. TIPO ALFA O SIMILAR. </v>
          </cell>
          <cell r="C1052" t="str">
            <v>Insumos</v>
          </cell>
          <cell r="D1052" t="str">
            <v>M</v>
          </cell>
          <cell r="E1052">
            <v>36946</v>
          </cell>
          <cell r="F1052">
            <v>31047</v>
          </cell>
        </row>
        <row r="1053">
          <cell r="A1053" t="str">
            <v>I1052</v>
          </cell>
          <cell r="B1053" t="str">
            <v>CERAMICA PARED TIPO ANTIQUE 15 *15 CM. TIPO ALFA O SIMILAR. COLOR BEIGE O BLANCO</v>
          </cell>
          <cell r="C1053" t="str">
            <v>Insumos</v>
          </cell>
          <cell r="D1053" t="str">
            <v>M2</v>
          </cell>
          <cell r="E1053">
            <v>34648</v>
          </cell>
          <cell r="F1053">
            <v>29116</v>
          </cell>
        </row>
        <row r="1054">
          <cell r="A1054" t="str">
            <v>I1053</v>
          </cell>
          <cell r="B1054" t="str">
            <v xml:space="preserve">CERAMICA PARED TIPO FERRARA 20.3 X 30.5 CM.TIPO ALFA O SIMILAR. COLOR BLANCO O CAFÉ. </v>
          </cell>
          <cell r="C1054" t="str">
            <v>Insumos</v>
          </cell>
          <cell r="D1054" t="str">
            <v>M2</v>
          </cell>
          <cell r="E1054">
            <v>29532</v>
          </cell>
          <cell r="F1054">
            <v>24817</v>
          </cell>
        </row>
        <row r="1055">
          <cell r="A1055" t="str">
            <v>I1054</v>
          </cell>
          <cell r="B1055" t="str">
            <v>CERAMICA PARED POMPEI. TIPO ALFA O SIMILAR. COLOR CORAL O SHELL</v>
          </cell>
          <cell r="C1055" t="str">
            <v>Insumos</v>
          </cell>
          <cell r="D1055" t="str">
            <v>M2</v>
          </cell>
          <cell r="E1055">
            <v>31009</v>
          </cell>
          <cell r="F1055">
            <v>26058</v>
          </cell>
        </row>
        <row r="1056">
          <cell r="A1056" t="str">
            <v>I1055</v>
          </cell>
          <cell r="B1056" t="str">
            <v>CERAMICA PARED TIPO STONE TIPO ALFA O SIMILAR. COLOR BLANCO O CAFÉ.</v>
          </cell>
          <cell r="C1056" t="str">
            <v>Insumos</v>
          </cell>
          <cell r="D1056" t="str">
            <v>M2</v>
          </cell>
          <cell r="E1056">
            <v>29472</v>
          </cell>
          <cell r="F1056">
            <v>24766</v>
          </cell>
        </row>
        <row r="1057">
          <cell r="A1057" t="str">
            <v>I1056</v>
          </cell>
          <cell r="B1057" t="str">
            <v>CERAMICA PISO ANTIQUE TIPO ALFA O SIMILAR. COLOR BLANCO O BEIGE</v>
          </cell>
          <cell r="C1057" t="str">
            <v>Insumos</v>
          </cell>
          <cell r="D1057" t="str">
            <v>M2</v>
          </cell>
          <cell r="E1057">
            <v>33240</v>
          </cell>
          <cell r="F1057">
            <v>27933</v>
          </cell>
        </row>
        <row r="1058">
          <cell r="A1058" t="str">
            <v>I1057</v>
          </cell>
          <cell r="B1058" t="str">
            <v>PIEDRACID NEGRO TIPO ALFA O SIMILAR COLOR NEGRO</v>
          </cell>
          <cell r="C1058" t="str">
            <v>Insumos</v>
          </cell>
          <cell r="D1058" t="str">
            <v>M2</v>
          </cell>
          <cell r="E1058">
            <v>50554</v>
          </cell>
          <cell r="F1058">
            <v>42482</v>
          </cell>
        </row>
        <row r="1059">
          <cell r="A1059" t="str">
            <v>I1058</v>
          </cell>
          <cell r="B1059" t="str">
            <v>CERAMICA PISO ECOCERÁMICA TIPO ALFA O SIMILAR. COLOR BLANCO</v>
          </cell>
          <cell r="C1059" t="str">
            <v>Insumos</v>
          </cell>
          <cell r="D1059" t="str">
            <v>M2</v>
          </cell>
          <cell r="E1059">
            <v>21407</v>
          </cell>
          <cell r="F1059">
            <v>17989</v>
          </cell>
        </row>
        <row r="1060">
          <cell r="A1060" t="str">
            <v>I1059</v>
          </cell>
          <cell r="B1060" t="str">
            <v xml:space="preserve">PORCELANTO ARTICO BLANCO 46,1X46,1 </v>
          </cell>
          <cell r="C1060" t="str">
            <v>Insumos</v>
          </cell>
          <cell r="D1060" t="str">
            <v>M2</v>
          </cell>
          <cell r="E1060">
            <v>74173</v>
          </cell>
          <cell r="F1060">
            <v>62330</v>
          </cell>
        </row>
        <row r="1061">
          <cell r="A1061" t="str">
            <v>I1060</v>
          </cell>
          <cell r="B1061" t="str">
            <v>CERAMICA PARED EGEO BLANCO</v>
          </cell>
          <cell r="C1061" t="str">
            <v>Insumos</v>
          </cell>
          <cell r="D1061" t="str">
            <v>M2</v>
          </cell>
          <cell r="E1061">
            <v>46487</v>
          </cell>
          <cell r="F1061">
            <v>39065</v>
          </cell>
        </row>
        <row r="1062">
          <cell r="A1062" t="str">
            <v>I1061</v>
          </cell>
          <cell r="B1062" t="str">
            <v>CERAMICA PISO PIEDRACID DESERSTONE TIPO ALFA O SIMILAR. COLOR BLANCO</v>
          </cell>
          <cell r="C1062" t="str">
            <v>Insumos</v>
          </cell>
          <cell r="D1062" t="str">
            <v>M2</v>
          </cell>
          <cell r="E1062">
            <v>39399</v>
          </cell>
          <cell r="F1062">
            <v>33108</v>
          </cell>
        </row>
        <row r="1063">
          <cell r="A1063" t="str">
            <v>I1062</v>
          </cell>
          <cell r="B1063" t="str">
            <v>CERAMICA PISO PIEDRACID CAYONRED TIPO ALFA O SIMILAR. COLOR BLANCO</v>
          </cell>
          <cell r="C1063" t="str">
            <v>Insumos</v>
          </cell>
          <cell r="D1063" t="str">
            <v>M2</v>
          </cell>
          <cell r="E1063">
            <v>52339</v>
          </cell>
          <cell r="F1063">
            <v>43982</v>
          </cell>
        </row>
        <row r="1064">
          <cell r="A1064" t="str">
            <v>I1063</v>
          </cell>
          <cell r="B1064" t="str">
            <v>CERAMICA PISO POMPEI. TIPO ALFA O SIMILAR. COLOR CORAL O SHELL</v>
          </cell>
          <cell r="C1064" t="str">
            <v>Insumos</v>
          </cell>
          <cell r="D1064" t="str">
            <v>M2</v>
          </cell>
          <cell r="E1064">
            <v>33240</v>
          </cell>
          <cell r="F1064">
            <v>27933</v>
          </cell>
        </row>
        <row r="1065">
          <cell r="A1065" t="str">
            <v>I1064</v>
          </cell>
          <cell r="B1065" t="str">
            <v>CERAMICA PISO STONE TIPO ALFA O SIMILAR. COLOR BLANCO O CAFÉ</v>
          </cell>
          <cell r="C1065" t="str">
            <v>Insumos</v>
          </cell>
          <cell r="D1065" t="str">
            <v>M2</v>
          </cell>
          <cell r="E1065">
            <v>33240</v>
          </cell>
          <cell r="F1065">
            <v>27933</v>
          </cell>
        </row>
        <row r="1066">
          <cell r="A1066" t="str">
            <v>I1065</v>
          </cell>
          <cell r="B1066" t="str">
            <v>MESON EN MARMOL CAFE PINTO A=0.60 M.  SALPICADERO DE H=10 CM. Y BABERO DE H=10 CM.</v>
          </cell>
          <cell r="C1066" t="str">
            <v>Insumos</v>
          </cell>
          <cell r="D1066" t="str">
            <v>M</v>
          </cell>
          <cell r="E1066">
            <v>414182</v>
          </cell>
          <cell r="F1066">
            <v>348052</v>
          </cell>
        </row>
        <row r="1067">
          <cell r="A1067" t="str">
            <v>I1066</v>
          </cell>
          <cell r="B1067" t="str">
            <v xml:space="preserve">MESON EN MARMOL NEGRO CARACOL A=0.60 M.  SALPICADERO DE H=10 CM. Y BABERO DE H=10 CM. </v>
          </cell>
          <cell r="C1067" t="str">
            <v>Insumos</v>
          </cell>
          <cell r="D1067" t="str">
            <v>M</v>
          </cell>
          <cell r="E1067">
            <v>497012</v>
          </cell>
          <cell r="F1067">
            <v>417657</v>
          </cell>
        </row>
        <row r="1068">
          <cell r="A1068" t="str">
            <v>I1067</v>
          </cell>
          <cell r="B1068" t="str">
            <v xml:space="preserve">MESON EN MARMOL NEGRO SAN GIL  A=0.60 M.  SALPICADERO DE H=10 CM. Y BABERO DE H=10 CM. </v>
          </cell>
          <cell r="C1068" t="str">
            <v>Insumos</v>
          </cell>
          <cell r="D1068" t="str">
            <v>M</v>
          </cell>
          <cell r="E1068">
            <v>497012</v>
          </cell>
          <cell r="F1068">
            <v>417657</v>
          </cell>
        </row>
        <row r="1069">
          <cell r="A1069" t="str">
            <v>I1068</v>
          </cell>
          <cell r="B1069" t="str">
            <v>MESON EN MARMOL TRAVERTINO VILLA DE LEYVA A=0.60 M.  SALPICADERO DE H=10 CM. Y BABERO DE H=10 CM</v>
          </cell>
          <cell r="C1069" t="str">
            <v>Insumos</v>
          </cell>
          <cell r="D1069" t="str">
            <v>M</v>
          </cell>
          <cell r="E1069">
            <v>447310</v>
          </cell>
          <cell r="F1069">
            <v>375891</v>
          </cell>
        </row>
        <row r="1070">
          <cell r="A1070" t="str">
            <v>I1069</v>
          </cell>
          <cell r="B1070" t="str">
            <v>PISO TIPO PROQUINAL CONFORT O SIMILAR COLOR GRIS ANCHO 1.40 M. E= 2.7 MM (PISO ESPUMADO BASE TEXTIL TIPO PROQUINAL O SIMILAR.)</v>
          </cell>
          <cell r="C1070" t="str">
            <v>Insumos</v>
          </cell>
          <cell r="D1070" t="str">
            <v>M2</v>
          </cell>
          <cell r="E1070">
            <v>41988</v>
          </cell>
          <cell r="F1070">
            <v>35284</v>
          </cell>
        </row>
        <row r="1071">
          <cell r="A1071" t="str">
            <v>I1070</v>
          </cell>
          <cell r="B1071" t="str">
            <v>PORCELANATTO BRILLANTE LISBOA  50 X 50 CM. TIPO ALFA O SIMILAR. COLOR BEIGE CON BETAS</v>
          </cell>
          <cell r="C1071" t="str">
            <v>Insumos</v>
          </cell>
          <cell r="D1071" t="str">
            <v>M2</v>
          </cell>
          <cell r="E1071">
            <v>61766</v>
          </cell>
          <cell r="F1071">
            <v>51904</v>
          </cell>
        </row>
        <row r="1072">
          <cell r="A1072" t="str">
            <v>I1071</v>
          </cell>
          <cell r="B1072" t="str">
            <v>PORCELANATTO CONSTELLAZIONE BRILLANTE BLANCO 38.2 X 38.2 CM. TIPO ALFA O SIMILAR</v>
          </cell>
          <cell r="C1072" t="str">
            <v>Insumos</v>
          </cell>
          <cell r="D1072" t="str">
            <v>M2</v>
          </cell>
          <cell r="E1072">
            <v>73147</v>
          </cell>
          <cell r="F1072">
            <v>61468</v>
          </cell>
        </row>
        <row r="1073">
          <cell r="A1073" t="str">
            <v>I1072</v>
          </cell>
          <cell r="B1073" t="str">
            <v>PORCELANATTO CONSTELLAZIONE BRILLANTE GRIS O NEGRO 38.2 X 38.2 CM. TIPO ALFA O SIMILAR</v>
          </cell>
          <cell r="C1073" t="str">
            <v>Insumos</v>
          </cell>
          <cell r="D1073" t="str">
            <v>M2</v>
          </cell>
          <cell r="E1073">
            <v>117358</v>
          </cell>
          <cell r="F1073">
            <v>98620</v>
          </cell>
        </row>
        <row r="1074">
          <cell r="A1074" t="str">
            <v>I1073</v>
          </cell>
          <cell r="B1074" t="str">
            <v>PORCELANATTO CONSTELLAZIONE MATE BLANCO 38.2 X 38.2 CM. TIPO ALFA O SIMILAR</v>
          </cell>
          <cell r="C1074" t="str">
            <v>Insumos</v>
          </cell>
          <cell r="D1074" t="str">
            <v>M2</v>
          </cell>
          <cell r="E1074">
            <v>82503</v>
          </cell>
          <cell r="F1074">
            <v>69330</v>
          </cell>
        </row>
        <row r="1075">
          <cell r="A1075" t="str">
            <v>I1074</v>
          </cell>
          <cell r="B1075" t="str">
            <v>PORCELANATTO CONSTELLAZIONE MATE GRIS O NEGRO 50 X 50 CM. TIPO ALFA O SIMILAR</v>
          </cell>
          <cell r="C1075" t="str">
            <v>Insumos</v>
          </cell>
          <cell r="D1075" t="str">
            <v>M2</v>
          </cell>
          <cell r="E1075">
            <v>125246</v>
          </cell>
          <cell r="F1075">
            <v>105249</v>
          </cell>
        </row>
        <row r="1076">
          <cell r="A1076" t="str">
            <v>I1075</v>
          </cell>
          <cell r="B1076" t="str">
            <v>TABLON DE GRES LATINO LISO 20 X 20 CM. TIPO ALFA O SIMILAR. COLORES ROJO, SALMÓN O SAHARA.</v>
          </cell>
          <cell r="C1076" t="str">
            <v>Insumos</v>
          </cell>
          <cell r="D1076" t="str">
            <v>M2</v>
          </cell>
          <cell r="E1076">
            <v>41892</v>
          </cell>
          <cell r="F1076">
            <v>35203</v>
          </cell>
        </row>
        <row r="1077">
          <cell r="A1077" t="str">
            <v>I1076</v>
          </cell>
          <cell r="B1077" t="str">
            <v>TABLON DE GRES LATINO PIRAMIDAL 20 X 20 CM. TIPO ALFA O SIMILAR. COLORES ROJO O SAHARA.</v>
          </cell>
          <cell r="C1077" t="str">
            <v>Insumos</v>
          </cell>
          <cell r="D1077" t="str">
            <v>M2</v>
          </cell>
          <cell r="E1077">
            <v>34963</v>
          </cell>
          <cell r="F1077">
            <v>29381</v>
          </cell>
        </row>
        <row r="1078">
          <cell r="A1078" t="str">
            <v>I1077</v>
          </cell>
          <cell r="B1078" t="str">
            <v>TABLON DE GRES PORTAL LISO 30 X 15 CM. TIPO ALFA O SIMILAR. COLORES ROJO, SALMÓN O SAHARA.</v>
          </cell>
          <cell r="C1078" t="str">
            <v>Insumos</v>
          </cell>
          <cell r="D1078" t="str">
            <v>M2</v>
          </cell>
          <cell r="E1078">
            <v>38668</v>
          </cell>
          <cell r="F1078">
            <v>32494</v>
          </cell>
        </row>
        <row r="1079">
          <cell r="A1079" t="str">
            <v>I1078</v>
          </cell>
          <cell r="B1079" t="str">
            <v>TABLON DE GRES TRADICION GRAFILADO 30 X 30 CM. TIPO ALFA O SIMILAR. COLOR ROJO</v>
          </cell>
          <cell r="C1079" t="str">
            <v>Insumos</v>
          </cell>
          <cell r="D1079" t="str">
            <v>M2</v>
          </cell>
          <cell r="E1079">
            <v>53426</v>
          </cell>
          <cell r="F1079">
            <v>44896</v>
          </cell>
        </row>
        <row r="1080">
          <cell r="A1080" t="str">
            <v>I1079</v>
          </cell>
          <cell r="B1080" t="str">
            <v>TABLON DE GRES TRADICION LISO 30 X 30 CM. TIPO ALFA O SIMILAR. COLOR MOCCA.</v>
          </cell>
          <cell r="C1080" t="str">
            <v>Insumos</v>
          </cell>
          <cell r="D1080" t="str">
            <v>M2</v>
          </cell>
          <cell r="E1080">
            <v>44658</v>
          </cell>
          <cell r="F1080">
            <v>37528</v>
          </cell>
        </row>
        <row r="1081">
          <cell r="A1081" t="str">
            <v>I1080</v>
          </cell>
          <cell r="B1081" t="str">
            <v>TABLON DE GRES TRADICION LISO 30 X 30 CM. TIPO ALFA O SIMILAR. COLORES ROJO, SALMÓN O SAHARA.</v>
          </cell>
          <cell r="C1081" t="str">
            <v>Insumos</v>
          </cell>
          <cell r="D1081" t="str">
            <v>M2</v>
          </cell>
          <cell r="E1081">
            <v>41892</v>
          </cell>
          <cell r="F1081">
            <v>35203</v>
          </cell>
        </row>
        <row r="1082">
          <cell r="A1082" t="str">
            <v>I1081</v>
          </cell>
          <cell r="B1082" t="str">
            <v>TABLON DE GRES TUNEZ ABRASIVO 15 X 15 CM. TIPO ALFA O SIMILAR. COLORES ROJO, SALMÓN O SAHARA.</v>
          </cell>
          <cell r="C1082" t="str">
            <v>Insumos</v>
          </cell>
          <cell r="D1082" t="str">
            <v>M2</v>
          </cell>
          <cell r="E1082">
            <v>32018</v>
          </cell>
          <cell r="F1082">
            <v>26906</v>
          </cell>
        </row>
        <row r="1083">
          <cell r="A1083" t="str">
            <v>I1082</v>
          </cell>
          <cell r="B1083" t="str">
            <v>TABLON DE GRES TUNEZ LISO 15 X 15 CM. TIPO ALFA O SIMILAR. COLORES ROJO, SALMÓN O SAHARA.</v>
          </cell>
          <cell r="C1083" t="str">
            <v>Insumos</v>
          </cell>
          <cell r="D1083" t="str">
            <v>M2</v>
          </cell>
          <cell r="E1083">
            <v>30435</v>
          </cell>
          <cell r="F1083">
            <v>25576</v>
          </cell>
        </row>
        <row r="1084">
          <cell r="A1084" t="str">
            <v>I1083</v>
          </cell>
          <cell r="B1084" t="str">
            <v>ZOCALO GRANO DE MARMOL BLANCO HUILA BH5 DE 30 X 7.2 CM. TIPO ALFA O SIMILAR. FONDO BLANCO</v>
          </cell>
          <cell r="C1084" t="str">
            <v>Insumos</v>
          </cell>
          <cell r="D1084" t="str">
            <v>M</v>
          </cell>
          <cell r="E1084">
            <v>18677</v>
          </cell>
          <cell r="F1084">
            <v>15695</v>
          </cell>
        </row>
        <row r="1085">
          <cell r="A1085" t="str">
            <v>I1084</v>
          </cell>
          <cell r="B1085" t="str">
            <v>ZOCALO GRANO DE MARMOL PAYANDE P5 DE 30 X 7.2 CM. TIPO ALFA O SIMILAR. FONDO BLANCO</v>
          </cell>
          <cell r="C1085" t="str">
            <v>Insumos</v>
          </cell>
          <cell r="D1085" t="str">
            <v>M</v>
          </cell>
          <cell r="E1085">
            <v>16399</v>
          </cell>
          <cell r="F1085">
            <v>13781</v>
          </cell>
        </row>
        <row r="1086">
          <cell r="A1086" t="str">
            <v>I1085</v>
          </cell>
          <cell r="B1086" t="str">
            <v xml:space="preserve">ZOCALO GRANO DE MARMOL PERLATO CLARO PCL 5 DE 30 X 7.2 CM. TIPO ALFA O SIMILAR. FONDO CREMA </v>
          </cell>
          <cell r="C1086" t="str">
            <v>Insumos</v>
          </cell>
          <cell r="D1086" t="str">
            <v>M</v>
          </cell>
          <cell r="E1086">
            <v>18149</v>
          </cell>
          <cell r="F1086">
            <v>15251</v>
          </cell>
        </row>
        <row r="1087">
          <cell r="A1087" t="str">
            <v>I1086</v>
          </cell>
          <cell r="B1087" t="str">
            <v>ZOCALO GRANO DE MARMOL VILLA DE LEYVA G5E DE 30 X 7.2 CM. TIPO ALFA O SIMILAR. FONDO CAFÉ</v>
          </cell>
          <cell r="C1087" t="str">
            <v>Insumos</v>
          </cell>
          <cell r="D1087" t="str">
            <v>M</v>
          </cell>
          <cell r="E1087">
            <v>16299</v>
          </cell>
          <cell r="F1087">
            <v>13697</v>
          </cell>
        </row>
        <row r="1088">
          <cell r="A1088" t="str">
            <v>I1087</v>
          </cell>
          <cell r="B1088" t="str">
            <v>CERAMICA PARED BOTICCINO SAND TIPO ALFA O SIMILAR. COLOR.</v>
          </cell>
          <cell r="C1088" t="str">
            <v>Insumos</v>
          </cell>
          <cell r="D1088" t="str">
            <v>M2</v>
          </cell>
          <cell r="E1088">
            <v>41645</v>
          </cell>
          <cell r="F1088">
            <v>34996</v>
          </cell>
        </row>
        <row r="1089">
          <cell r="A1089" t="str">
            <v>I1088</v>
          </cell>
          <cell r="B1089" t="str">
            <v>CERAMICA IMPORTADA  NEVADA BLANCA BR TIPO ALFA O SIMILAR. COLOR.</v>
          </cell>
          <cell r="C1089" t="str">
            <v>Insumos</v>
          </cell>
          <cell r="D1089" t="str">
            <v>M2</v>
          </cell>
          <cell r="E1089">
            <v>57736</v>
          </cell>
          <cell r="F1089">
            <v>48518</v>
          </cell>
        </row>
        <row r="1090">
          <cell r="A1090" t="str">
            <v>I1089</v>
          </cell>
          <cell r="B1090" t="str">
            <v>LOSETA INDUSTRIAL 24.5*12 COLOR SAHARA TIPO ALFA O SIMILAR</v>
          </cell>
          <cell r="C1090" t="str">
            <v>Insumos</v>
          </cell>
          <cell r="D1090" t="str">
            <v>M2</v>
          </cell>
          <cell r="E1090">
            <v>81510</v>
          </cell>
          <cell r="F1090">
            <v>68496</v>
          </cell>
        </row>
        <row r="1091">
          <cell r="A1091" t="str">
            <v>I1090</v>
          </cell>
          <cell r="B1091" t="str">
            <v>CERA POLIMERICA</v>
          </cell>
          <cell r="C1091" t="str">
            <v>Insumos</v>
          </cell>
          <cell r="D1091" t="str">
            <v>LT</v>
          </cell>
          <cell r="E1091">
            <v>92622</v>
          </cell>
          <cell r="F1091">
            <v>77834</v>
          </cell>
        </row>
        <row r="1092">
          <cell r="A1092" t="str">
            <v>I1091</v>
          </cell>
          <cell r="B1092" t="str">
            <v>GRANITO BLANCO HUILA  Nº 1,2 Y 3 (25 KG)</v>
          </cell>
          <cell r="C1092" t="str">
            <v>Insumos</v>
          </cell>
          <cell r="D1092" t="str">
            <v>BUL</v>
          </cell>
          <cell r="E1092">
            <v>20736</v>
          </cell>
          <cell r="F1092">
            <v>17425</v>
          </cell>
        </row>
        <row r="1093">
          <cell r="A1093" t="str">
            <v>I1092</v>
          </cell>
          <cell r="B1093" t="str">
            <v>CERAMICA SENCILLA</v>
          </cell>
          <cell r="C1093" t="str">
            <v>Insumos</v>
          </cell>
          <cell r="D1093" t="str">
            <v>M2</v>
          </cell>
          <cell r="E1093">
            <v>29250</v>
          </cell>
          <cell r="F1093">
            <v>24580</v>
          </cell>
        </row>
        <row r="1094">
          <cell r="A1094" t="str">
            <v>I1093</v>
          </cell>
          <cell r="B1094" t="str">
            <v>TABLILLA PARA PISO</v>
          </cell>
          <cell r="C1094" t="str">
            <v>Insumos</v>
          </cell>
          <cell r="D1094" t="str">
            <v>UND</v>
          </cell>
          <cell r="E1094">
            <v>37212</v>
          </cell>
          <cell r="F1094">
            <v>31271</v>
          </cell>
        </row>
        <row r="1095">
          <cell r="A1095" t="str">
            <v>I1094</v>
          </cell>
          <cell r="B1095" t="str">
            <v>SARDINEL PREFABRICADO AH=20 CM, B=10  CM, L=100CM</v>
          </cell>
          <cell r="C1095" t="str">
            <v>Insumos</v>
          </cell>
          <cell r="D1095" t="str">
            <v>UND</v>
          </cell>
          <cell r="E1095">
            <v>37699</v>
          </cell>
          <cell r="F1095">
            <v>31680</v>
          </cell>
        </row>
        <row r="1096">
          <cell r="A1096" t="str">
            <v>I1095</v>
          </cell>
          <cell r="B1096" t="str">
            <v xml:space="preserve">LAVADERO PREFABRICADO EN GRANITO 80 X 60 X 50 CM. </v>
          </cell>
          <cell r="C1096" t="str">
            <v>Insumos</v>
          </cell>
          <cell r="D1096" t="str">
            <v>UND</v>
          </cell>
          <cell r="E1096">
            <v>359732</v>
          </cell>
          <cell r="F1096">
            <v>302296</v>
          </cell>
        </row>
        <row r="1097">
          <cell r="A1097" t="str">
            <v>I1096</v>
          </cell>
          <cell r="B1097" t="str">
            <v>REJILLA SUMIDERO EAAB (LATERAL) A=83.5 CM. L=45 CM. E=14 CM. REF. RE017 TIPO TITAN O SIMILAR</v>
          </cell>
          <cell r="C1097" t="str">
            <v>Insumos</v>
          </cell>
          <cell r="D1097" t="str">
            <v>UND</v>
          </cell>
          <cell r="E1097">
            <v>191884</v>
          </cell>
          <cell r="F1097">
            <v>161247</v>
          </cell>
        </row>
        <row r="1098">
          <cell r="A1098" t="str">
            <v>I1097</v>
          </cell>
          <cell r="B1098" t="str">
            <v>REJILLA SUMIDERO PLAQUETA (PEATONAL) A=40 CM. L=40 CM. E=6 CM. REF. P40402 TIPO TITAN O SIMILAR</v>
          </cell>
          <cell r="C1098" t="str">
            <v>Insumos</v>
          </cell>
          <cell r="D1098" t="str">
            <v>UND</v>
          </cell>
          <cell r="E1098">
            <v>22449</v>
          </cell>
          <cell r="F1098">
            <v>18865</v>
          </cell>
        </row>
        <row r="1099">
          <cell r="A1099" t="str">
            <v>I1098</v>
          </cell>
          <cell r="B1099" t="str">
            <v>REJILLA SUMIDERO TRANSVERSAL (TRANSVERSAL) B=50 CM. L=50 CM. E=15 CM. REF. RE 009 TIPO TITAN O SIMILAR</v>
          </cell>
          <cell r="C1099" t="str">
            <v>Insumos</v>
          </cell>
          <cell r="D1099" t="str">
            <v>UND</v>
          </cell>
          <cell r="E1099">
            <v>172464</v>
          </cell>
          <cell r="F1099">
            <v>144928</v>
          </cell>
        </row>
        <row r="1100">
          <cell r="A1100" t="str">
            <v>I1099</v>
          </cell>
          <cell r="B1100" t="str">
            <v>TOPELLANTAS PREFABRICADO H=15 CM, B=20 CM Y LARGO=50 CM.</v>
          </cell>
          <cell r="C1100" t="str">
            <v>Insumos</v>
          </cell>
          <cell r="D1100" t="str">
            <v>UND</v>
          </cell>
          <cell r="E1100">
            <v>15441</v>
          </cell>
          <cell r="F1100">
            <v>12976</v>
          </cell>
        </row>
        <row r="1101">
          <cell r="A1101" t="str">
            <v>I1100</v>
          </cell>
          <cell r="B1101" t="str">
            <v xml:space="preserve">DISTANCIADORES EN MORTERO H=0.05 CMS </v>
          </cell>
          <cell r="C1101" t="str">
            <v>Insumos</v>
          </cell>
          <cell r="D1101" t="str">
            <v>UND</v>
          </cell>
          <cell r="E1101">
            <v>1197</v>
          </cell>
          <cell r="F1101">
            <v>1006</v>
          </cell>
        </row>
        <row r="1102">
          <cell r="A1102" t="str">
            <v>I1101</v>
          </cell>
          <cell r="B1102" t="str">
            <v>ABRAZADERA DE SALIDA TIPO 1</v>
          </cell>
          <cell r="C1102" t="str">
            <v>Insumos</v>
          </cell>
          <cell r="D1102" t="str">
            <v>UND</v>
          </cell>
          <cell r="E1102">
            <v>21170</v>
          </cell>
          <cell r="F1102">
            <v>17790</v>
          </cell>
        </row>
        <row r="1103">
          <cell r="A1103" t="str">
            <v>I1102</v>
          </cell>
          <cell r="B1103" t="str">
            <v>ABRAZADERA DE SALIDA TIPO 3</v>
          </cell>
          <cell r="C1103" t="str">
            <v>Insumos</v>
          </cell>
          <cell r="D1103" t="str">
            <v>UND</v>
          </cell>
          <cell r="E1103">
            <v>23159</v>
          </cell>
          <cell r="F1103">
            <v>19461</v>
          </cell>
        </row>
        <row r="1104">
          <cell r="A1104" t="str">
            <v>I1103</v>
          </cell>
          <cell r="B1104" t="str">
            <v>ABRAZADERA DE SALIDA TIPO 4</v>
          </cell>
          <cell r="C1104" t="str">
            <v>Insumos</v>
          </cell>
          <cell r="D1104" t="str">
            <v>UND</v>
          </cell>
          <cell r="E1104">
            <v>25803</v>
          </cell>
          <cell r="F1104">
            <v>21683</v>
          </cell>
        </row>
        <row r="1105">
          <cell r="A1105" t="str">
            <v>I1104</v>
          </cell>
          <cell r="B1105" t="str">
            <v xml:space="preserve">ABRAZADERA EN  U </v>
          </cell>
          <cell r="C1105" t="str">
            <v>Insumos</v>
          </cell>
          <cell r="D1105" t="str">
            <v>UND</v>
          </cell>
          <cell r="E1105">
            <v>21607</v>
          </cell>
          <cell r="F1105">
            <v>18157</v>
          </cell>
        </row>
        <row r="1106">
          <cell r="A1106" t="str">
            <v>I1105</v>
          </cell>
          <cell r="B1106" t="str">
            <v>ABRAZADERA EN  U TIPO 2</v>
          </cell>
          <cell r="C1106" t="str">
            <v>Insumos</v>
          </cell>
          <cell r="D1106" t="str">
            <v>UND</v>
          </cell>
          <cell r="E1106">
            <v>22404</v>
          </cell>
          <cell r="F1106">
            <v>18827</v>
          </cell>
        </row>
        <row r="1107">
          <cell r="A1107" t="str">
            <v>I1106</v>
          </cell>
          <cell r="B1107" t="str">
            <v>ABRAZADERA O COLLARIN DE  7 - 8 UNA SALIDA - PL. 1/4 IDEM TIPO 3</v>
          </cell>
          <cell r="C1107" t="str">
            <v>Insumos</v>
          </cell>
          <cell r="D1107" t="str">
            <v>UND</v>
          </cell>
          <cell r="E1107">
            <v>19092</v>
          </cell>
          <cell r="F1107">
            <v>16044</v>
          </cell>
        </row>
        <row r="1108">
          <cell r="A1108" t="str">
            <v>I1107</v>
          </cell>
          <cell r="B1108" t="str">
            <v xml:space="preserve">ABRAZADERA O COLLARIN DE 9 - 10 DOS SALIDAS- PL. 1/4 IDEM TIPO 4 </v>
          </cell>
          <cell r="C1108" t="str">
            <v>Insumos</v>
          </cell>
          <cell r="D1108" t="str">
            <v>UND</v>
          </cell>
          <cell r="E1108">
            <v>24385</v>
          </cell>
          <cell r="F1108">
            <v>20492</v>
          </cell>
        </row>
        <row r="1109">
          <cell r="A1109" t="str">
            <v>I1108</v>
          </cell>
          <cell r="B1109" t="str">
            <v xml:space="preserve">ABRAZADERA O COLLARIN DE 9- 10 UNA SALIDA- PL. 1/4 IDEM TIPO 4 </v>
          </cell>
          <cell r="C1109" t="str">
            <v>Insumos</v>
          </cell>
          <cell r="D1109" t="str">
            <v>UND</v>
          </cell>
          <cell r="E1109">
            <v>23687</v>
          </cell>
          <cell r="F1109">
            <v>19905</v>
          </cell>
        </row>
        <row r="1110">
          <cell r="A1110" t="str">
            <v>I1109</v>
          </cell>
          <cell r="B1110" t="str">
            <v xml:space="preserve">ABRAZADERA SIN SALIDA TIPO 2 </v>
          </cell>
          <cell r="C1110" t="str">
            <v>Insumos</v>
          </cell>
          <cell r="D1110" t="str">
            <v>UND</v>
          </cell>
          <cell r="E1110">
            <v>17630</v>
          </cell>
          <cell r="F1110">
            <v>14815</v>
          </cell>
        </row>
        <row r="1111">
          <cell r="A1111" t="str">
            <v>I1110</v>
          </cell>
          <cell r="B1111" t="str">
            <v>ACCESORIOS DE FIJACION</v>
          </cell>
          <cell r="C1111" t="str">
            <v>Insumos</v>
          </cell>
          <cell r="D1111" t="str">
            <v>UND</v>
          </cell>
          <cell r="E1111">
            <v>2142</v>
          </cell>
          <cell r="F1111">
            <v>1800</v>
          </cell>
        </row>
        <row r="1112">
          <cell r="A1112" t="str">
            <v>I1111</v>
          </cell>
          <cell r="B1112" t="str">
            <v>ACCESORIOS FIJACION TUBERIA EMT 1" (ABRAZADERA, ALAMBRE)</v>
          </cell>
          <cell r="C1112" t="str">
            <v>Insumos</v>
          </cell>
          <cell r="D1112" t="str">
            <v>UND</v>
          </cell>
          <cell r="E1112">
            <v>3427</v>
          </cell>
          <cell r="F1112">
            <v>2880</v>
          </cell>
        </row>
        <row r="1113">
          <cell r="A1113" t="str">
            <v>I1112</v>
          </cell>
          <cell r="B1113" t="str">
            <v>ACCESORIOS FIJACION TUBERIA EMT 1/2" (ABRAZADERA, ALAMBRE)</v>
          </cell>
          <cell r="C1113" t="str">
            <v>Insumos</v>
          </cell>
          <cell r="D1113" t="str">
            <v>UND</v>
          </cell>
          <cell r="E1113">
            <v>2572</v>
          </cell>
          <cell r="F1113">
            <v>2161</v>
          </cell>
        </row>
        <row r="1114">
          <cell r="A1114" t="str">
            <v>I1113</v>
          </cell>
          <cell r="B1114" t="str">
            <v>ACCESORIOS FIJACION TUBERIA EMT 1_1/2" (ABRAZADERA, ALAMBRE)</v>
          </cell>
          <cell r="C1114" t="str">
            <v>Insumos</v>
          </cell>
          <cell r="D1114" t="str">
            <v>UND</v>
          </cell>
          <cell r="E1114">
            <v>4283</v>
          </cell>
          <cell r="F1114">
            <v>3599</v>
          </cell>
        </row>
        <row r="1115">
          <cell r="A1115" t="str">
            <v>I1114</v>
          </cell>
          <cell r="B1115" t="str">
            <v>ACCESORIOS FIJACION TUBERIA EMT 2" (ABRAZADERA, ALAMBRE)</v>
          </cell>
          <cell r="C1115" t="str">
            <v>Insumos</v>
          </cell>
          <cell r="D1115" t="str">
            <v>UND</v>
          </cell>
          <cell r="E1115">
            <v>8567</v>
          </cell>
          <cell r="F1115">
            <v>7199</v>
          </cell>
        </row>
        <row r="1116">
          <cell r="A1116" t="str">
            <v>I1115</v>
          </cell>
          <cell r="B1116" t="str">
            <v>ACCESORIOS FIJACION TUBERIA EMT 3" (ABRAZADERA, ALAMBRE)</v>
          </cell>
          <cell r="C1116" t="str">
            <v>Insumos</v>
          </cell>
          <cell r="D1116" t="str">
            <v>UND</v>
          </cell>
          <cell r="E1116">
            <v>17136</v>
          </cell>
          <cell r="F1116">
            <v>14400</v>
          </cell>
        </row>
        <row r="1117">
          <cell r="A1117" t="str">
            <v>I1116</v>
          </cell>
          <cell r="B1117" t="str">
            <v>ACCESORIOS FIJACION TUBERIA EMT 3/4" (ABRAZADERA, ALAMBRE)</v>
          </cell>
          <cell r="C1117" t="str">
            <v>Insumos</v>
          </cell>
          <cell r="D1117" t="str">
            <v>UND</v>
          </cell>
          <cell r="E1117">
            <v>2572</v>
          </cell>
          <cell r="F1117">
            <v>2161</v>
          </cell>
        </row>
        <row r="1118">
          <cell r="A1118" t="str">
            <v>I1117</v>
          </cell>
          <cell r="B1118" t="str">
            <v>ACCESORIOS FIJACION TUBERIA IMC Ó RIDGID 1" (ABRAZADERA, PERNOS)</v>
          </cell>
          <cell r="C1118" t="str">
            <v>Insumos</v>
          </cell>
          <cell r="D1118" t="str">
            <v>UND</v>
          </cell>
          <cell r="E1118">
            <v>5994</v>
          </cell>
          <cell r="F1118">
            <v>5037</v>
          </cell>
        </row>
        <row r="1119">
          <cell r="A1119" t="str">
            <v>I1118</v>
          </cell>
          <cell r="B1119" t="str">
            <v>ACCESORIOS FIJACION TUBERIA IMC Ó RIDGID 1/2" (ABRAZADERA, PERNOS)</v>
          </cell>
          <cell r="C1119" t="str">
            <v>Insumos</v>
          </cell>
          <cell r="D1119" t="str">
            <v>UND</v>
          </cell>
          <cell r="E1119">
            <v>3427</v>
          </cell>
          <cell r="F1119">
            <v>2880</v>
          </cell>
        </row>
        <row r="1120">
          <cell r="A1120" t="str">
            <v>I1119</v>
          </cell>
          <cell r="B1120" t="str">
            <v>ACCESORIOS FIJACION TUBERIA IMC Ó RIDGID 1_1/2" (ABRAZADERA, PERNOS)</v>
          </cell>
          <cell r="C1120" t="str">
            <v>Insumos</v>
          </cell>
          <cell r="D1120" t="str">
            <v>UND</v>
          </cell>
          <cell r="E1120">
            <v>8567</v>
          </cell>
          <cell r="F1120">
            <v>7199</v>
          </cell>
        </row>
        <row r="1121">
          <cell r="A1121" t="str">
            <v>I1120</v>
          </cell>
          <cell r="B1121" t="str">
            <v>ACCESORIOS FIJACION TUBERIA IMC Ó RIDGID 2" (ABRAZADERA, PERNOS)</v>
          </cell>
          <cell r="C1121" t="str">
            <v>Insumos</v>
          </cell>
          <cell r="D1121" t="str">
            <v>UND</v>
          </cell>
          <cell r="E1121">
            <v>17136</v>
          </cell>
          <cell r="F1121">
            <v>14400</v>
          </cell>
        </row>
        <row r="1122">
          <cell r="A1122" t="str">
            <v>I1121</v>
          </cell>
          <cell r="B1122" t="str">
            <v>ACCESORIOS FIJACION TUBERIA IMC Ó RIDGID 3" (ABRAZADERA, PERNOS)</v>
          </cell>
          <cell r="C1122" t="str">
            <v>Insumos</v>
          </cell>
          <cell r="D1122" t="str">
            <v>UND</v>
          </cell>
          <cell r="E1122">
            <v>25704</v>
          </cell>
          <cell r="F1122">
            <v>21600</v>
          </cell>
        </row>
        <row r="1123">
          <cell r="A1123" t="str">
            <v>I1122</v>
          </cell>
          <cell r="B1123" t="str">
            <v>ACCESORIOS FIJACION TUBERIA IMC Ó RIDGID 3/4" (ABRAZADERA, PERNOS)</v>
          </cell>
          <cell r="C1123" t="str">
            <v>Insumos</v>
          </cell>
          <cell r="D1123" t="str">
            <v>UND</v>
          </cell>
          <cell r="E1123">
            <v>4283</v>
          </cell>
          <cell r="F1123">
            <v>3599</v>
          </cell>
        </row>
        <row r="1124">
          <cell r="A1124" t="str">
            <v>I1123</v>
          </cell>
          <cell r="B1124" t="str">
            <v>ACCESORIOS FIJACION TUBERIA IMC Ó RIDGID 4" (ABRAZADERA, PERNOS)</v>
          </cell>
          <cell r="C1124" t="str">
            <v>Insumos</v>
          </cell>
          <cell r="D1124" t="str">
            <v>UND</v>
          </cell>
          <cell r="E1124">
            <v>42845</v>
          </cell>
          <cell r="F1124">
            <v>36004</v>
          </cell>
        </row>
        <row r="1125">
          <cell r="A1125" t="str">
            <v>I1124</v>
          </cell>
          <cell r="B1125" t="str">
            <v>ACCESORIOS TUBERIA EMT 1" (UNION, ADAPTADOR, CURVA)</v>
          </cell>
          <cell r="C1125" t="str">
            <v>Insumos</v>
          </cell>
          <cell r="D1125" t="str">
            <v>UND</v>
          </cell>
          <cell r="E1125">
            <v>8648</v>
          </cell>
          <cell r="F1125">
            <v>7267</v>
          </cell>
        </row>
        <row r="1126">
          <cell r="A1126" t="str">
            <v>I1125</v>
          </cell>
          <cell r="B1126" t="str">
            <v>ACCESORIOS TUBERIA EMT 1/2" (UNION, ADAPTADOR, CURVA)</v>
          </cell>
          <cell r="C1126" t="str">
            <v>Insumos</v>
          </cell>
          <cell r="D1126" t="str">
            <v>UND</v>
          </cell>
          <cell r="E1126">
            <v>3372</v>
          </cell>
          <cell r="F1126">
            <v>2834</v>
          </cell>
        </row>
        <row r="1127">
          <cell r="A1127" t="str">
            <v>I1126</v>
          </cell>
          <cell r="B1127" t="str">
            <v>ACCESORIOS TUBERIA EMT 1_1/2" (UNION, ADAPTADOR, CURVA)</v>
          </cell>
          <cell r="C1127" t="str">
            <v>Insumos</v>
          </cell>
          <cell r="D1127" t="str">
            <v>UND</v>
          </cell>
          <cell r="E1127">
            <v>19020</v>
          </cell>
          <cell r="F1127">
            <v>15983</v>
          </cell>
        </row>
        <row r="1128">
          <cell r="A1128" t="str">
            <v>I1127</v>
          </cell>
          <cell r="B1128" t="str">
            <v>ACCESORIOS TUBERIA EMT 2" (UNION, ADAPTADOR, CURVA)</v>
          </cell>
          <cell r="C1128" t="str">
            <v>Insumos</v>
          </cell>
          <cell r="D1128" t="str">
            <v>UND</v>
          </cell>
          <cell r="E1128">
            <v>28823</v>
          </cell>
          <cell r="F1128">
            <v>24221</v>
          </cell>
        </row>
        <row r="1129">
          <cell r="A1129" t="str">
            <v>I1128</v>
          </cell>
          <cell r="B1129" t="str">
            <v>ACCESORIOS TUBERIA EMT 3" (UNION, ADAPTADOR, CURVA)</v>
          </cell>
          <cell r="C1129" t="str">
            <v>Insumos</v>
          </cell>
          <cell r="D1129" t="str">
            <v>UND</v>
          </cell>
          <cell r="E1129">
            <v>143426</v>
          </cell>
          <cell r="F1129">
            <v>120526</v>
          </cell>
        </row>
        <row r="1130">
          <cell r="A1130" t="str">
            <v>I1129</v>
          </cell>
          <cell r="B1130" t="str">
            <v>ACCESORIOS TUBERIA EMT 3/4" (UNION Y CURVA)</v>
          </cell>
          <cell r="C1130" t="str">
            <v>Insumos</v>
          </cell>
          <cell r="D1130" t="str">
            <v>UND</v>
          </cell>
          <cell r="E1130">
            <v>5406</v>
          </cell>
          <cell r="F1130">
            <v>4543</v>
          </cell>
        </row>
        <row r="1131">
          <cell r="A1131" t="str">
            <v>I1130</v>
          </cell>
          <cell r="B1131" t="str">
            <v>ACCESORIOS TUBERIA IMC Ó RIDGID 1" (UNION  Y CURVA)</v>
          </cell>
          <cell r="C1131" t="str">
            <v>Insumos</v>
          </cell>
          <cell r="D1131" t="str">
            <v>UND</v>
          </cell>
          <cell r="E1131">
            <v>13822</v>
          </cell>
          <cell r="F1131">
            <v>11615</v>
          </cell>
        </row>
        <row r="1132">
          <cell r="A1132" t="str">
            <v>I1131</v>
          </cell>
          <cell r="B1132" t="str">
            <v>ACCESORIOS TUBERIA IMC Ó RIDGID 1/2" (UNION Y CURVA)</v>
          </cell>
          <cell r="C1132" t="str">
            <v>Insumos</v>
          </cell>
          <cell r="D1132" t="str">
            <v>UND</v>
          </cell>
          <cell r="E1132">
            <v>7522</v>
          </cell>
          <cell r="F1132">
            <v>6321</v>
          </cell>
        </row>
        <row r="1133">
          <cell r="A1133" t="str">
            <v>I1132</v>
          </cell>
          <cell r="B1133" t="str">
            <v xml:space="preserve">ACCESORIOS TUBERIA IMC Ó RIDGID 1_1/2" (UNION Y  CURVA ) </v>
          </cell>
          <cell r="C1133" t="str">
            <v>Insumos</v>
          </cell>
          <cell r="D1133" t="str">
            <v>UND</v>
          </cell>
          <cell r="E1133">
            <v>25353</v>
          </cell>
          <cell r="F1133">
            <v>21305</v>
          </cell>
        </row>
        <row r="1134">
          <cell r="A1134" t="str">
            <v>I1133</v>
          </cell>
          <cell r="B1134" t="str">
            <v>ACCESORIOS TUBERIA IMC Ó RIDGID 2" (UNION Y  CURVA)</v>
          </cell>
          <cell r="C1134" t="str">
            <v>Insumos</v>
          </cell>
          <cell r="D1134" t="str">
            <v>UND</v>
          </cell>
          <cell r="E1134">
            <v>36571</v>
          </cell>
          <cell r="F1134">
            <v>30732</v>
          </cell>
        </row>
        <row r="1135">
          <cell r="A1135" t="str">
            <v>I1134</v>
          </cell>
          <cell r="B1135" t="str">
            <v>ACCESORIOS TUBERIA IMC Ó RIDGID 3" (UNION, ADAPTADOR, CURVA)</v>
          </cell>
          <cell r="C1135" t="str">
            <v>Insumos</v>
          </cell>
          <cell r="D1135" t="str">
            <v>UND</v>
          </cell>
          <cell r="E1135">
            <v>172124</v>
          </cell>
          <cell r="F1135">
            <v>144642</v>
          </cell>
        </row>
        <row r="1136">
          <cell r="A1136" t="str">
            <v>I1135</v>
          </cell>
          <cell r="B1136" t="str">
            <v>ACCESORIOS TUBERIA IMC Ó RIDGID 3/4" (UNION Y  CURVA)</v>
          </cell>
          <cell r="C1136" t="str">
            <v>Insumos</v>
          </cell>
          <cell r="D1136" t="str">
            <v>UND</v>
          </cell>
          <cell r="E1136">
            <v>10010</v>
          </cell>
          <cell r="F1136">
            <v>8412</v>
          </cell>
        </row>
        <row r="1137">
          <cell r="A1137" t="str">
            <v>I1136</v>
          </cell>
          <cell r="B1137" t="str">
            <v>ACCESORIOS TUBERIA IMC Ó RIDGID 4" (UNION Y  CURVA)</v>
          </cell>
          <cell r="C1137" t="str">
            <v>Insumos</v>
          </cell>
          <cell r="D1137" t="str">
            <v>UND</v>
          </cell>
          <cell r="E1137">
            <v>272004</v>
          </cell>
          <cell r="F1137">
            <v>228575</v>
          </cell>
        </row>
        <row r="1138">
          <cell r="A1138" t="str">
            <v>I1137</v>
          </cell>
          <cell r="B1138" t="str">
            <v>ADAPTADOR TERMINAL PVC 3/4"</v>
          </cell>
          <cell r="C1138" t="str">
            <v>Insumos</v>
          </cell>
          <cell r="D1138" t="str">
            <v>UND</v>
          </cell>
          <cell r="E1138">
            <v>294</v>
          </cell>
          <cell r="F1138">
            <v>247</v>
          </cell>
        </row>
        <row r="1139">
          <cell r="A1139" t="str">
            <v>I1138</v>
          </cell>
          <cell r="B1139" t="str">
            <v>AISLADOR DE PIN ANSI 55-5 EN MATERIAL POLIMERICO</v>
          </cell>
          <cell r="C1139" t="str">
            <v>Insumos</v>
          </cell>
          <cell r="D1139" t="str">
            <v>UND</v>
          </cell>
          <cell r="E1139">
            <v>31808</v>
          </cell>
          <cell r="F1139">
            <v>26729</v>
          </cell>
        </row>
        <row r="1140">
          <cell r="A1140" t="str">
            <v>I1139</v>
          </cell>
          <cell r="B1140" t="str">
            <v>AISLADOR DE SUSPENSION ANSI 52-1, EN MATERIAL POLIMERICO</v>
          </cell>
          <cell r="C1140" t="str">
            <v>Insumos</v>
          </cell>
          <cell r="D1140" t="str">
            <v>UND</v>
          </cell>
          <cell r="E1140">
            <v>31808</v>
          </cell>
          <cell r="F1140">
            <v>26729</v>
          </cell>
        </row>
        <row r="1141">
          <cell r="A1141" t="str">
            <v>I1140</v>
          </cell>
          <cell r="B1141" t="str">
            <v>AISLADOR PORCELANA TIPO TENSOR ANSI 54-2</v>
          </cell>
          <cell r="C1141" t="str">
            <v>Insumos</v>
          </cell>
          <cell r="D1141" t="str">
            <v>UND</v>
          </cell>
          <cell r="E1141">
            <v>12227</v>
          </cell>
          <cell r="F1141">
            <v>10275</v>
          </cell>
        </row>
        <row r="1142">
          <cell r="A1142" t="str">
            <v>I1141</v>
          </cell>
          <cell r="B1142" t="str">
            <v xml:space="preserve">ALAMBRE COBRE DESNUDO Nº 10 AWG  </v>
          </cell>
          <cell r="C1142" t="str">
            <v>Insumos</v>
          </cell>
          <cell r="D1142" t="str">
            <v>M</v>
          </cell>
          <cell r="E1142">
            <v>2099</v>
          </cell>
          <cell r="F1142">
            <v>1764</v>
          </cell>
        </row>
        <row r="1143">
          <cell r="A1143" t="str">
            <v>I1142</v>
          </cell>
          <cell r="B1143" t="str">
            <v>ALAMBRE COBRE DESNUDO Nº 12 AWG</v>
          </cell>
          <cell r="C1143" t="str">
            <v>Insumos</v>
          </cell>
          <cell r="D1143" t="str">
            <v>M</v>
          </cell>
          <cell r="E1143">
            <v>1451</v>
          </cell>
          <cell r="F1143">
            <v>1219</v>
          </cell>
        </row>
        <row r="1144">
          <cell r="A1144" t="str">
            <v>I1143</v>
          </cell>
          <cell r="B1144" t="str">
            <v>ALAMBRE COBRE DESNUDO Nº 4 AWG</v>
          </cell>
          <cell r="C1144" t="str">
            <v>Insumos</v>
          </cell>
          <cell r="D1144" t="str">
            <v>M</v>
          </cell>
          <cell r="E1144">
            <v>14036</v>
          </cell>
          <cell r="F1144">
            <v>11795</v>
          </cell>
        </row>
        <row r="1145">
          <cell r="A1145" t="str">
            <v>I1144</v>
          </cell>
          <cell r="B1145" t="str">
            <v>ALAMBRE COBRE Nº 10 THHN  AWG</v>
          </cell>
          <cell r="C1145" t="str">
            <v>Insumos</v>
          </cell>
          <cell r="D1145" t="str">
            <v>M</v>
          </cell>
          <cell r="E1145">
            <v>2495</v>
          </cell>
          <cell r="F1145">
            <v>2097</v>
          </cell>
        </row>
        <row r="1146">
          <cell r="A1146" t="str">
            <v>I1145</v>
          </cell>
          <cell r="B1146" t="str">
            <v>ALAMBRE COBRE Nº 12 THHN  AWG</v>
          </cell>
          <cell r="C1146" t="str">
            <v>Insumos</v>
          </cell>
          <cell r="D1146" t="str">
            <v>M</v>
          </cell>
          <cell r="E1146">
            <v>1511</v>
          </cell>
          <cell r="F1146">
            <v>1270</v>
          </cell>
        </row>
        <row r="1147">
          <cell r="A1147" t="str">
            <v>I1146</v>
          </cell>
          <cell r="B1147" t="str">
            <v>AMARRE PLÁSTICO PARA CABLE TRENZADO 20X4,8MM</v>
          </cell>
          <cell r="C1147" t="str">
            <v>Insumos</v>
          </cell>
          <cell r="D1147" t="str">
            <v>UND</v>
          </cell>
          <cell r="E1147">
            <v>6608</v>
          </cell>
          <cell r="F1147">
            <v>5553</v>
          </cell>
        </row>
        <row r="1148">
          <cell r="A1148" t="str">
            <v>I1147</v>
          </cell>
          <cell r="B1148" t="str">
            <v>APLIQUE TORTUGA APTO PARA USO A LA INTEMPERIE. BOMBILLO AHORRADOR 26W E27.</v>
          </cell>
          <cell r="C1148" t="str">
            <v>Insumos</v>
          </cell>
          <cell r="D1148" t="str">
            <v>UND</v>
          </cell>
          <cell r="E1148">
            <v>77118</v>
          </cell>
          <cell r="F1148">
            <v>64805</v>
          </cell>
        </row>
        <row r="1149">
          <cell r="A1149" t="str">
            <v>I1148</v>
          </cell>
          <cell r="B1149" t="str">
            <v>ARANDELA CUADRADA PLANA DE 4X4X5/8. PL. 1/8</v>
          </cell>
          <cell r="C1149" t="str">
            <v>Insumos</v>
          </cell>
          <cell r="D1149" t="str">
            <v>UND</v>
          </cell>
          <cell r="E1149">
            <v>4393</v>
          </cell>
          <cell r="F1149">
            <v>3692</v>
          </cell>
        </row>
        <row r="1150">
          <cell r="A1150" t="str">
            <v>I1149</v>
          </cell>
          <cell r="B1150" t="str">
            <v>ARANDELA PRESION GUAZA 5/8</v>
          </cell>
          <cell r="C1150" t="str">
            <v>Insumos</v>
          </cell>
          <cell r="D1150" t="str">
            <v>UND</v>
          </cell>
          <cell r="E1150">
            <v>276</v>
          </cell>
          <cell r="F1150">
            <v>232</v>
          </cell>
        </row>
        <row r="1151">
          <cell r="A1151" t="str">
            <v>I1150</v>
          </cell>
          <cell r="B1151" t="str">
            <v>BALA CUADRADA FC 2X26W HIGH LIGHTS. INCLUYE 2 BOMBILLAS AHORRADORAS 26W. E27, BALASTO ELECTRONICO Y VIDRIO DECORATIVO</v>
          </cell>
          <cell r="C1151" t="str">
            <v>Insumos</v>
          </cell>
          <cell r="D1151" t="str">
            <v>UND</v>
          </cell>
          <cell r="E1151">
            <v>214230</v>
          </cell>
          <cell r="F1151">
            <v>180025</v>
          </cell>
        </row>
        <row r="1152">
          <cell r="A1152" t="str">
            <v>I1151</v>
          </cell>
          <cell r="B1152" t="str">
            <v>BALA DULUX FC HIGH LIGHTS 2X26W. ARO BLANCO Y VIDRIO DECORATIVO. INCLUYE 2 BOMBILLAS AHORRADORAS 26W. E27 Y BALASTO ELECTRONICO.</v>
          </cell>
          <cell r="C1152" t="str">
            <v>Insumos</v>
          </cell>
          <cell r="D1152" t="str">
            <v>UND</v>
          </cell>
          <cell r="E1152">
            <v>206360</v>
          </cell>
          <cell r="F1152">
            <v>173412</v>
          </cell>
        </row>
        <row r="1153">
          <cell r="A1153" t="str">
            <v>I1152</v>
          </cell>
          <cell r="B1153" t="str">
            <v>BALA HALOGENA INYECTADA CUADRADA HIGH LIGHTS. ARO ESCUALIZABLE. INCLUYE BOMBILLO DICROICO 50W Y ADAPTADOR 12V.</v>
          </cell>
          <cell r="C1153" t="str">
            <v>Insumos</v>
          </cell>
          <cell r="D1153" t="str">
            <v>UND</v>
          </cell>
          <cell r="E1153">
            <v>66201</v>
          </cell>
          <cell r="F1153">
            <v>55631</v>
          </cell>
        </row>
        <row r="1154">
          <cell r="A1154" t="str">
            <v>I1153</v>
          </cell>
          <cell r="B1154" t="str">
            <v>BALA HQI RECTANGULAR EQUALIZABLE MARCA HIGH LIGHTS. INCLUYE AUTOTRANSFORMADOR Y BOMBILLA MH70W</v>
          </cell>
          <cell r="C1154" t="str">
            <v>Insumos</v>
          </cell>
          <cell r="D1154" t="str">
            <v>UND</v>
          </cell>
          <cell r="E1154">
            <v>385977</v>
          </cell>
          <cell r="F1154">
            <v>324350</v>
          </cell>
        </row>
        <row r="1155">
          <cell r="A1155" t="str">
            <v>I1154</v>
          </cell>
          <cell r="B1155" t="str">
            <v>BALA MINI FC HIGH LIGHTS 1X26W. INCLUYE BOMBILLA AHORRADORA 26W. E27. ARO BLANCO REFLECTOR EN ALUMINIO BRILLADO</v>
          </cell>
          <cell r="C1155" t="str">
            <v>Insumos</v>
          </cell>
          <cell r="D1155" t="str">
            <v>UND</v>
          </cell>
          <cell r="E1155">
            <v>77118</v>
          </cell>
          <cell r="F1155">
            <v>64805</v>
          </cell>
        </row>
        <row r="1156">
          <cell r="A1156" t="str">
            <v>I1155</v>
          </cell>
          <cell r="B1156" t="str">
            <v>BANDA PLASTICA DE SEÑALIZACION SEGUN NORMA CS-273</v>
          </cell>
          <cell r="C1156" t="str">
            <v>Insumos</v>
          </cell>
          <cell r="D1156" t="str">
            <v>M</v>
          </cell>
          <cell r="E1156">
            <v>3082</v>
          </cell>
          <cell r="F1156">
            <v>2590</v>
          </cell>
        </row>
        <row r="1157">
          <cell r="A1157" t="str">
            <v>I1156</v>
          </cell>
          <cell r="B1157" t="str">
            <v>BANDEJA PORTACABLE ACERO GALVANIZADO EN CALIENTE ANCHO UTIL 10CM. INCLUYE PLATINAS DE UNION.</v>
          </cell>
          <cell r="C1157" t="str">
            <v>Insumos</v>
          </cell>
          <cell r="D1157" t="str">
            <v>M</v>
          </cell>
          <cell r="E1157">
            <v>54475</v>
          </cell>
          <cell r="F1157">
            <v>45777</v>
          </cell>
        </row>
        <row r="1158">
          <cell r="A1158" t="str">
            <v>I1157</v>
          </cell>
          <cell r="B1158" t="str">
            <v>BANDEJA PORTACABLE ACERO GALVANIZADO EN CALIENTE ANCHO UTIL 20CM. INCLUYE PLATINAS DE UNION.</v>
          </cell>
          <cell r="C1158" t="str">
            <v>Insumos</v>
          </cell>
          <cell r="D1158" t="str">
            <v>M</v>
          </cell>
          <cell r="E1158">
            <v>59256</v>
          </cell>
          <cell r="F1158">
            <v>49795</v>
          </cell>
        </row>
        <row r="1159">
          <cell r="A1159" t="str">
            <v>I1158</v>
          </cell>
          <cell r="B1159" t="str">
            <v>BANDEJA PORTACABLE ACERO GALVANIZADO EN CALIENTE ANCHO UTIL 30CM. INCLUYE PLATINAS DE UNION.</v>
          </cell>
          <cell r="C1159" t="str">
            <v>Insumos</v>
          </cell>
          <cell r="D1159" t="str">
            <v>M</v>
          </cell>
          <cell r="E1159">
            <v>64887</v>
          </cell>
          <cell r="F1159">
            <v>54527</v>
          </cell>
        </row>
        <row r="1160">
          <cell r="A1160" t="str">
            <v>I1159</v>
          </cell>
          <cell r="B1160" t="str">
            <v>BANDEJA PORTACABLE ACERO GALVANIZADO EN CALIENTE ANCHO UTIL 40CM. INCLUYE PLATINAS DE UNION.</v>
          </cell>
          <cell r="C1160" t="str">
            <v>Insumos</v>
          </cell>
          <cell r="D1160" t="str">
            <v>M</v>
          </cell>
          <cell r="E1160">
            <v>70713</v>
          </cell>
          <cell r="F1160">
            <v>59423</v>
          </cell>
        </row>
        <row r="1161">
          <cell r="A1161" t="str">
            <v>I1160</v>
          </cell>
          <cell r="B1161" t="str">
            <v>BANDEJA PORTACABLE ACERO GALVANIZADO EN CALIENTE ANCHO UTIL 50CM. INCLUYE PLATINAS DE UNION.</v>
          </cell>
          <cell r="C1161" t="str">
            <v>Insumos</v>
          </cell>
          <cell r="D1161" t="str">
            <v>M</v>
          </cell>
          <cell r="E1161">
            <v>76241</v>
          </cell>
          <cell r="F1161">
            <v>64068</v>
          </cell>
        </row>
        <row r="1162">
          <cell r="A1162" t="str">
            <v>I1161</v>
          </cell>
          <cell r="B1162" t="str">
            <v>BANDEJA PORTACABLE ACERO GALVANIZADO EN CALIENTE ANCHO UTIL 60CM. INCLUYE PLATINAS DE UNION.</v>
          </cell>
          <cell r="C1162" t="str">
            <v>Insumos</v>
          </cell>
          <cell r="D1162" t="str">
            <v>M</v>
          </cell>
          <cell r="E1162">
            <v>81713</v>
          </cell>
          <cell r="F1162">
            <v>68666</v>
          </cell>
        </row>
        <row r="1163">
          <cell r="A1163" t="str">
            <v>I1162</v>
          </cell>
          <cell r="B1163" t="str">
            <v>BASE Y FOTOCELDA TIPO EXTERIOR PARA ALUMBRADO INSTALADA.</v>
          </cell>
          <cell r="C1163" t="str">
            <v>Insumos</v>
          </cell>
          <cell r="D1163" t="str">
            <v>UND</v>
          </cell>
          <cell r="E1163">
            <v>33419</v>
          </cell>
          <cell r="F1163">
            <v>28083</v>
          </cell>
        </row>
        <row r="1164">
          <cell r="A1164" t="str">
            <v>I1163</v>
          </cell>
          <cell r="B1164" t="str">
            <v>BAYONETA PARA ANGULO  DOBLE 2 1/2 X 2 1/2 X 1/4 X 1,50 M</v>
          </cell>
          <cell r="C1164" t="str">
            <v>Insumos</v>
          </cell>
          <cell r="D1164" t="str">
            <v>UND</v>
          </cell>
          <cell r="E1164">
            <v>187611</v>
          </cell>
          <cell r="F1164">
            <v>157656</v>
          </cell>
        </row>
        <row r="1165">
          <cell r="A1165" t="str">
            <v>I1164</v>
          </cell>
          <cell r="B1165" t="str">
            <v>BAYONETA SENCILLA  2-1/2 X 1/4 X 1,50 M</v>
          </cell>
          <cell r="C1165" t="str">
            <v>Insumos</v>
          </cell>
          <cell r="D1165" t="str">
            <v>UND</v>
          </cell>
          <cell r="E1165">
            <v>86903</v>
          </cell>
          <cell r="F1165">
            <v>73028</v>
          </cell>
        </row>
        <row r="1166">
          <cell r="A1166" t="str">
            <v>I1165</v>
          </cell>
          <cell r="B1166" t="str">
            <v>BOQUILLA-TERMINAL (JUEGO DE TUERCA Y CONTRATUERCA) PARA TUBERIA IMC GALVANIZADA 2"</v>
          </cell>
          <cell r="C1166" t="str">
            <v>Insumos</v>
          </cell>
          <cell r="D1166" t="str">
            <v>UND</v>
          </cell>
          <cell r="E1166">
            <v>2633</v>
          </cell>
          <cell r="F1166">
            <v>2213</v>
          </cell>
        </row>
        <row r="1167">
          <cell r="A1167" t="str">
            <v>I1166</v>
          </cell>
          <cell r="B1167" t="str">
            <v>BOQUILLA-TERMINAL (JUEGO DE TUERCA Y CONTRATUERCA) PARA TUBERIA IMC GALVANIZADA 3"</v>
          </cell>
          <cell r="C1167" t="str">
            <v>Insumos</v>
          </cell>
          <cell r="D1167" t="str">
            <v>UND</v>
          </cell>
          <cell r="E1167">
            <v>12622</v>
          </cell>
          <cell r="F1167">
            <v>10607</v>
          </cell>
        </row>
        <row r="1168">
          <cell r="A1168" t="str">
            <v>I1167</v>
          </cell>
          <cell r="B1168" t="str">
            <v>BOQUILLA-TERMINAL (JUEGO DE TUERCA Y CONTRATUERCA) PARA TUBERIA IMC GALVANIZADA 4"</v>
          </cell>
          <cell r="C1168" t="str">
            <v>Insumos</v>
          </cell>
          <cell r="D1168" t="str">
            <v>UND</v>
          </cell>
          <cell r="E1168">
            <v>19881</v>
          </cell>
          <cell r="F1168">
            <v>16707</v>
          </cell>
        </row>
        <row r="1169">
          <cell r="A1169" t="str">
            <v>I1168</v>
          </cell>
          <cell r="B1169" t="str">
            <v>BORNA DE PONCHAR ESTAÑO DE DOS HUECOS Nº 4/0</v>
          </cell>
          <cell r="C1169" t="str">
            <v>Insumos</v>
          </cell>
          <cell r="D1169" t="str">
            <v>UND</v>
          </cell>
          <cell r="E1169">
            <v>9850</v>
          </cell>
          <cell r="F1169">
            <v>8277</v>
          </cell>
        </row>
        <row r="1170">
          <cell r="A1170" t="str">
            <v>I1169</v>
          </cell>
          <cell r="B1170" t="str">
            <v>BORNA TERMINAL PONCHAR MARCA 3M Ó PANDUIT BARRIL LARGO PARA CABLE NO.1/0AWG</v>
          </cell>
          <cell r="C1170" t="str">
            <v>Insumos</v>
          </cell>
          <cell r="D1170" t="str">
            <v>UND</v>
          </cell>
          <cell r="E1170">
            <v>4629</v>
          </cell>
          <cell r="F1170">
            <v>3890</v>
          </cell>
        </row>
        <row r="1171">
          <cell r="A1171" t="str">
            <v>I1170</v>
          </cell>
          <cell r="B1171" t="str">
            <v>BORNA TERMINAL PONCHAR MARCA 3M Ó PANDUIT BARRIL LARGO PARA CABLE NO.2/0AWG</v>
          </cell>
          <cell r="C1171" t="str">
            <v>Insumos</v>
          </cell>
          <cell r="D1171" t="str">
            <v>UND</v>
          </cell>
          <cell r="E1171">
            <v>5656</v>
          </cell>
          <cell r="F1171">
            <v>4753</v>
          </cell>
        </row>
        <row r="1172">
          <cell r="A1172" t="str">
            <v>I1171</v>
          </cell>
          <cell r="B1172" t="str">
            <v>BORNA TERMINAL PONCHAR MARCA 3M Ó PANDUIT BARRIL LARGO PARA CABLE NO.2AWG</v>
          </cell>
          <cell r="C1172" t="str">
            <v>Insumos</v>
          </cell>
          <cell r="D1172" t="str">
            <v>UND</v>
          </cell>
          <cell r="E1172">
            <v>4572</v>
          </cell>
          <cell r="F1172">
            <v>3842</v>
          </cell>
        </row>
        <row r="1173">
          <cell r="A1173" t="str">
            <v>I1172</v>
          </cell>
          <cell r="B1173" t="str">
            <v>BRAZO HORIZONTAL GALV. 3/4" X 1.50M</v>
          </cell>
          <cell r="C1173" t="str">
            <v>Insumos</v>
          </cell>
          <cell r="D1173" t="str">
            <v>UND</v>
          </cell>
          <cell r="E1173">
            <v>89201</v>
          </cell>
          <cell r="F1173">
            <v>74959</v>
          </cell>
        </row>
        <row r="1174">
          <cell r="A1174" t="str">
            <v>I1173</v>
          </cell>
          <cell r="B1174" t="str">
            <v>CABLE CUADRUPLEX AUTOSOPORTADOS 90ºC 600V  Nº  3X2/0+1X1/0 CONDUCTOR DE ALUMIIO AISLADO EN POLITILENO RETICULADO (XLP)</v>
          </cell>
          <cell r="C1174" t="str">
            <v>Insumos</v>
          </cell>
          <cell r="D1174" t="str">
            <v>M</v>
          </cell>
          <cell r="E1174">
            <v>53684</v>
          </cell>
          <cell r="F1174">
            <v>45113</v>
          </cell>
        </row>
        <row r="1175">
          <cell r="A1175" t="str">
            <v>I1174</v>
          </cell>
          <cell r="B1175" t="str">
            <v>CABLE CUADRUPLEX AUTOSOPORTADOS 90ºC 600V  Nº  4X4/0 CONDUCTOR DE ALUMIIO AISLADO EN POLITILENO RETICULADO (XLP)</v>
          </cell>
          <cell r="C1175" t="str">
            <v>Insumos</v>
          </cell>
          <cell r="D1175" t="str">
            <v>M</v>
          </cell>
          <cell r="E1175">
            <v>85158</v>
          </cell>
          <cell r="F1175">
            <v>71561</v>
          </cell>
        </row>
        <row r="1176">
          <cell r="A1176" t="str">
            <v>I1175</v>
          </cell>
          <cell r="B1176" t="str">
            <v>CABLE DE ALUMINIO DESNUDO CON ALMA  ACERO GALVANIZADO ACSR Nº 1/0 AWG</v>
          </cell>
          <cell r="C1176" t="str">
            <v>Insumos</v>
          </cell>
          <cell r="D1176" t="str">
            <v>M</v>
          </cell>
          <cell r="E1176">
            <v>3515</v>
          </cell>
          <cell r="F1176">
            <v>2954</v>
          </cell>
        </row>
        <row r="1177">
          <cell r="A1177" t="str">
            <v>I1176</v>
          </cell>
          <cell r="B1177" t="str">
            <v>CABLE DE ALUMINIO DESNUDO CON ALMA  ACERO GALVANIZADO ACSR Nº 1/0 AWG</v>
          </cell>
          <cell r="C1177" t="str">
            <v>Insumos</v>
          </cell>
          <cell r="D1177" t="str">
            <v>M</v>
          </cell>
          <cell r="E1177">
            <v>5266</v>
          </cell>
          <cell r="F1177">
            <v>4425</v>
          </cell>
        </row>
        <row r="1178">
          <cell r="A1178" t="str">
            <v>I1177</v>
          </cell>
          <cell r="B1178" t="str">
            <v>CABLE DE ALUMINIO DESNUDO CON ALMA  ACERO GALVANIZADO ACSR Nº 4/0 AWG</v>
          </cell>
          <cell r="C1178" t="str">
            <v>Insumos</v>
          </cell>
          <cell r="D1178" t="str">
            <v>M</v>
          </cell>
          <cell r="E1178">
            <v>7091</v>
          </cell>
          <cell r="F1178">
            <v>5959</v>
          </cell>
        </row>
        <row r="1179">
          <cell r="A1179" t="str">
            <v>I1178</v>
          </cell>
          <cell r="B1179" t="str">
            <v>CABLE DE COBRE DESNUDO Nº 1/0  AWG</v>
          </cell>
          <cell r="C1179" t="str">
            <v>Insumos</v>
          </cell>
          <cell r="D1179" t="str">
            <v>M</v>
          </cell>
          <cell r="E1179">
            <v>26092</v>
          </cell>
          <cell r="F1179">
            <v>21926</v>
          </cell>
        </row>
        <row r="1180">
          <cell r="A1180" t="str">
            <v>I1179</v>
          </cell>
          <cell r="B1180" t="str">
            <v>CABLE DE COBRE DESNUDO Nº 10 AWG</v>
          </cell>
          <cell r="C1180" t="str">
            <v>Insumos</v>
          </cell>
          <cell r="D1180" t="str">
            <v>M</v>
          </cell>
          <cell r="E1180">
            <v>3218</v>
          </cell>
          <cell r="F1180">
            <v>2704</v>
          </cell>
        </row>
        <row r="1181">
          <cell r="A1181" t="str">
            <v>I1180</v>
          </cell>
          <cell r="B1181" t="str">
            <v>CABLE DE COBRE DESNUDO Nº 2  AWG</v>
          </cell>
          <cell r="C1181" t="str">
            <v>Insumos</v>
          </cell>
          <cell r="D1181" t="str">
            <v>M</v>
          </cell>
          <cell r="E1181">
            <v>14744</v>
          </cell>
          <cell r="F1181">
            <v>12390</v>
          </cell>
        </row>
        <row r="1182">
          <cell r="A1182" t="str">
            <v>I1181</v>
          </cell>
          <cell r="B1182" t="str">
            <v>CABLE DE COBRE DESNUDO Nº 2/0  AWG</v>
          </cell>
          <cell r="C1182" t="str">
            <v>Insumos</v>
          </cell>
          <cell r="D1182" t="str">
            <v>M</v>
          </cell>
          <cell r="E1182">
            <v>34270</v>
          </cell>
          <cell r="F1182">
            <v>28798</v>
          </cell>
        </row>
        <row r="1183">
          <cell r="A1183" t="str">
            <v>I1182</v>
          </cell>
          <cell r="B1183" t="str">
            <v xml:space="preserve">CABLE DE COBRE DESNUDO Nº 4 AWG </v>
          </cell>
          <cell r="C1183" t="str">
            <v>Insumos</v>
          </cell>
          <cell r="D1183" t="str">
            <v>M</v>
          </cell>
          <cell r="E1183">
            <v>12149</v>
          </cell>
          <cell r="F1183">
            <v>10209</v>
          </cell>
        </row>
        <row r="1184">
          <cell r="A1184" t="str">
            <v>I1183</v>
          </cell>
          <cell r="B1184" t="str">
            <v xml:space="preserve">CABLE DE COBRE DESNUDO Nº 4/0 AWG </v>
          </cell>
          <cell r="C1184" t="str">
            <v>Insumos</v>
          </cell>
          <cell r="D1184" t="str">
            <v>M</v>
          </cell>
          <cell r="E1184">
            <v>60354</v>
          </cell>
          <cell r="F1184">
            <v>50718</v>
          </cell>
        </row>
        <row r="1185">
          <cell r="A1185" t="str">
            <v>I1184</v>
          </cell>
          <cell r="B1185" t="str">
            <v xml:space="preserve">CABLE DE COBRE DESNUDO Nº 6 AWG  </v>
          </cell>
          <cell r="C1185" t="str">
            <v>Insumos</v>
          </cell>
          <cell r="D1185" t="str">
            <v>M</v>
          </cell>
          <cell r="E1185">
            <v>6657</v>
          </cell>
          <cell r="F1185">
            <v>5594</v>
          </cell>
        </row>
        <row r="1186">
          <cell r="A1186" t="str">
            <v>I1185</v>
          </cell>
          <cell r="B1186" t="str">
            <v xml:space="preserve">CABLE DE COBRE DESNUDO Nº 8 AWG </v>
          </cell>
          <cell r="C1186" t="str">
            <v>Insumos</v>
          </cell>
          <cell r="D1186" t="str">
            <v>M</v>
          </cell>
          <cell r="E1186">
            <v>4115</v>
          </cell>
          <cell r="F1186">
            <v>3458</v>
          </cell>
        </row>
        <row r="1187">
          <cell r="A1187" t="str">
            <v>I1186</v>
          </cell>
          <cell r="B1187" t="str">
            <v>CABLE DE COBRE ENCAUCHETADO 3 X 16 THHN</v>
          </cell>
          <cell r="C1187" t="str">
            <v>Insumos</v>
          </cell>
          <cell r="D1187" t="str">
            <v>M</v>
          </cell>
          <cell r="E1187">
            <v>4298</v>
          </cell>
          <cell r="F1187">
            <v>3612</v>
          </cell>
        </row>
        <row r="1188">
          <cell r="A1188" t="str">
            <v>I1187</v>
          </cell>
          <cell r="B1188" t="str">
            <v>CABLE DE COBRE MONOPOLAR  XLPE MV-90 15KV 90ºC CON NIVEL DE AISLAMIENTO  DE 100% Nº2 AWG</v>
          </cell>
          <cell r="C1188" t="str">
            <v>Insumos</v>
          </cell>
          <cell r="D1188" t="str">
            <v>M</v>
          </cell>
          <cell r="E1188">
            <v>43189</v>
          </cell>
          <cell r="F1188">
            <v>36293</v>
          </cell>
        </row>
        <row r="1189">
          <cell r="A1189" t="str">
            <v>I1188</v>
          </cell>
          <cell r="B1189" t="str">
            <v>CABLE DE COBRE Nº 1/0 THHN  AWG</v>
          </cell>
          <cell r="C1189" t="str">
            <v>Insumos</v>
          </cell>
          <cell r="D1189" t="str">
            <v>M</v>
          </cell>
          <cell r="E1189">
            <v>29763</v>
          </cell>
          <cell r="F1189">
            <v>25011</v>
          </cell>
        </row>
        <row r="1190">
          <cell r="A1190" t="str">
            <v>I1189</v>
          </cell>
          <cell r="B1190" t="str">
            <v xml:space="preserve">CABLE DE COBRE Nº 10 THHN AWG  AMARILLO </v>
          </cell>
          <cell r="C1190" t="str">
            <v>Insumos</v>
          </cell>
          <cell r="D1190" t="str">
            <v>M</v>
          </cell>
          <cell r="E1190">
            <v>2620</v>
          </cell>
          <cell r="F1190">
            <v>2202</v>
          </cell>
        </row>
        <row r="1191">
          <cell r="A1191" t="str">
            <v>I1190</v>
          </cell>
          <cell r="B1191" t="str">
            <v xml:space="preserve">CABLE DE COBRE Nº 2 THHN AWG NEGRO </v>
          </cell>
          <cell r="C1191" t="str">
            <v>Insumos</v>
          </cell>
          <cell r="D1191" t="str">
            <v>M</v>
          </cell>
          <cell r="E1191">
            <v>16101</v>
          </cell>
          <cell r="F1191">
            <v>13530</v>
          </cell>
        </row>
        <row r="1192">
          <cell r="A1192" t="str">
            <v>I1191</v>
          </cell>
          <cell r="B1192" t="str">
            <v>CABLE DE COBRE Nº 2/0 THHN  AWG</v>
          </cell>
          <cell r="C1192" t="str">
            <v>Insumos</v>
          </cell>
          <cell r="D1192" t="str">
            <v>M</v>
          </cell>
          <cell r="E1192">
            <v>34024</v>
          </cell>
          <cell r="F1192">
            <v>28592</v>
          </cell>
        </row>
        <row r="1193">
          <cell r="A1193" t="str">
            <v>I1192</v>
          </cell>
          <cell r="B1193" t="str">
            <v>CABLE DE COBRE Nº 350 THHN MCM</v>
          </cell>
          <cell r="C1193" t="str">
            <v>Insumos</v>
          </cell>
          <cell r="D1193" t="str">
            <v>M</v>
          </cell>
          <cell r="E1193">
            <v>92521</v>
          </cell>
          <cell r="F1193">
            <v>77749</v>
          </cell>
        </row>
        <row r="1194">
          <cell r="A1194" t="str">
            <v>I1193</v>
          </cell>
          <cell r="B1194" t="str">
            <v xml:space="preserve">CABLE DE COBRE Nº 4 THHN AWG NEGRO </v>
          </cell>
          <cell r="C1194" t="str">
            <v>Insumos</v>
          </cell>
          <cell r="D1194" t="str">
            <v>M</v>
          </cell>
          <cell r="E1194">
            <v>9951</v>
          </cell>
          <cell r="F1194">
            <v>8362</v>
          </cell>
        </row>
        <row r="1195">
          <cell r="A1195" t="str">
            <v>I1194</v>
          </cell>
          <cell r="B1195" t="str">
            <v xml:space="preserve">CABLE DE COBRE Nº 4/0 THHN  AWG NEGRO </v>
          </cell>
          <cell r="C1195" t="str">
            <v>Insumos</v>
          </cell>
          <cell r="D1195" t="str">
            <v>M</v>
          </cell>
          <cell r="E1195">
            <v>60823</v>
          </cell>
          <cell r="F1195">
            <v>51112</v>
          </cell>
        </row>
        <row r="1196">
          <cell r="A1196" t="str">
            <v>I1195</v>
          </cell>
          <cell r="B1196" t="str">
            <v xml:space="preserve">CABLE DE COBRE Nº 6 THHN AWG NEGRO </v>
          </cell>
          <cell r="C1196" t="str">
            <v>Insumos</v>
          </cell>
          <cell r="D1196" t="str">
            <v>M</v>
          </cell>
          <cell r="E1196">
            <v>6960</v>
          </cell>
          <cell r="F1196">
            <v>5849</v>
          </cell>
        </row>
        <row r="1197">
          <cell r="A1197" t="str">
            <v>I1196</v>
          </cell>
          <cell r="B1197" t="str">
            <v xml:space="preserve">CABLE DE COBRE Nº 8 THHN AWG  NEGRO </v>
          </cell>
          <cell r="C1197" t="str">
            <v>Insumos</v>
          </cell>
          <cell r="D1197" t="str">
            <v>M</v>
          </cell>
          <cell r="E1197">
            <v>4941</v>
          </cell>
          <cell r="F1197">
            <v>4152</v>
          </cell>
        </row>
        <row r="1198">
          <cell r="A1198" t="str">
            <v>I1197</v>
          </cell>
          <cell r="B1198" t="str">
            <v xml:space="preserve">ALAMBRE DE COBRE Nº 8 THWN </v>
          </cell>
          <cell r="C1198" t="str">
            <v>Insumos</v>
          </cell>
          <cell r="D1198" t="str">
            <v>M</v>
          </cell>
          <cell r="E1198">
            <v>3768</v>
          </cell>
          <cell r="F1198">
            <v>3166</v>
          </cell>
        </row>
        <row r="1199">
          <cell r="A1199" t="str">
            <v>I1198</v>
          </cell>
          <cell r="B1199" t="str">
            <v xml:space="preserve">ALAMBRE DE COBRE Nº 10 THWN </v>
          </cell>
          <cell r="C1199" t="str">
            <v>Insumos</v>
          </cell>
          <cell r="D1199" t="str">
            <v>M</v>
          </cell>
          <cell r="E1199">
            <v>2829</v>
          </cell>
          <cell r="F1199">
            <v>2377</v>
          </cell>
        </row>
        <row r="1200">
          <cell r="A1200" t="str">
            <v>I1199</v>
          </cell>
          <cell r="B1200" t="str">
            <v xml:space="preserve">ALAMBRE DE COBRE Nº 12 THWN </v>
          </cell>
          <cell r="C1200" t="str">
            <v>Insumos</v>
          </cell>
          <cell r="D1200" t="str">
            <v>M</v>
          </cell>
          <cell r="E1200">
            <v>2544</v>
          </cell>
          <cell r="F1200">
            <v>2138</v>
          </cell>
        </row>
        <row r="1201">
          <cell r="A1201" t="str">
            <v>I1200</v>
          </cell>
          <cell r="B1201" t="str">
            <v xml:space="preserve">CABLE DE COBRE Nº 6 THWN </v>
          </cell>
          <cell r="C1201" t="str">
            <v>Insumos</v>
          </cell>
          <cell r="D1201" t="str">
            <v>M</v>
          </cell>
          <cell r="E1201">
            <v>11495</v>
          </cell>
          <cell r="F1201">
            <v>9660</v>
          </cell>
        </row>
        <row r="1202">
          <cell r="A1202" t="str">
            <v>I1201</v>
          </cell>
          <cell r="B1202" t="str">
            <v xml:space="preserve">CABLE DE COBRE Nº 8 THWN </v>
          </cell>
          <cell r="C1202" t="str">
            <v>Insumos</v>
          </cell>
          <cell r="D1202" t="str">
            <v>M</v>
          </cell>
          <cell r="E1202">
            <v>7729</v>
          </cell>
          <cell r="F1202">
            <v>6495</v>
          </cell>
        </row>
        <row r="1203">
          <cell r="A1203" t="str">
            <v>I1202</v>
          </cell>
          <cell r="B1203" t="str">
            <v xml:space="preserve">CABLE DE COBRE Nº 10 THWN </v>
          </cell>
          <cell r="C1203" t="str">
            <v>Insumos</v>
          </cell>
          <cell r="D1203" t="str">
            <v>M</v>
          </cell>
          <cell r="E1203">
            <v>5468</v>
          </cell>
          <cell r="F1203">
            <v>4595</v>
          </cell>
        </row>
        <row r="1204">
          <cell r="A1204" t="str">
            <v>I1203</v>
          </cell>
          <cell r="B1204" t="str">
            <v xml:space="preserve">CABLE DE COBRE Nº 12 THWN </v>
          </cell>
          <cell r="C1204" t="str">
            <v>Insumos</v>
          </cell>
          <cell r="D1204" t="str">
            <v>M</v>
          </cell>
          <cell r="E1204">
            <v>3768</v>
          </cell>
          <cell r="F1204">
            <v>3166</v>
          </cell>
        </row>
        <row r="1205">
          <cell r="A1205" t="str">
            <v>I1204</v>
          </cell>
          <cell r="B1205" t="str">
            <v>CABLE SUPER GX DE 9,53 MM (3/8") GALVANIZADO O CABLE PARA RETENIDA DE 3/8 GALVANIZADO</v>
          </cell>
          <cell r="C1205" t="str">
            <v>Insumos</v>
          </cell>
          <cell r="D1205" t="str">
            <v>M</v>
          </cell>
          <cell r="E1205">
            <v>4073</v>
          </cell>
          <cell r="F1205">
            <v>3423</v>
          </cell>
        </row>
        <row r="1206">
          <cell r="A1206" t="str">
            <v>I1205</v>
          </cell>
          <cell r="B1206" t="str">
            <v xml:space="preserve">CAJA METALICA GALVANIZADA (REF: 2400) </v>
          </cell>
          <cell r="C1206" t="str">
            <v>Insumos</v>
          </cell>
          <cell r="D1206" t="str">
            <v>UND</v>
          </cell>
          <cell r="E1206">
            <v>2911</v>
          </cell>
          <cell r="F1206">
            <v>2446</v>
          </cell>
        </row>
        <row r="1207">
          <cell r="A1207" t="str">
            <v>I1206</v>
          </cell>
          <cell r="B1207" t="str">
            <v xml:space="preserve">CAJA METALICA GALVANIZADA (REF: 5800) </v>
          </cell>
          <cell r="C1207" t="str">
            <v>Insumos</v>
          </cell>
          <cell r="D1207" t="str">
            <v>UND</v>
          </cell>
          <cell r="E1207">
            <v>2235</v>
          </cell>
          <cell r="F1207">
            <v>1878</v>
          </cell>
        </row>
        <row r="1208">
          <cell r="A1208" t="str">
            <v>I1207</v>
          </cell>
          <cell r="B1208" t="str">
            <v>CAJA OCTOGONAL GALVANIZADA (CAJA EMP GALV.OCTAGONAL 4")</v>
          </cell>
          <cell r="C1208" t="str">
            <v>Insumos</v>
          </cell>
          <cell r="D1208" t="str">
            <v>UND</v>
          </cell>
          <cell r="E1208">
            <v>2235</v>
          </cell>
          <cell r="F1208">
            <v>1878</v>
          </cell>
        </row>
        <row r="1209">
          <cell r="A1209" t="str">
            <v>I1208</v>
          </cell>
          <cell r="B1209" t="str">
            <v xml:space="preserve">CAJA TRIFÁSICA TIPO INTEMPERIE PARA ACOMETIDAS DE BT </v>
          </cell>
          <cell r="C1209" t="str">
            <v>Insumos</v>
          </cell>
          <cell r="D1209" t="str">
            <v>M</v>
          </cell>
          <cell r="E1209">
            <v>158872</v>
          </cell>
          <cell r="F1209">
            <v>133506</v>
          </cell>
        </row>
        <row r="1210">
          <cell r="A1210" t="str">
            <v>I1209</v>
          </cell>
          <cell r="B1210" t="str">
            <v xml:space="preserve">CAPACETE ROSCADO EN ALUMINIO PARA TUBERIA IMC GALVANIZADA DE 1" </v>
          </cell>
          <cell r="C1210" t="str">
            <v>Insumos</v>
          </cell>
          <cell r="D1210" t="str">
            <v>UND</v>
          </cell>
          <cell r="E1210">
            <v>5468</v>
          </cell>
          <cell r="F1210">
            <v>4595</v>
          </cell>
        </row>
        <row r="1211">
          <cell r="A1211" t="str">
            <v>I1210</v>
          </cell>
          <cell r="B1211" t="str">
            <v xml:space="preserve">CAPACETE ROSCADO EN ALUMINIO PARA TUBERIA IMC GALVANIZADA DE 2" </v>
          </cell>
          <cell r="C1211" t="str">
            <v>Insumos</v>
          </cell>
          <cell r="D1211" t="str">
            <v>UND</v>
          </cell>
          <cell r="E1211">
            <v>18886</v>
          </cell>
          <cell r="F1211">
            <v>15871</v>
          </cell>
        </row>
        <row r="1212">
          <cell r="A1212" t="str">
            <v>I1211</v>
          </cell>
          <cell r="B1212" t="str">
            <v xml:space="preserve">CAPACETE ROSCADO EN ALUMINIO PARA TUBERIA IMC GALVANIZADA DE 3" </v>
          </cell>
          <cell r="C1212" t="str">
            <v>Insumos</v>
          </cell>
          <cell r="D1212" t="str">
            <v>UND</v>
          </cell>
          <cell r="E1212">
            <v>26580</v>
          </cell>
          <cell r="F1212">
            <v>22336</v>
          </cell>
        </row>
        <row r="1213">
          <cell r="A1213" t="str">
            <v>I1212</v>
          </cell>
          <cell r="B1213" t="str">
            <v xml:space="preserve">CAPACETE ROSCADO EN ALUMINIO PARA TUBERIA IMC GALVANIZADA DE 4" </v>
          </cell>
          <cell r="C1213" t="str">
            <v>Insumos</v>
          </cell>
          <cell r="D1213" t="str">
            <v>UND</v>
          </cell>
          <cell r="E1213">
            <v>28074</v>
          </cell>
          <cell r="F1213">
            <v>23592</v>
          </cell>
        </row>
        <row r="1214">
          <cell r="A1214" t="str">
            <v>I1213</v>
          </cell>
          <cell r="B1214" t="str">
            <v xml:space="preserve">CINTA DE ACERO INOXIDABLE 5/8" </v>
          </cell>
          <cell r="C1214" t="str">
            <v>Insumos</v>
          </cell>
          <cell r="D1214" t="str">
            <v>M</v>
          </cell>
          <cell r="E1214">
            <v>5852</v>
          </cell>
          <cell r="F1214">
            <v>4918</v>
          </cell>
        </row>
        <row r="1215">
          <cell r="A1215" t="str">
            <v>I1214</v>
          </cell>
          <cell r="B1215" t="str">
            <v>CINTA EN ACERO INOXIDABLE 1/2"</v>
          </cell>
          <cell r="C1215" t="str">
            <v>Insumos</v>
          </cell>
          <cell r="D1215" t="str">
            <v>M</v>
          </cell>
          <cell r="E1215">
            <v>4524</v>
          </cell>
          <cell r="F1215">
            <v>3802</v>
          </cell>
        </row>
        <row r="1216">
          <cell r="A1216" t="str">
            <v>I1215</v>
          </cell>
          <cell r="B1216" t="str">
            <v>CLAVIJA CON SEGURO DE GIRO 2P+T 250V/20A. MARCA LEGRAND</v>
          </cell>
          <cell r="C1216" t="str">
            <v>Insumos</v>
          </cell>
          <cell r="D1216" t="str">
            <v>UND</v>
          </cell>
          <cell r="E1216">
            <v>80912</v>
          </cell>
          <cell r="F1216">
            <v>67993</v>
          </cell>
        </row>
        <row r="1217">
          <cell r="A1217" t="str">
            <v>I1216</v>
          </cell>
          <cell r="B1217" t="str">
            <v>CLAVIJA CON SEGURO DE GIRO 2P+T 250V/30A. MARCA LEGRAND</v>
          </cell>
          <cell r="C1217" t="str">
            <v>Insumos</v>
          </cell>
          <cell r="D1217" t="str">
            <v>UND</v>
          </cell>
          <cell r="E1217">
            <v>87275</v>
          </cell>
          <cell r="F1217">
            <v>73340</v>
          </cell>
        </row>
        <row r="1218">
          <cell r="A1218" t="str">
            <v>I1217</v>
          </cell>
          <cell r="B1218" t="str">
            <v>CLAVIJA RECTA PARA TOMA INDUSTRIAL 3P+N+T 250V/16A IP44. MARCA LEGRAND</v>
          </cell>
          <cell r="C1218" t="str">
            <v>Insumos</v>
          </cell>
          <cell r="D1218" t="str">
            <v>UND</v>
          </cell>
          <cell r="E1218">
            <v>74944</v>
          </cell>
          <cell r="F1218">
            <v>62978</v>
          </cell>
        </row>
        <row r="1219">
          <cell r="A1219" t="str">
            <v>I1218</v>
          </cell>
          <cell r="B1219" t="str">
            <v>CLAVIJA RECTA PARA TOMA INDUSTRIAL 3P+N+T 250V/16A IP67. MARCA LEGRAND</v>
          </cell>
          <cell r="C1219" t="str">
            <v>Insumos</v>
          </cell>
          <cell r="D1219" t="str">
            <v>UND</v>
          </cell>
          <cell r="E1219">
            <v>138171</v>
          </cell>
          <cell r="F1219">
            <v>116110</v>
          </cell>
        </row>
        <row r="1220">
          <cell r="A1220" t="str">
            <v>I1219</v>
          </cell>
          <cell r="B1220" t="str">
            <v>CLAVIJA RECTA PARA TOMA INDUSTRIAL 3P+N+T 250V/32A IP44. MARCA LEGRAND</v>
          </cell>
          <cell r="C1220" t="str">
            <v>Insumos</v>
          </cell>
          <cell r="D1220" t="str">
            <v>UND</v>
          </cell>
          <cell r="E1220">
            <v>99001</v>
          </cell>
          <cell r="F1220">
            <v>83194</v>
          </cell>
        </row>
        <row r="1221">
          <cell r="A1221" t="str">
            <v>I1220</v>
          </cell>
          <cell r="B1221" t="str">
            <v>CLAVIJA RECTA PARA TOMA INDUSTRIAL 3P+N+T 250V/32A IP67. MARCA LEGRAND</v>
          </cell>
          <cell r="C1221" t="str">
            <v>Insumos</v>
          </cell>
          <cell r="D1221" t="str">
            <v>UND</v>
          </cell>
          <cell r="E1221">
            <v>175742</v>
          </cell>
          <cell r="F1221">
            <v>147682</v>
          </cell>
        </row>
        <row r="1222">
          <cell r="A1222" t="str">
            <v>I1221</v>
          </cell>
          <cell r="B1222" t="str">
            <v>CLAVIJA RECTA PARA TOMA INDUSTRIAL 3P+N+T 250V/63A IP67. MARCA LEGRAND</v>
          </cell>
          <cell r="C1222" t="str">
            <v>Insumos</v>
          </cell>
          <cell r="D1222" t="str">
            <v>UND</v>
          </cell>
          <cell r="E1222">
            <v>399199</v>
          </cell>
          <cell r="F1222">
            <v>335461</v>
          </cell>
        </row>
        <row r="1223">
          <cell r="A1223" t="str">
            <v>I1222</v>
          </cell>
          <cell r="B1223" t="str">
            <v>CLAVIJA RECTA PARA TOMA INDUSTRIAL 3P+T 250V/16A IP44. MARCA LEGRAND</v>
          </cell>
          <cell r="C1223" t="str">
            <v>Insumos</v>
          </cell>
          <cell r="D1223" t="str">
            <v>UND</v>
          </cell>
          <cell r="E1223">
            <v>52083</v>
          </cell>
          <cell r="F1223">
            <v>43767</v>
          </cell>
        </row>
        <row r="1224">
          <cell r="A1224" t="str">
            <v>I1223</v>
          </cell>
          <cell r="B1224" t="str">
            <v>CLAVIJA RECTA PARA TOMA INDUSTRIAL 3P+T 250V/16A IP67. MARCA LEGRAND</v>
          </cell>
          <cell r="C1224" t="str">
            <v>Insumos</v>
          </cell>
          <cell r="D1224" t="str">
            <v>UND</v>
          </cell>
          <cell r="E1224">
            <v>123656</v>
          </cell>
          <cell r="F1224">
            <v>103913</v>
          </cell>
        </row>
        <row r="1225">
          <cell r="A1225" t="str">
            <v>I1224</v>
          </cell>
          <cell r="B1225" t="str">
            <v>CLAVIJA RECTA PARA TOMA INDUSTRIAL 3P+T 250V/32A IP44. MARCA LEGRAND</v>
          </cell>
          <cell r="C1225" t="str">
            <v>Insumos</v>
          </cell>
          <cell r="D1225" t="str">
            <v>UND</v>
          </cell>
          <cell r="E1225">
            <v>78327</v>
          </cell>
          <cell r="F1225">
            <v>65821</v>
          </cell>
        </row>
        <row r="1226">
          <cell r="A1226" t="str">
            <v>I1225</v>
          </cell>
          <cell r="B1226" t="str">
            <v>CLAVIJA RECTA PARA TOMA INDUSTRIAL 3P+T 250V/32A IP67. MARCA LEGRAND</v>
          </cell>
          <cell r="C1226" t="str">
            <v>Insumos</v>
          </cell>
          <cell r="D1226" t="str">
            <v>UND</v>
          </cell>
          <cell r="E1226">
            <v>159835</v>
          </cell>
          <cell r="F1226">
            <v>134315</v>
          </cell>
        </row>
        <row r="1227">
          <cell r="A1227" t="str">
            <v>I1226</v>
          </cell>
          <cell r="B1227" t="str">
            <v>CLAVIJA RECTA PARA TOMA INDUSTRIAL 3P+T 250V/63A IP67. MARCA LEGRAND</v>
          </cell>
          <cell r="C1227" t="str">
            <v>Insumos</v>
          </cell>
          <cell r="D1227" t="str">
            <v>UND</v>
          </cell>
          <cell r="E1227">
            <v>369976</v>
          </cell>
          <cell r="F1227">
            <v>310904</v>
          </cell>
        </row>
        <row r="1228">
          <cell r="A1228" t="str">
            <v>I1227</v>
          </cell>
          <cell r="B1228" t="str">
            <v>CONDULETA EN T Ó L 3/4" NPT</v>
          </cell>
          <cell r="C1228" t="str">
            <v>Insumos</v>
          </cell>
          <cell r="D1228" t="str">
            <v>UND</v>
          </cell>
          <cell r="E1228">
            <v>13543</v>
          </cell>
          <cell r="F1228">
            <v>11381</v>
          </cell>
        </row>
        <row r="1229">
          <cell r="A1229" t="str">
            <v>I1228</v>
          </cell>
          <cell r="B1229" t="str">
            <v>CONECTOR DE COMPRESIÓN DE RANURAS PARALELAS, TIPO 1</v>
          </cell>
          <cell r="C1229" t="str">
            <v>Insumos</v>
          </cell>
          <cell r="D1229" t="str">
            <v>UND</v>
          </cell>
          <cell r="E1229">
            <v>28278</v>
          </cell>
          <cell r="F1229">
            <v>23763</v>
          </cell>
        </row>
        <row r="1230">
          <cell r="A1230" t="str">
            <v>I1229</v>
          </cell>
          <cell r="B1230" t="str">
            <v>CONECTOR DE TORNILLO CON CHAQUETA AISLANTE</v>
          </cell>
          <cell r="C1230" t="str">
            <v>Insumos</v>
          </cell>
          <cell r="D1230" t="str">
            <v>UND</v>
          </cell>
          <cell r="E1230">
            <v>14855</v>
          </cell>
          <cell r="F1230">
            <v>12483</v>
          </cell>
        </row>
        <row r="1231">
          <cell r="A1231" t="str">
            <v>I1230</v>
          </cell>
          <cell r="B1231" t="str">
            <v>CONECTOR PARA VARILLA 5/8"</v>
          </cell>
          <cell r="C1231" t="str">
            <v>Insumos</v>
          </cell>
          <cell r="D1231" t="str">
            <v>UND</v>
          </cell>
          <cell r="E1231">
            <v>6956</v>
          </cell>
          <cell r="F1231">
            <v>5845</v>
          </cell>
        </row>
        <row r="1232">
          <cell r="A1232" t="str">
            <v>I1231</v>
          </cell>
          <cell r="B1232" t="str">
            <v>CONECTOR TERMINAL DE COMPRESION TIPO VASTAGO, TIPO4</v>
          </cell>
          <cell r="C1232" t="str">
            <v>Insumos</v>
          </cell>
          <cell r="D1232" t="str">
            <v>UND</v>
          </cell>
          <cell r="E1232">
            <v>181664</v>
          </cell>
          <cell r="F1232">
            <v>152659</v>
          </cell>
        </row>
        <row r="1233">
          <cell r="A1233" t="str">
            <v>I1232</v>
          </cell>
          <cell r="B1233" t="str">
            <v>CONECTOR TIPO CUÑA</v>
          </cell>
          <cell r="C1233" t="str">
            <v>Insumos</v>
          </cell>
          <cell r="D1233" t="str">
            <v>UND</v>
          </cell>
          <cell r="E1233">
            <v>13880</v>
          </cell>
          <cell r="F1233">
            <v>11664</v>
          </cell>
        </row>
        <row r="1234">
          <cell r="A1234" t="str">
            <v>I1233</v>
          </cell>
          <cell r="B1234" t="str">
            <v>CONFIGURACIÓN EQUIPO RECONECTADOR -INGENIERO ESPECIALISTA</v>
          </cell>
          <cell r="C1234" t="str">
            <v>Insumos</v>
          </cell>
          <cell r="D1234" t="str">
            <v>UND</v>
          </cell>
          <cell r="E1234">
            <v>2570749</v>
          </cell>
          <cell r="F1234">
            <v>2160293</v>
          </cell>
        </row>
        <row r="1235">
          <cell r="A1235" t="str">
            <v>I1234</v>
          </cell>
          <cell r="B1235" t="str">
            <v>CORTACIRCUITOS 15 KV-100 A</v>
          </cell>
          <cell r="C1235" t="str">
            <v>Insumos</v>
          </cell>
          <cell r="D1235" t="str">
            <v>UND</v>
          </cell>
          <cell r="E1235">
            <v>225312</v>
          </cell>
          <cell r="F1235">
            <v>189338</v>
          </cell>
        </row>
        <row r="1236">
          <cell r="A1236" t="str">
            <v>I1235</v>
          </cell>
          <cell r="B1236" t="str">
            <v>CRUCE PORTACABLE GALVANIZADO EN CALIENTE ANCHO UTIL 10CM. INCLUYE PLATINAS DE UNION</v>
          </cell>
          <cell r="C1236" t="str">
            <v>Insumos</v>
          </cell>
          <cell r="D1236" t="str">
            <v>UND</v>
          </cell>
          <cell r="E1236">
            <v>117928</v>
          </cell>
          <cell r="F1236">
            <v>99099</v>
          </cell>
        </row>
        <row r="1237">
          <cell r="A1237" t="str">
            <v>I1236</v>
          </cell>
          <cell r="B1237" t="str">
            <v>CRUCE PORTACABLE GALVANIZADO EN CALIENTE ANCHO UTIL 20CM. INCLUYE PLATINAS DE UNION</v>
          </cell>
          <cell r="C1237" t="str">
            <v>Insumos</v>
          </cell>
          <cell r="D1237" t="str">
            <v>UND</v>
          </cell>
          <cell r="E1237">
            <v>125474</v>
          </cell>
          <cell r="F1237">
            <v>105440</v>
          </cell>
        </row>
        <row r="1238">
          <cell r="A1238" t="str">
            <v>I1237</v>
          </cell>
          <cell r="B1238" t="str">
            <v>CRUCE PORTACABLE GALVANIZADO EN CALIENTE ANCHO UTIL 30CM. INCLUYE PLATINAS DE UNION</v>
          </cell>
          <cell r="C1238" t="str">
            <v>Insumos</v>
          </cell>
          <cell r="D1238" t="str">
            <v>UND</v>
          </cell>
          <cell r="E1238">
            <v>136854</v>
          </cell>
          <cell r="F1238">
            <v>115003</v>
          </cell>
        </row>
        <row r="1239">
          <cell r="A1239" t="str">
            <v>I1238</v>
          </cell>
          <cell r="B1239" t="str">
            <v>CRUCE PORTACABLE GALVANIZADO EN CALIENTE ANCHO UTIL 40CM. INCLUYE PLATINAS DE UNION</v>
          </cell>
          <cell r="C1239" t="str">
            <v>Insumos</v>
          </cell>
          <cell r="D1239" t="str">
            <v>UND</v>
          </cell>
          <cell r="E1239">
            <v>151140</v>
          </cell>
          <cell r="F1239">
            <v>127008</v>
          </cell>
        </row>
        <row r="1240">
          <cell r="A1240" t="str">
            <v>I1239</v>
          </cell>
          <cell r="B1240" t="str">
            <v>CRUCE PORTACABLE GALVANIZADO EN CALIENTE ANCHO UTIL 50CM. INCLUYE PLATINAS DE UNION</v>
          </cell>
          <cell r="C1240" t="str">
            <v>Insumos</v>
          </cell>
          <cell r="D1240" t="str">
            <v>UND</v>
          </cell>
          <cell r="E1240">
            <v>163360</v>
          </cell>
          <cell r="F1240">
            <v>137277</v>
          </cell>
        </row>
        <row r="1241">
          <cell r="A1241" t="str">
            <v>I1240</v>
          </cell>
          <cell r="B1241" t="str">
            <v>CRUCE PORTACABLE GALVANIZADO EN CALIENTE ANCHO UTIL 60CM. INCLUYE PLATINAS DE UNION</v>
          </cell>
          <cell r="C1241" t="str">
            <v>Insumos</v>
          </cell>
          <cell r="D1241" t="str">
            <v>UND</v>
          </cell>
          <cell r="E1241">
            <v>178560</v>
          </cell>
          <cell r="F1241">
            <v>150050</v>
          </cell>
        </row>
        <row r="1242">
          <cell r="A1242" t="str">
            <v>I1241</v>
          </cell>
          <cell r="B1242" t="str">
            <v>CRUCETA METÁLICA DE ÁNGULO GALVANIZADO DE  2 ½" X 3/16" X 2,0 M</v>
          </cell>
          <cell r="C1242" t="str">
            <v>Insumos</v>
          </cell>
          <cell r="D1242" t="str">
            <v>UND</v>
          </cell>
          <cell r="E1242">
            <v>81661</v>
          </cell>
          <cell r="F1242">
            <v>68623</v>
          </cell>
        </row>
        <row r="1243">
          <cell r="A1243" t="str">
            <v>I1242</v>
          </cell>
          <cell r="B1243" t="str">
            <v>CRUCETA METÁLICA DE ÁNGULO GALVANIZADO DE  2 ½" X 3/16" X 2,5 M</v>
          </cell>
          <cell r="C1243" t="str">
            <v>Insumos</v>
          </cell>
          <cell r="D1243" t="str">
            <v>HR</v>
          </cell>
          <cell r="E1243">
            <v>112122</v>
          </cell>
          <cell r="F1243">
            <v>94220</v>
          </cell>
        </row>
        <row r="1244">
          <cell r="A1244" t="str">
            <v>I1243</v>
          </cell>
          <cell r="B1244" t="str">
            <v>CRUCETA METALICA DE ANGULO GALVANIZADO DE 2 ½" X 1/4 "X  2,5 M</v>
          </cell>
          <cell r="C1244" t="str">
            <v>Insumos</v>
          </cell>
          <cell r="D1244" t="str">
            <v>UND</v>
          </cell>
          <cell r="E1244">
            <v>118649</v>
          </cell>
          <cell r="F1244">
            <v>99705</v>
          </cell>
        </row>
        <row r="1245">
          <cell r="A1245" t="str">
            <v>I1244</v>
          </cell>
          <cell r="B1245" t="str">
            <v>CURVA GRAN RADIO 90° PVC DUCTO  2"</v>
          </cell>
          <cell r="C1245" t="str">
            <v>Insumos</v>
          </cell>
          <cell r="D1245" t="str">
            <v>UND</v>
          </cell>
          <cell r="E1245">
            <v>14904</v>
          </cell>
          <cell r="F1245">
            <v>12524</v>
          </cell>
        </row>
        <row r="1246">
          <cell r="A1246" t="str">
            <v>I1245</v>
          </cell>
          <cell r="B1246" t="str">
            <v>CURVA GRAN RADIO 90° PVC DUCTO  3"</v>
          </cell>
          <cell r="C1246" t="str">
            <v>Insumos</v>
          </cell>
          <cell r="D1246" t="str">
            <v>UND</v>
          </cell>
          <cell r="E1246">
            <v>32255</v>
          </cell>
          <cell r="F1246">
            <v>27105</v>
          </cell>
        </row>
        <row r="1247">
          <cell r="A1247" t="str">
            <v>I1246</v>
          </cell>
          <cell r="B1247" t="str">
            <v>CURVA GRAN RADIO 90° PVC DUCTO  4"</v>
          </cell>
          <cell r="C1247" t="str">
            <v>Insumos</v>
          </cell>
          <cell r="D1247" t="str">
            <v>UND</v>
          </cell>
          <cell r="E1247">
            <v>65692</v>
          </cell>
          <cell r="F1247">
            <v>55203</v>
          </cell>
        </row>
        <row r="1248">
          <cell r="A1248" t="str">
            <v>I1247</v>
          </cell>
          <cell r="B1248" t="str">
            <v>CURVA PORTACABLE GALVANIZADA EN CALIENTE ANCHO UTIL 10CM. INCLUYE PLATINAS DE UNION</v>
          </cell>
          <cell r="C1248" t="str">
            <v>Insumos</v>
          </cell>
          <cell r="D1248" t="str">
            <v>UND</v>
          </cell>
          <cell r="E1248">
            <v>63973</v>
          </cell>
          <cell r="F1248">
            <v>53759</v>
          </cell>
        </row>
        <row r="1249">
          <cell r="A1249" t="str">
            <v>I1248</v>
          </cell>
          <cell r="B1249" t="str">
            <v>CURVA PORTACABLE GALVANIZADA EN CALIENTE ANCHO UTIL 20CM. INCLUYE PLATINAS DE UNION</v>
          </cell>
          <cell r="C1249" t="str">
            <v>Insumos</v>
          </cell>
          <cell r="D1249" t="str">
            <v>UND</v>
          </cell>
          <cell r="E1249">
            <v>72707</v>
          </cell>
          <cell r="F1249">
            <v>61098</v>
          </cell>
        </row>
        <row r="1250">
          <cell r="A1250" t="str">
            <v>I1249</v>
          </cell>
          <cell r="B1250" t="str">
            <v>CURVA PORTACABLE GALVANIZADA EN CALIENTE ANCHO UTIL 30CM. INCLUYE PLATINAS DE UNION</v>
          </cell>
          <cell r="C1250" t="str">
            <v>Insumos</v>
          </cell>
          <cell r="D1250" t="str">
            <v>UND</v>
          </cell>
          <cell r="E1250">
            <v>81753</v>
          </cell>
          <cell r="F1250">
            <v>68700</v>
          </cell>
        </row>
        <row r="1251">
          <cell r="A1251" t="str">
            <v>I1250</v>
          </cell>
          <cell r="B1251" t="str">
            <v>CURVA PORTACABLE GALVANIZADA EN CALIENTE ANCHO UTIL 40CM. INCLUYE PLATINAS DE UNION</v>
          </cell>
          <cell r="C1251" t="str">
            <v>Insumos</v>
          </cell>
          <cell r="D1251" t="str">
            <v>UND</v>
          </cell>
          <cell r="E1251">
            <v>92127</v>
          </cell>
          <cell r="F1251">
            <v>77418</v>
          </cell>
        </row>
        <row r="1252">
          <cell r="A1252" t="str">
            <v>I1251</v>
          </cell>
          <cell r="B1252" t="str">
            <v>CURVA PORTACABLE GALVANIZADA EN CALIENTE ANCHO UTIL 50CM. INCLUYE PLATINAS DE UNION</v>
          </cell>
          <cell r="C1252" t="str">
            <v>Insumos</v>
          </cell>
          <cell r="D1252" t="str">
            <v>UND</v>
          </cell>
          <cell r="E1252">
            <v>106267</v>
          </cell>
          <cell r="F1252">
            <v>89300</v>
          </cell>
        </row>
        <row r="1253">
          <cell r="A1253" t="str">
            <v>I1252</v>
          </cell>
          <cell r="B1253" t="str">
            <v>CURVA PORTACABLE GALVANIZADA EN CALIENTE ANCHO UTIL 60CM. INCLUYE PLATINAS DE UNION</v>
          </cell>
          <cell r="C1253" t="str">
            <v>Insumos</v>
          </cell>
          <cell r="D1253" t="str">
            <v>UND</v>
          </cell>
          <cell r="E1253">
            <v>123230</v>
          </cell>
          <cell r="F1253">
            <v>103555</v>
          </cell>
        </row>
        <row r="1254">
          <cell r="A1254" t="str">
            <v>I1253</v>
          </cell>
          <cell r="B1254" t="str">
            <v>CURVA PVC 90° CONDUIT C X E  1"</v>
          </cell>
          <cell r="C1254" t="str">
            <v>Insumos</v>
          </cell>
          <cell r="D1254" t="str">
            <v>UND</v>
          </cell>
          <cell r="E1254">
            <v>2637</v>
          </cell>
          <cell r="F1254">
            <v>2216</v>
          </cell>
        </row>
        <row r="1255">
          <cell r="A1255" t="str">
            <v>I1254</v>
          </cell>
          <cell r="B1255" t="str">
            <v>DESCARGADOR DE SOBRETENSION DE LINEA 10KV- 10KA- POLIMERICO, OXIDO DE ZINC</v>
          </cell>
          <cell r="C1255" t="str">
            <v>Insumos</v>
          </cell>
          <cell r="D1255" t="str">
            <v>UND</v>
          </cell>
          <cell r="E1255">
            <v>136031</v>
          </cell>
          <cell r="F1255">
            <v>114312</v>
          </cell>
        </row>
        <row r="1256">
          <cell r="A1256" t="str">
            <v>I1255</v>
          </cell>
          <cell r="B1256" t="str">
            <v>DIAGONAL RECTA DE ÁNGULO DE HIERRO GALVANIZADO DE 38X38X5 MM (1 ½" X 1 ½" X 3/16") 68 CM</v>
          </cell>
          <cell r="C1256" t="str">
            <v>Insumos</v>
          </cell>
          <cell r="D1256" t="str">
            <v>UND</v>
          </cell>
          <cell r="E1256">
            <v>17988</v>
          </cell>
          <cell r="F1256">
            <v>15116</v>
          </cell>
        </row>
        <row r="1257">
          <cell r="A1257" t="str">
            <v>I1256</v>
          </cell>
          <cell r="B1257" t="str">
            <v>ENCHUFE 1F+N+T 15A/250V</v>
          </cell>
          <cell r="C1257" t="str">
            <v>Insumos</v>
          </cell>
          <cell r="D1257" t="str">
            <v>UND</v>
          </cell>
          <cell r="E1257">
            <v>4283</v>
          </cell>
          <cell r="F1257">
            <v>3599</v>
          </cell>
        </row>
        <row r="1258">
          <cell r="A1258" t="str">
            <v>I1257</v>
          </cell>
          <cell r="B1258" t="str">
            <v>ESPARRAGO 5/8" X 10". INCLUYE 2 TUERCAS, 2 ARANDELAS.</v>
          </cell>
          <cell r="C1258" t="str">
            <v>Insumos</v>
          </cell>
          <cell r="D1258" t="str">
            <v>UND</v>
          </cell>
          <cell r="E1258">
            <v>6124</v>
          </cell>
          <cell r="F1258">
            <v>5146</v>
          </cell>
        </row>
        <row r="1259">
          <cell r="A1259" t="str">
            <v>I1258</v>
          </cell>
          <cell r="B1259" t="str">
            <v>ESPARRAGO 5/8" X 18". INCLUYE 2 TUERCAS, 2 ARANDELAS.</v>
          </cell>
          <cell r="C1259" t="str">
            <v>Insumos</v>
          </cell>
          <cell r="D1259" t="str">
            <v>UND</v>
          </cell>
          <cell r="E1259">
            <v>8676</v>
          </cell>
          <cell r="F1259">
            <v>7291</v>
          </cell>
        </row>
        <row r="1260">
          <cell r="A1260" t="str">
            <v>I1259</v>
          </cell>
          <cell r="B1260" t="str">
            <v>ESPARRAGO 5/8" X 20". INCLUYE 2 TUERCAS, 2 ARANDELAS.</v>
          </cell>
          <cell r="C1260" t="str">
            <v>Insumos</v>
          </cell>
          <cell r="D1260" t="str">
            <v>UND</v>
          </cell>
          <cell r="E1260">
            <v>9571</v>
          </cell>
          <cell r="F1260">
            <v>8043</v>
          </cell>
        </row>
        <row r="1261">
          <cell r="A1261" t="str">
            <v>I1260</v>
          </cell>
          <cell r="B1261" t="str">
            <v>ESPARRAGO 5/8" X 24". INCLUYE 2 TUERCAS, 2 ARANDELAS.</v>
          </cell>
          <cell r="C1261" t="str">
            <v>Insumos</v>
          </cell>
          <cell r="D1261" t="str">
            <v>UND</v>
          </cell>
          <cell r="E1261">
            <v>11429</v>
          </cell>
          <cell r="F1261">
            <v>9604</v>
          </cell>
        </row>
        <row r="1262">
          <cell r="A1262" t="str">
            <v>I1261</v>
          </cell>
          <cell r="B1262" t="str">
            <v>ESPARRAGO GALVANIZADO 3/8"X50CM. INCLUYE 4 TUERCAS</v>
          </cell>
          <cell r="C1262" t="str">
            <v>Insumos</v>
          </cell>
          <cell r="D1262" t="str">
            <v>UND</v>
          </cell>
          <cell r="E1262">
            <v>6483</v>
          </cell>
          <cell r="F1262">
            <v>5448</v>
          </cell>
        </row>
        <row r="1263">
          <cell r="A1263" t="str">
            <v>I1262</v>
          </cell>
          <cell r="B1263" t="str">
            <v>ESPIGO DE ACERO GALVANIZADO PARA CRUCETA METÁLICA</v>
          </cell>
          <cell r="C1263" t="str">
            <v>Insumos</v>
          </cell>
          <cell r="D1263" t="str">
            <v>UND</v>
          </cell>
          <cell r="E1263">
            <v>9440</v>
          </cell>
          <cell r="F1263">
            <v>7933</v>
          </cell>
        </row>
        <row r="1264">
          <cell r="A1264" t="str">
            <v>I1263</v>
          </cell>
          <cell r="B1264" t="str">
            <v>ESTRIBO 2 AWG CON CONECTOR CUÑA 4/0 AWG</v>
          </cell>
          <cell r="C1264" t="str">
            <v>Insumos</v>
          </cell>
          <cell r="D1264" t="str">
            <v>UND</v>
          </cell>
          <cell r="E1264">
            <v>44286</v>
          </cell>
          <cell r="F1264">
            <v>37215</v>
          </cell>
        </row>
        <row r="1265">
          <cell r="A1265" t="str">
            <v>I1264</v>
          </cell>
          <cell r="B1265" t="str">
            <v>GRAPA DE OPERAR EN CALIENTE</v>
          </cell>
          <cell r="C1265" t="str">
            <v>Insumos</v>
          </cell>
          <cell r="D1265" t="str">
            <v>UND</v>
          </cell>
          <cell r="E1265">
            <v>43186</v>
          </cell>
          <cell r="F1265">
            <v>36291</v>
          </cell>
        </row>
        <row r="1266">
          <cell r="A1266" t="str">
            <v>I1265</v>
          </cell>
          <cell r="B1266" t="str">
            <v>GRAPA DE RETENCION PARA CABLE DE GUARDA</v>
          </cell>
          <cell r="C1266" t="str">
            <v>Insumos</v>
          </cell>
          <cell r="D1266" t="str">
            <v>UND</v>
          </cell>
          <cell r="E1266">
            <v>56551</v>
          </cell>
          <cell r="F1266">
            <v>47522</v>
          </cell>
        </row>
        <row r="1267">
          <cell r="A1267" t="str">
            <v>I1266</v>
          </cell>
          <cell r="B1267" t="str">
            <v xml:space="preserve">GRAPA DE RETENSIÓN PARA CABLE TRENZADO DE B.T. </v>
          </cell>
          <cell r="C1267" t="str">
            <v>Insumos</v>
          </cell>
          <cell r="D1267" t="str">
            <v>UND</v>
          </cell>
          <cell r="E1267">
            <v>28029</v>
          </cell>
          <cell r="F1267">
            <v>23554</v>
          </cell>
        </row>
        <row r="1268">
          <cell r="A1268" t="str">
            <v>I1267</v>
          </cell>
          <cell r="B1268" t="str">
            <v xml:space="preserve">GRAPA DE SUSPENSIÓN PARA CABLE TRENZADO DE B.T. </v>
          </cell>
          <cell r="C1268" t="str">
            <v>Insumos</v>
          </cell>
          <cell r="D1268" t="str">
            <v>UND</v>
          </cell>
          <cell r="E1268">
            <v>17137</v>
          </cell>
          <cell r="F1268">
            <v>14401</v>
          </cell>
        </row>
        <row r="1269">
          <cell r="A1269" t="str">
            <v>I1268</v>
          </cell>
          <cell r="B1269" t="str">
            <v xml:space="preserve">GRAPA PRENSADORA DE TRES TORNILLOS </v>
          </cell>
          <cell r="C1269" t="str">
            <v>Insumos</v>
          </cell>
          <cell r="D1269" t="str">
            <v>UND</v>
          </cell>
          <cell r="E1269">
            <v>12571</v>
          </cell>
          <cell r="F1269">
            <v>10564</v>
          </cell>
        </row>
        <row r="1270">
          <cell r="A1270" t="str">
            <v>I1269</v>
          </cell>
          <cell r="B1270" t="str">
            <v>GRAPA TERMINAL TIPO RECTO 3/0 ¿ 266,8</v>
          </cell>
          <cell r="C1270" t="str">
            <v>Insumos</v>
          </cell>
          <cell r="D1270" t="str">
            <v>UND</v>
          </cell>
          <cell r="E1270">
            <v>40158</v>
          </cell>
          <cell r="F1270">
            <v>33746</v>
          </cell>
        </row>
        <row r="1271">
          <cell r="A1271" t="str">
            <v>I1270</v>
          </cell>
          <cell r="B1271" t="str">
            <v>GRAPA TIPO GRILLETE</v>
          </cell>
          <cell r="C1271" t="str">
            <v>Insumos</v>
          </cell>
          <cell r="D1271" t="str">
            <v>UND</v>
          </cell>
          <cell r="E1271">
            <v>27421</v>
          </cell>
          <cell r="F1271">
            <v>23043</v>
          </cell>
        </row>
        <row r="1272">
          <cell r="A1272" t="str">
            <v>I1271</v>
          </cell>
          <cell r="B1272" t="str">
            <v>GUARDACABO PARA RETENDIDAS</v>
          </cell>
          <cell r="C1272" t="str">
            <v>Insumos</v>
          </cell>
          <cell r="D1272" t="str">
            <v>UND</v>
          </cell>
          <cell r="E1272">
            <v>2484</v>
          </cell>
          <cell r="F1272">
            <v>2087</v>
          </cell>
        </row>
        <row r="1273">
          <cell r="A1273" t="str">
            <v>I1272</v>
          </cell>
          <cell r="B1273" t="str">
            <v>HEBILLA DE ACERO INOXIDABLE 1/2"</v>
          </cell>
          <cell r="C1273" t="str">
            <v>Insumos</v>
          </cell>
          <cell r="D1273" t="str">
            <v>UND</v>
          </cell>
          <cell r="E1273">
            <v>997</v>
          </cell>
          <cell r="F1273">
            <v>838</v>
          </cell>
        </row>
        <row r="1274">
          <cell r="A1274" t="str">
            <v>I1273</v>
          </cell>
          <cell r="B1274" t="str">
            <v>HEBILLA DE ACERO INOXIDABLE 5/8"</v>
          </cell>
          <cell r="C1274" t="str">
            <v>Insumos</v>
          </cell>
          <cell r="D1274" t="str">
            <v>UND</v>
          </cell>
          <cell r="E1274">
            <v>1271</v>
          </cell>
          <cell r="F1274">
            <v>1068</v>
          </cell>
        </row>
        <row r="1275">
          <cell r="A1275" t="str">
            <v>I1274</v>
          </cell>
          <cell r="B1275" t="str">
            <v>HERRAJE PARA TEMPLETE CUERDA DE GUITARRA</v>
          </cell>
          <cell r="C1275" t="str">
            <v>Insumos</v>
          </cell>
          <cell r="D1275" t="str">
            <v>UND</v>
          </cell>
          <cell r="E1275">
            <v>52381</v>
          </cell>
          <cell r="F1275">
            <v>44018</v>
          </cell>
        </row>
        <row r="1276">
          <cell r="A1276" t="str">
            <v>I1275</v>
          </cell>
          <cell r="B1276" t="str">
            <v>INTERRUPTOR ATORNILLABLE DE 1  X  20A - 240V - 10KA</v>
          </cell>
          <cell r="C1276" t="str">
            <v>Insumos</v>
          </cell>
          <cell r="D1276" t="str">
            <v>UND</v>
          </cell>
          <cell r="E1276">
            <v>20908</v>
          </cell>
          <cell r="F1276">
            <v>17570</v>
          </cell>
        </row>
        <row r="1277">
          <cell r="A1277" t="str">
            <v>I1276</v>
          </cell>
          <cell r="B1277" t="str">
            <v>INTERRUPTOR ATORNILLABLE DE 1 X 30A - 240V - 10KA</v>
          </cell>
          <cell r="C1277" t="str">
            <v>Insumos</v>
          </cell>
          <cell r="D1277" t="str">
            <v>UND</v>
          </cell>
          <cell r="E1277">
            <v>20908</v>
          </cell>
          <cell r="F1277">
            <v>17570</v>
          </cell>
        </row>
        <row r="1278">
          <cell r="A1278" t="str">
            <v>I1277</v>
          </cell>
          <cell r="B1278" t="str">
            <v>INTERRUPTOR ATORNILLABLE DE 1 X 40A - 240V - 10KA</v>
          </cell>
          <cell r="C1278" t="str">
            <v>Insumos</v>
          </cell>
          <cell r="D1278" t="str">
            <v>UND</v>
          </cell>
          <cell r="E1278">
            <v>27331</v>
          </cell>
          <cell r="F1278">
            <v>22967</v>
          </cell>
        </row>
        <row r="1279">
          <cell r="A1279" t="str">
            <v>I1278</v>
          </cell>
          <cell r="B1279" t="str">
            <v>INTERRUPTOR ATORNILLABLE DE 1 X 50A - 240V - 10KA</v>
          </cell>
          <cell r="C1279" t="str">
            <v>Insumos</v>
          </cell>
          <cell r="D1279" t="str">
            <v>UND</v>
          </cell>
          <cell r="E1279">
            <v>27331</v>
          </cell>
          <cell r="F1279">
            <v>22967</v>
          </cell>
        </row>
        <row r="1280">
          <cell r="A1280" t="str">
            <v>I1279</v>
          </cell>
          <cell r="B1280" t="str">
            <v>INTERRUPTOR ATORNILLABLE DE 1 X 60A - 240V - 10KA</v>
          </cell>
          <cell r="C1280" t="str">
            <v>Insumos</v>
          </cell>
          <cell r="D1280" t="str">
            <v>UND</v>
          </cell>
          <cell r="E1280">
            <v>30028</v>
          </cell>
          <cell r="F1280">
            <v>25234</v>
          </cell>
        </row>
        <row r="1281">
          <cell r="A1281" t="str">
            <v>I1280</v>
          </cell>
          <cell r="B1281" t="str">
            <v>INTERRUPTOR ATORNILLABLE DE 2 X 20A - 240V - 10KA</v>
          </cell>
          <cell r="C1281" t="str">
            <v>Insumos</v>
          </cell>
          <cell r="D1281" t="str">
            <v>UND</v>
          </cell>
          <cell r="E1281">
            <v>49261</v>
          </cell>
          <cell r="F1281">
            <v>41396</v>
          </cell>
        </row>
        <row r="1282">
          <cell r="A1282" t="str">
            <v>I1281</v>
          </cell>
          <cell r="B1282" t="str">
            <v>INTERRUPTOR ATORNILLABLE DE 2 X 30A - 240V - 10KA</v>
          </cell>
          <cell r="C1282" t="str">
            <v>Insumos</v>
          </cell>
          <cell r="D1282" t="str">
            <v>UND</v>
          </cell>
          <cell r="E1282">
            <v>49261</v>
          </cell>
          <cell r="F1282">
            <v>41396</v>
          </cell>
        </row>
        <row r="1283">
          <cell r="A1283" t="str">
            <v>I1282</v>
          </cell>
          <cell r="B1283" t="str">
            <v>INTERRUPTOR ATORNILLABLE DE 2 X 40A - 240V - 10KA</v>
          </cell>
          <cell r="C1283" t="str">
            <v>Insumos</v>
          </cell>
          <cell r="D1283" t="str">
            <v>UND</v>
          </cell>
          <cell r="E1283">
            <v>60171</v>
          </cell>
          <cell r="F1283">
            <v>50564</v>
          </cell>
        </row>
        <row r="1284">
          <cell r="A1284" t="str">
            <v>I1283</v>
          </cell>
          <cell r="B1284" t="str">
            <v>INTERRUPTOR ATORNILLABLE DE 2 X 50A - 240V - 10KA</v>
          </cell>
          <cell r="C1284" t="str">
            <v>Insumos</v>
          </cell>
          <cell r="D1284" t="str">
            <v>UND</v>
          </cell>
          <cell r="E1284">
            <v>62282</v>
          </cell>
          <cell r="F1284">
            <v>52338</v>
          </cell>
        </row>
        <row r="1285">
          <cell r="A1285" t="str">
            <v>I1284</v>
          </cell>
          <cell r="B1285" t="str">
            <v>INTERRUPTOR ATORNILLABLE DE 2 X 60A - 240V - 10KA</v>
          </cell>
          <cell r="C1285" t="str">
            <v>Insumos</v>
          </cell>
          <cell r="D1285" t="str">
            <v>UND</v>
          </cell>
          <cell r="E1285">
            <v>68263</v>
          </cell>
          <cell r="F1285">
            <v>57364</v>
          </cell>
        </row>
        <row r="1286">
          <cell r="A1286" t="str">
            <v>I1285</v>
          </cell>
          <cell r="B1286" t="str">
            <v>INTERRUPTOR ATORNILLABLE DE 3 X 20A - 240V - 10KA</v>
          </cell>
          <cell r="C1286" t="str">
            <v>Insumos</v>
          </cell>
          <cell r="D1286" t="str">
            <v>UND</v>
          </cell>
          <cell r="E1286">
            <v>105915</v>
          </cell>
          <cell r="F1286">
            <v>89004</v>
          </cell>
        </row>
        <row r="1287">
          <cell r="A1287" t="str">
            <v>I1286</v>
          </cell>
          <cell r="B1287" t="str">
            <v>INTERRUPTOR ATORNILLABLE DE 3 X 30A - 240V - 10KA</v>
          </cell>
          <cell r="C1287" t="str">
            <v>Insumos</v>
          </cell>
          <cell r="D1287" t="str">
            <v>UND</v>
          </cell>
          <cell r="E1287">
            <v>70642</v>
          </cell>
          <cell r="F1287">
            <v>59363</v>
          </cell>
        </row>
        <row r="1288">
          <cell r="A1288" t="str">
            <v>I1287</v>
          </cell>
          <cell r="B1288" t="str">
            <v>INTERRUPTOR ATORNILLABLE DE 3 X 40A - 240V - 10KA</v>
          </cell>
          <cell r="C1288" t="str">
            <v>Insumos</v>
          </cell>
          <cell r="D1288" t="str">
            <v>UND</v>
          </cell>
          <cell r="E1288">
            <v>70642</v>
          </cell>
          <cell r="F1288">
            <v>59363</v>
          </cell>
        </row>
        <row r="1289">
          <cell r="A1289" t="str">
            <v>I1288</v>
          </cell>
          <cell r="B1289" t="str">
            <v>INTERRUPTOR ATORNILLABLE DE 3 X 50A - 240V - 10KA</v>
          </cell>
          <cell r="C1289" t="str">
            <v>Insumos</v>
          </cell>
          <cell r="D1289" t="str">
            <v>UND</v>
          </cell>
          <cell r="E1289">
            <v>68236</v>
          </cell>
          <cell r="F1289">
            <v>57341</v>
          </cell>
        </row>
        <row r="1290">
          <cell r="A1290" t="str">
            <v>I1289</v>
          </cell>
          <cell r="B1290" t="str">
            <v>INTERRUPTOR ATORNILLABLE DE 3 X 60A - 240V - 10KA</v>
          </cell>
          <cell r="C1290" t="str">
            <v>Insumos</v>
          </cell>
          <cell r="D1290" t="str">
            <v>UND</v>
          </cell>
          <cell r="E1290">
            <v>68236</v>
          </cell>
          <cell r="F1290">
            <v>57341</v>
          </cell>
        </row>
        <row r="1291">
          <cell r="A1291" t="str">
            <v>I1290</v>
          </cell>
          <cell r="B1291" t="str">
            <v>INTERRUPTOR DOBLE</v>
          </cell>
          <cell r="C1291" t="str">
            <v>Insumos</v>
          </cell>
          <cell r="D1291" t="str">
            <v>UND</v>
          </cell>
          <cell r="E1291">
            <v>6820</v>
          </cell>
          <cell r="F1291">
            <v>5731</v>
          </cell>
        </row>
        <row r="1292">
          <cell r="A1292" t="str">
            <v>I1291</v>
          </cell>
          <cell r="B1292" t="str">
            <v xml:space="preserve">INTERRUPTOR DOBLE CONMUTABLE </v>
          </cell>
          <cell r="C1292" t="str">
            <v>Insumos</v>
          </cell>
          <cell r="D1292" t="str">
            <v>UND</v>
          </cell>
          <cell r="E1292">
            <v>7961</v>
          </cell>
          <cell r="F1292">
            <v>6690</v>
          </cell>
        </row>
        <row r="1293">
          <cell r="A1293" t="str">
            <v>I1292</v>
          </cell>
          <cell r="B1293" t="str">
            <v>INTERRUPTOR ENCHUFABLE DE 1  X  20A -  10KA</v>
          </cell>
          <cell r="C1293" t="str">
            <v>Insumos</v>
          </cell>
          <cell r="D1293" t="str">
            <v>UND</v>
          </cell>
          <cell r="E1293">
            <v>11350</v>
          </cell>
          <cell r="F1293">
            <v>9538</v>
          </cell>
        </row>
        <row r="1294">
          <cell r="A1294" t="str">
            <v>I1293</v>
          </cell>
          <cell r="B1294" t="str">
            <v>INTERRUPTOR ENCHUFABLE DE 1 X 30A - 240V - 10KA</v>
          </cell>
          <cell r="C1294" t="str">
            <v>Insumos</v>
          </cell>
          <cell r="D1294" t="str">
            <v>UND</v>
          </cell>
          <cell r="E1294">
            <v>9362</v>
          </cell>
          <cell r="F1294">
            <v>7867</v>
          </cell>
        </row>
        <row r="1295">
          <cell r="A1295" t="str">
            <v>I1294</v>
          </cell>
          <cell r="B1295" t="str">
            <v>INTERRUPTOR ENCHUFABLE DE 1 X 40A - 240V - 10KA</v>
          </cell>
          <cell r="C1295" t="str">
            <v>Insumos</v>
          </cell>
          <cell r="D1295" t="str">
            <v>UND</v>
          </cell>
          <cell r="E1295">
            <v>9362</v>
          </cell>
          <cell r="F1295">
            <v>7867</v>
          </cell>
        </row>
        <row r="1296">
          <cell r="A1296" t="str">
            <v>I1295</v>
          </cell>
          <cell r="B1296" t="str">
            <v>INTERRUPTOR ENCHUFABLE DE 1 X 50A - 240V - 10KA</v>
          </cell>
          <cell r="C1296" t="str">
            <v>Insumos</v>
          </cell>
          <cell r="D1296" t="str">
            <v>UND</v>
          </cell>
          <cell r="E1296">
            <v>9594</v>
          </cell>
          <cell r="F1296">
            <v>8062</v>
          </cell>
        </row>
        <row r="1297">
          <cell r="A1297" t="str">
            <v>I1296</v>
          </cell>
          <cell r="B1297" t="str">
            <v>INTERRUPTOR ENCHUFABLE DE 1 X 60A - 240V - 10KA</v>
          </cell>
          <cell r="C1297" t="str">
            <v>Insumos</v>
          </cell>
          <cell r="D1297" t="str">
            <v>UND</v>
          </cell>
          <cell r="E1297">
            <v>12622</v>
          </cell>
          <cell r="F1297">
            <v>10607</v>
          </cell>
        </row>
        <row r="1298">
          <cell r="A1298" t="str">
            <v>I1297</v>
          </cell>
          <cell r="B1298" t="str">
            <v>INTERRUPTOR ENCHUFABLE DE 2 X 20A - 240V - 10KA</v>
          </cell>
          <cell r="C1298" t="str">
            <v>Insumos</v>
          </cell>
          <cell r="D1298" t="str">
            <v>UND</v>
          </cell>
          <cell r="E1298">
            <v>25151</v>
          </cell>
          <cell r="F1298">
            <v>21135</v>
          </cell>
        </row>
        <row r="1299">
          <cell r="A1299" t="str">
            <v>I1298</v>
          </cell>
          <cell r="B1299" t="str">
            <v>INTERRUPTOR ENCHUFABLE DE 2 X 30A - 240V - 10KA</v>
          </cell>
          <cell r="C1299" t="str">
            <v>Insumos</v>
          </cell>
          <cell r="D1299" t="str">
            <v>UND</v>
          </cell>
          <cell r="E1299">
            <v>25176</v>
          </cell>
          <cell r="F1299">
            <v>21156</v>
          </cell>
        </row>
        <row r="1300">
          <cell r="A1300" t="str">
            <v>I1299</v>
          </cell>
          <cell r="B1300" t="str">
            <v>INTERRUPTOR ENCHUFABLE DE 2 X 40A - 240V - 10KA</v>
          </cell>
          <cell r="C1300" t="str">
            <v>Insumos</v>
          </cell>
          <cell r="D1300" t="str">
            <v>UND</v>
          </cell>
          <cell r="E1300">
            <v>29692</v>
          </cell>
          <cell r="F1300">
            <v>24951</v>
          </cell>
        </row>
        <row r="1301">
          <cell r="A1301" t="str">
            <v>I1300</v>
          </cell>
          <cell r="B1301" t="str">
            <v>INTERRUPTOR ENCHUFABLE DE 2 X 50A - 240V - 10KA</v>
          </cell>
          <cell r="C1301" t="str">
            <v>Insumos</v>
          </cell>
          <cell r="D1301" t="str">
            <v>UND</v>
          </cell>
          <cell r="E1301">
            <v>29692</v>
          </cell>
          <cell r="F1301">
            <v>24951</v>
          </cell>
        </row>
        <row r="1302">
          <cell r="A1302" t="str">
            <v>I1301</v>
          </cell>
          <cell r="B1302" t="str">
            <v>INTERRUPTOR ENCHUFABLE DE 2 X 60A - 240V - 10KA</v>
          </cell>
          <cell r="C1302" t="str">
            <v>Insumos</v>
          </cell>
          <cell r="D1302" t="str">
            <v>UND</v>
          </cell>
          <cell r="E1302">
            <v>29692</v>
          </cell>
          <cell r="F1302">
            <v>24951</v>
          </cell>
        </row>
        <row r="1303">
          <cell r="A1303" t="str">
            <v>I1302</v>
          </cell>
          <cell r="B1303" t="str">
            <v>INTERRUPTOR ENCHUFABLE DE 3 X 20A - 240V - 10KA</v>
          </cell>
          <cell r="C1303" t="str">
            <v>Insumos</v>
          </cell>
          <cell r="D1303" t="str">
            <v>UND</v>
          </cell>
          <cell r="E1303">
            <v>64554</v>
          </cell>
          <cell r="F1303">
            <v>54247</v>
          </cell>
        </row>
        <row r="1304">
          <cell r="A1304" t="str">
            <v>I1303</v>
          </cell>
          <cell r="B1304" t="str">
            <v>INTERRUPTOR ENCHUFABLE DE 3 X 30A - 240V - 10KA</v>
          </cell>
          <cell r="C1304" t="str">
            <v>Insumos</v>
          </cell>
          <cell r="D1304" t="str">
            <v>UND</v>
          </cell>
          <cell r="E1304">
            <v>64590</v>
          </cell>
          <cell r="F1304">
            <v>54277</v>
          </cell>
        </row>
        <row r="1305">
          <cell r="A1305" t="str">
            <v>I1304</v>
          </cell>
          <cell r="B1305" t="str">
            <v>INTERRUPTOR ENCHUFABLE DE 3 X 40A - 240V - 10KA</v>
          </cell>
          <cell r="C1305" t="str">
            <v>Insumos</v>
          </cell>
          <cell r="D1305" t="str">
            <v>UND</v>
          </cell>
          <cell r="E1305">
            <v>67472</v>
          </cell>
          <cell r="F1305">
            <v>56699</v>
          </cell>
        </row>
        <row r="1306">
          <cell r="A1306" t="str">
            <v>I1305</v>
          </cell>
          <cell r="B1306" t="str">
            <v>INTERRUPTOR ENCHUFABLE DE 3 X 50A - 240V - 10KA</v>
          </cell>
          <cell r="C1306" t="str">
            <v>Insumos</v>
          </cell>
          <cell r="D1306" t="str">
            <v>UND</v>
          </cell>
          <cell r="E1306">
            <v>67472</v>
          </cell>
          <cell r="F1306">
            <v>56699</v>
          </cell>
        </row>
        <row r="1307">
          <cell r="A1307" t="str">
            <v>I1306</v>
          </cell>
          <cell r="B1307" t="str">
            <v>INTERRUPTOR ENCHUFABLE DE 3 X 60A - 240V - 10KA</v>
          </cell>
          <cell r="C1307" t="str">
            <v>Insumos</v>
          </cell>
          <cell r="D1307" t="str">
            <v>UND</v>
          </cell>
          <cell r="E1307">
            <v>77532</v>
          </cell>
          <cell r="F1307">
            <v>65153</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344235</v>
          </cell>
          <cell r="F1308">
            <v>289273</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429337</v>
          </cell>
          <cell r="F1309">
            <v>360787</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516026</v>
          </cell>
          <cell r="F1310">
            <v>433635</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617246</v>
          </cell>
          <cell r="F1311">
            <v>518694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176057</v>
          </cell>
          <cell r="F1312">
            <v>147947</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173879</v>
          </cell>
          <cell r="F1313">
            <v>146117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173879</v>
          </cell>
          <cell r="F1314">
            <v>146117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173879</v>
          </cell>
          <cell r="F1315">
            <v>146117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173879</v>
          </cell>
          <cell r="F1316">
            <v>146117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528580</v>
          </cell>
          <cell r="F1317">
            <v>444185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792038</v>
          </cell>
          <cell r="F1318">
            <v>665578</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1564902</v>
          </cell>
          <cell r="F1319">
            <v>1315044</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1102170</v>
          </cell>
          <cell r="F1320">
            <v>926193</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1006172</v>
          </cell>
          <cell r="F1321">
            <v>845523</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173879</v>
          </cell>
          <cell r="F1322">
            <v>146117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1367337</v>
          </cell>
          <cell r="F1323">
            <v>1149023</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305154</v>
          </cell>
          <cell r="F1324">
            <v>256432</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2587778</v>
          </cell>
          <cell r="F1325">
            <v>2174603</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305154</v>
          </cell>
          <cell r="F1326">
            <v>256432</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4466307</v>
          </cell>
          <cell r="F1327">
            <v>3753199</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337899</v>
          </cell>
          <cell r="F1328">
            <v>283949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755774</v>
          </cell>
          <cell r="F1329">
            <v>635104</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26630359</v>
          </cell>
          <cell r="F1330">
            <v>22378453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78836389</v>
          </cell>
          <cell r="F1331">
            <v>66249066</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16522672</v>
          </cell>
          <cell r="F1332">
            <v>13884598</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49701200</v>
          </cell>
          <cell r="F1333">
            <v>41765714</v>
          </cell>
        </row>
        <row r="1334">
          <cell r="A1334" t="str">
            <v>I1333</v>
          </cell>
          <cell r="B1334" t="str">
            <v xml:space="preserve">INTERRUPTOR SENCILLO </v>
          </cell>
          <cell r="C1334" t="str">
            <v>Insumos</v>
          </cell>
          <cell r="D1334" t="str">
            <v>HR</v>
          </cell>
          <cell r="E1334">
            <v>4856</v>
          </cell>
          <cell r="F1334">
            <v>4081</v>
          </cell>
        </row>
        <row r="1335">
          <cell r="A1335" t="str">
            <v>I1334</v>
          </cell>
          <cell r="B1335" t="str">
            <v xml:space="preserve">INTERRUPTOR SENCILLO CONMUTABLE </v>
          </cell>
          <cell r="C1335" t="str">
            <v>Insumos</v>
          </cell>
          <cell r="D1335" t="str">
            <v>UND</v>
          </cell>
          <cell r="E1335">
            <v>5479</v>
          </cell>
          <cell r="F1335">
            <v>4604</v>
          </cell>
        </row>
        <row r="1336">
          <cell r="A1336" t="str">
            <v>I1335</v>
          </cell>
          <cell r="B1336" t="str">
            <v xml:space="preserve">INTERRUPTOR TRIPLE </v>
          </cell>
          <cell r="C1336" t="str">
            <v>Insumos</v>
          </cell>
          <cell r="D1336" t="str">
            <v>UND</v>
          </cell>
          <cell r="E1336">
            <v>9615</v>
          </cell>
          <cell r="F1336">
            <v>8080</v>
          </cell>
        </row>
        <row r="1337">
          <cell r="A1337" t="str">
            <v>I1336</v>
          </cell>
          <cell r="B1337" t="str">
            <v xml:space="preserve">INTERRUPTOR TRIPLE CONMUTABLE </v>
          </cell>
          <cell r="C1337" t="str">
            <v>Insumos</v>
          </cell>
          <cell r="D1337" t="str">
            <v>M2</v>
          </cell>
          <cell r="E1337">
            <v>10750</v>
          </cell>
          <cell r="F1337">
            <v>9034</v>
          </cell>
        </row>
        <row r="1338">
          <cell r="A1338" t="str">
            <v>I1337</v>
          </cell>
          <cell r="B1338" t="str">
            <v>LAMPARA HERMETICA POLICARBONATO IP65, 2X32W. BALASTO ELECTRONICO 2X32T8. INCLUYE 2 TUBOS FLUORESCENTE 32W T8</v>
          </cell>
          <cell r="C1338" t="str">
            <v>Insumos</v>
          </cell>
          <cell r="D1338" t="str">
            <v>UND</v>
          </cell>
          <cell r="E1338">
            <v>188863</v>
          </cell>
          <cell r="F1338">
            <v>158708</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201784</v>
          </cell>
          <cell r="F1339">
            <v>169566</v>
          </cell>
        </row>
        <row r="1340">
          <cell r="A1340" t="str">
            <v>I1339</v>
          </cell>
          <cell r="B1340" t="str">
            <v>LAMPARA PARALUX 4X17W. BALASTO ELECTRONICO 4X17T8. INCLUYE 4 TUBOS FLUORESCENTE 17W T8</v>
          </cell>
          <cell r="C1340" t="str">
            <v>Insumos</v>
          </cell>
          <cell r="D1340" t="str">
            <v>UND</v>
          </cell>
          <cell r="E1340">
            <v>238564</v>
          </cell>
          <cell r="F1340">
            <v>200474</v>
          </cell>
        </row>
        <row r="1341">
          <cell r="A1341" t="str">
            <v>I1340</v>
          </cell>
          <cell r="B1341" t="str">
            <v>LAMPARA SOBREPONER REF. FROST DE HIGH LIGHTS, 2X32W. BALASTO ELECTRONICO 2X32T8. INCLUYE 2 TUBOS FLUORESCENTE 32W T8</v>
          </cell>
          <cell r="C1341" t="str">
            <v>Insumos</v>
          </cell>
          <cell r="D1341" t="str">
            <v>UND</v>
          </cell>
          <cell r="E1341">
            <v>428456</v>
          </cell>
          <cell r="F1341">
            <v>360047</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588191</v>
          </cell>
          <cell r="F1342">
            <v>494278</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241402</v>
          </cell>
          <cell r="F1343">
            <v>202859</v>
          </cell>
        </row>
        <row r="1344">
          <cell r="A1344" t="str">
            <v>I1343</v>
          </cell>
          <cell r="B1344" t="str">
            <v>LUMINARIA DESCOLGAR REF. APOLO DE HIGH LIGHTS, MH70W.  INCLUYE BOMBILLERIA</v>
          </cell>
          <cell r="C1344" t="str">
            <v>Insumos</v>
          </cell>
          <cell r="D1344" t="str">
            <v>UND</v>
          </cell>
          <cell r="E1344">
            <v>910824</v>
          </cell>
          <cell r="F1344">
            <v>765398</v>
          </cell>
        </row>
        <row r="1345">
          <cell r="A1345" t="str">
            <v>I1344</v>
          </cell>
          <cell r="B1345" t="str">
            <v xml:space="preserve">LUMINARIA WALLPACK SODIO 70 W TIPO QUIMBAYA DE ROY ALPHA </v>
          </cell>
          <cell r="C1345" t="str">
            <v>Insumos</v>
          </cell>
          <cell r="D1345" t="str">
            <v>UND</v>
          </cell>
          <cell r="E1345">
            <v>631452</v>
          </cell>
          <cell r="F1345">
            <v>530632</v>
          </cell>
        </row>
        <row r="1346">
          <cell r="A1346" t="str">
            <v>I1345</v>
          </cell>
          <cell r="B1346" t="str">
            <v>LUMINARIA LINEAL LED SERIE SAFESITE DE 60 CM, 3500 LM, EXPLOSION PROFF CLASE 1 DIV 1 GRUPOS C Y D. REF LSC3C4D3GEX DE DAYLIGHT</v>
          </cell>
          <cell r="C1346" t="str">
            <v>Insumos</v>
          </cell>
          <cell r="D1346" t="str">
            <v>UND</v>
          </cell>
          <cell r="E1346">
            <v>2458082</v>
          </cell>
          <cell r="F1346">
            <v>2065615</v>
          </cell>
        </row>
        <row r="1347">
          <cell r="A1347" t="str">
            <v>I1346</v>
          </cell>
          <cell r="B1347" t="str">
            <v>MENSULA GALVANIZADA EN CALIENTE PARA  BANDEJA DE 10CM</v>
          </cell>
          <cell r="C1347" t="str">
            <v>Insumos</v>
          </cell>
          <cell r="D1347" t="str">
            <v>UND</v>
          </cell>
          <cell r="E1347">
            <v>18009</v>
          </cell>
          <cell r="F1347">
            <v>15134</v>
          </cell>
        </row>
        <row r="1348">
          <cell r="A1348" t="str">
            <v>I1347</v>
          </cell>
          <cell r="B1348" t="str">
            <v>MENSULA GALVANIZADA EN CALIENTE PARA  BANDEJA DE 20CM</v>
          </cell>
          <cell r="C1348" t="str">
            <v>Insumos</v>
          </cell>
          <cell r="D1348" t="str">
            <v>UND</v>
          </cell>
          <cell r="E1348">
            <v>22560</v>
          </cell>
          <cell r="F1348">
            <v>18958</v>
          </cell>
        </row>
        <row r="1349">
          <cell r="A1349" t="str">
            <v>I1348</v>
          </cell>
          <cell r="B1349" t="str">
            <v>MENSULA GALVANIZADA EN CALIENTE PARA  BANDEJA DE 30CM</v>
          </cell>
          <cell r="C1349" t="str">
            <v>Insumos</v>
          </cell>
          <cell r="D1349" t="str">
            <v>UND</v>
          </cell>
          <cell r="E1349">
            <v>27002</v>
          </cell>
          <cell r="F1349">
            <v>22691</v>
          </cell>
        </row>
        <row r="1350">
          <cell r="A1350" t="str">
            <v>I1349</v>
          </cell>
          <cell r="B1350" t="str">
            <v>MENSULA GALVANIZADA EN CALIENTE PARA  BANDEJA DE 40CM</v>
          </cell>
          <cell r="C1350" t="str">
            <v>Insumos</v>
          </cell>
          <cell r="D1350" t="str">
            <v>UND</v>
          </cell>
          <cell r="E1350">
            <v>31671</v>
          </cell>
          <cell r="F1350">
            <v>26614</v>
          </cell>
        </row>
        <row r="1351">
          <cell r="A1351" t="str">
            <v>I1350</v>
          </cell>
          <cell r="B1351" t="str">
            <v>MENSULA GALVANIZADA EN CALIENTE PARA  BANDEJA DE 50CM</v>
          </cell>
          <cell r="C1351" t="str">
            <v>Insumos</v>
          </cell>
          <cell r="D1351" t="str">
            <v>UND</v>
          </cell>
          <cell r="E1351">
            <v>36391</v>
          </cell>
          <cell r="F1351">
            <v>30581</v>
          </cell>
        </row>
        <row r="1352">
          <cell r="A1352" t="str">
            <v>I1351</v>
          </cell>
          <cell r="B1352" t="str">
            <v>MENSULA GALVANIZADA EN CALIENTE PARA  BANDEJA DE 60CM</v>
          </cell>
          <cell r="C1352" t="str">
            <v>Insumos</v>
          </cell>
          <cell r="D1352" t="str">
            <v>UND</v>
          </cell>
          <cell r="E1352">
            <v>40961</v>
          </cell>
          <cell r="F1352">
            <v>34421</v>
          </cell>
        </row>
        <row r="1353">
          <cell r="A1353" t="str">
            <v>I1352</v>
          </cell>
          <cell r="B1353" t="str">
            <v>PERCHA TIPO PESADO DE 1 PUESTO</v>
          </cell>
          <cell r="C1353" t="str">
            <v>Insumos</v>
          </cell>
          <cell r="D1353" t="str">
            <v>UND</v>
          </cell>
          <cell r="E1353">
            <v>12321</v>
          </cell>
          <cell r="F1353">
            <v>10354</v>
          </cell>
        </row>
        <row r="1354">
          <cell r="A1354" t="str">
            <v>I1353</v>
          </cell>
          <cell r="B1354" t="str">
            <v>PERFIL LISO SENCILLO GALVANIZADO EN CALIENTE TIPO MECANO</v>
          </cell>
          <cell r="C1354" t="str">
            <v>Insumos</v>
          </cell>
          <cell r="D1354" t="str">
            <v>M</v>
          </cell>
          <cell r="E1354">
            <v>46837</v>
          </cell>
          <cell r="F1354">
            <v>39359</v>
          </cell>
        </row>
        <row r="1355">
          <cell r="A1355" t="str">
            <v>I1354</v>
          </cell>
          <cell r="B1355" t="str">
            <v>PERNO DE OJO 5/8" X 10"</v>
          </cell>
          <cell r="C1355" t="str">
            <v>Insumos</v>
          </cell>
          <cell r="D1355" t="str">
            <v>UND</v>
          </cell>
          <cell r="E1355">
            <v>7877</v>
          </cell>
          <cell r="F1355">
            <v>6619</v>
          </cell>
        </row>
        <row r="1356">
          <cell r="A1356" t="str">
            <v>I1355</v>
          </cell>
          <cell r="B1356" t="str">
            <v>PERNO DE OJO 5/8" X 12"</v>
          </cell>
          <cell r="C1356" t="str">
            <v>Insumos</v>
          </cell>
          <cell r="D1356" t="str">
            <v>UND</v>
          </cell>
          <cell r="E1356">
            <v>9632</v>
          </cell>
          <cell r="F1356">
            <v>8094</v>
          </cell>
        </row>
        <row r="1357">
          <cell r="A1357" t="str">
            <v>I1356</v>
          </cell>
          <cell r="B1357" t="str">
            <v>PERNO DE OJO 5/8" X 8"</v>
          </cell>
          <cell r="C1357" t="str">
            <v>Insumos</v>
          </cell>
          <cell r="D1357" t="str">
            <v>UND</v>
          </cell>
          <cell r="E1357">
            <v>9143</v>
          </cell>
          <cell r="F1357">
            <v>7683</v>
          </cell>
        </row>
        <row r="1358">
          <cell r="A1358" t="str">
            <v>I1357</v>
          </cell>
          <cell r="B1358" t="str">
            <v>PERNO DE OJO CERRADO 5/8" X 20"</v>
          </cell>
          <cell r="C1358" t="str">
            <v>Insumos</v>
          </cell>
          <cell r="D1358" t="str">
            <v>UND</v>
          </cell>
          <cell r="E1358">
            <v>8692</v>
          </cell>
          <cell r="F1358">
            <v>7304</v>
          </cell>
        </row>
        <row r="1359">
          <cell r="A1359" t="str">
            <v>I1358</v>
          </cell>
          <cell r="B1359" t="str">
            <v>PERNO DE OJO CERRADO 5/8" X 6"</v>
          </cell>
          <cell r="C1359" t="str">
            <v>Insumos</v>
          </cell>
          <cell r="D1359" t="str">
            <v>UND</v>
          </cell>
          <cell r="E1359">
            <v>7622</v>
          </cell>
          <cell r="F1359">
            <v>6405</v>
          </cell>
        </row>
        <row r="1360">
          <cell r="A1360" t="str">
            <v>I1359</v>
          </cell>
          <cell r="B1360" t="str">
            <v>PERNO EN "U" DE 12 MM (1/2") PARA CABLE DE GUARDA</v>
          </cell>
          <cell r="C1360" t="str">
            <v>Insumos</v>
          </cell>
          <cell r="D1360" t="str">
            <v>UND</v>
          </cell>
          <cell r="E1360">
            <v>3776</v>
          </cell>
          <cell r="F1360">
            <v>3173</v>
          </cell>
        </row>
        <row r="1361">
          <cell r="A1361" t="str">
            <v>I1360</v>
          </cell>
          <cell r="B1361" t="str">
            <v>PERNO EXPANSION HEMBRA 3/8"</v>
          </cell>
          <cell r="C1361" t="str">
            <v>Insumos</v>
          </cell>
          <cell r="D1361" t="str">
            <v>UND</v>
          </cell>
          <cell r="E1361">
            <v>7604</v>
          </cell>
          <cell r="F1361">
            <v>6390</v>
          </cell>
        </row>
        <row r="1362">
          <cell r="A1362" t="str">
            <v>I1361</v>
          </cell>
          <cell r="B1362" t="str">
            <v>PERNO O TORNILLO DE CARRIAJE 5/8" X 1 ½¿ + TUERCA</v>
          </cell>
          <cell r="C1362" t="str">
            <v>Insumos</v>
          </cell>
          <cell r="D1362" t="str">
            <v>UND</v>
          </cell>
          <cell r="E1362">
            <v>1815</v>
          </cell>
          <cell r="F1362">
            <v>1525</v>
          </cell>
        </row>
        <row r="1363">
          <cell r="A1363" t="str">
            <v>I1362</v>
          </cell>
          <cell r="B1363" t="str">
            <v>PERNOS DE MAQUINA 1/2" X 1 ½¿</v>
          </cell>
          <cell r="C1363" t="str">
            <v>Insumos</v>
          </cell>
          <cell r="D1363" t="str">
            <v>UND</v>
          </cell>
          <cell r="E1363">
            <v>1088</v>
          </cell>
          <cell r="F1363">
            <v>914</v>
          </cell>
        </row>
        <row r="1364">
          <cell r="A1364" t="str">
            <v>I1363</v>
          </cell>
          <cell r="B1364" t="str">
            <v>PERNOS DE MAQUINA 5/8" X 8"</v>
          </cell>
          <cell r="C1364" t="str">
            <v>Insumos</v>
          </cell>
          <cell r="D1364" t="str">
            <v>UND</v>
          </cell>
          <cell r="E1364">
            <v>4460</v>
          </cell>
          <cell r="F1364">
            <v>3748</v>
          </cell>
        </row>
        <row r="1365">
          <cell r="A1365" t="str">
            <v>I1364</v>
          </cell>
          <cell r="B1365" t="str">
            <v>PLAFON LOZA BLANCO</v>
          </cell>
          <cell r="C1365" t="str">
            <v>Insumos</v>
          </cell>
          <cell r="D1365" t="str">
            <v>UND</v>
          </cell>
          <cell r="E1365">
            <v>2216</v>
          </cell>
          <cell r="F1365">
            <v>1862</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583720</v>
          </cell>
          <cell r="F1367">
            <v>490521</v>
          </cell>
        </row>
        <row r="1368">
          <cell r="A1368" t="str">
            <v>I1367</v>
          </cell>
          <cell r="B1368" t="str">
            <v>POSTE DE CONCRETO 10 METROS -1050 KG - HOMOLOGADO</v>
          </cell>
          <cell r="C1368" t="str">
            <v>Insumos</v>
          </cell>
          <cell r="D1368" t="str">
            <v>UND</v>
          </cell>
          <cell r="E1368">
            <v>799621</v>
          </cell>
          <cell r="F1368">
            <v>671950</v>
          </cell>
        </row>
        <row r="1369">
          <cell r="A1369" t="str">
            <v>I1368</v>
          </cell>
          <cell r="B1369" t="str">
            <v>POSTE DE CONCRETO 10 METROS -750 KG - HOMOLOGADO</v>
          </cell>
          <cell r="C1369" t="str">
            <v>Insumos</v>
          </cell>
          <cell r="D1369" t="str">
            <v>UND</v>
          </cell>
          <cell r="E1369">
            <v>697106</v>
          </cell>
          <cell r="F1369">
            <v>585803</v>
          </cell>
        </row>
        <row r="1370">
          <cell r="A1370" t="str">
            <v>I1369</v>
          </cell>
          <cell r="B1370" t="str">
            <v>POSTE DE CONCRETO 12 METROS - 1050 KG - HOMOLOGADO</v>
          </cell>
          <cell r="C1370" t="str">
            <v>Insumos</v>
          </cell>
          <cell r="D1370" t="str">
            <v>UND</v>
          </cell>
          <cell r="E1370">
            <v>1199487</v>
          </cell>
          <cell r="F1370">
            <v>1007972</v>
          </cell>
        </row>
        <row r="1371">
          <cell r="A1371" t="str">
            <v>I1370</v>
          </cell>
          <cell r="B1371" t="str">
            <v>POSTE DE CONCRETO 12 METROS - 510 KG - HOMOLOGADO</v>
          </cell>
          <cell r="C1371" t="str">
            <v>Insumos</v>
          </cell>
          <cell r="D1371" t="str">
            <v>UND</v>
          </cell>
          <cell r="E1371">
            <v>799621</v>
          </cell>
          <cell r="F1371">
            <v>671950</v>
          </cell>
        </row>
        <row r="1372">
          <cell r="A1372" t="str">
            <v>I1371</v>
          </cell>
          <cell r="B1372" t="str">
            <v>POSTE DE CONCRETO 12 METROS - 750 KG - HOMOLOGADO</v>
          </cell>
          <cell r="C1372" t="str">
            <v>Insumos</v>
          </cell>
          <cell r="D1372" t="str">
            <v>UND</v>
          </cell>
          <cell r="E1372">
            <v>912412</v>
          </cell>
          <cell r="F1372">
            <v>766733</v>
          </cell>
        </row>
        <row r="1373">
          <cell r="A1373" t="str">
            <v>I1372</v>
          </cell>
          <cell r="B1373" t="str">
            <v>POSTE DE CONCRETO 8 METROS - 510 KG - HOMOLOGADO</v>
          </cell>
          <cell r="C1373" t="str">
            <v>Insumos</v>
          </cell>
          <cell r="D1373" t="str">
            <v>UND</v>
          </cell>
          <cell r="E1373">
            <v>383592</v>
          </cell>
          <cell r="F1373">
            <v>322346</v>
          </cell>
        </row>
        <row r="1374">
          <cell r="A1374" t="str">
            <v>I1373</v>
          </cell>
          <cell r="B1374" t="str">
            <v>POSTE DE CONCRETO 8 METROS - 750 KG - HOMOLOGADO</v>
          </cell>
          <cell r="C1374" t="str">
            <v>Insumos</v>
          </cell>
          <cell r="D1374" t="str">
            <v>UND</v>
          </cell>
          <cell r="E1374">
            <v>559734</v>
          </cell>
          <cell r="F1374">
            <v>470365</v>
          </cell>
        </row>
        <row r="1375">
          <cell r="A1375" t="str">
            <v>I1374</v>
          </cell>
          <cell r="B1375" t="str">
            <v>POSTE DE CONCRETO 8 METROS -1050 KG - HOMOLOGADO</v>
          </cell>
          <cell r="C1375" t="str">
            <v>Insumos</v>
          </cell>
          <cell r="D1375" t="str">
            <v>UND</v>
          </cell>
          <cell r="E1375">
            <v>635594</v>
          </cell>
          <cell r="F1375">
            <v>534113</v>
          </cell>
        </row>
        <row r="1376">
          <cell r="A1376" t="str">
            <v>I1375</v>
          </cell>
          <cell r="B1376" t="str">
            <v>PRENSA ESTOPA ALUMINIO 3/4" NPT</v>
          </cell>
          <cell r="C1376" t="str">
            <v>Insumos</v>
          </cell>
          <cell r="D1376" t="str">
            <v>UND</v>
          </cell>
          <cell r="E1376">
            <v>7711</v>
          </cell>
          <cell r="F1376">
            <v>6480</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89119399</v>
          </cell>
          <cell r="F1377">
            <v>74890251</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1576518</v>
          </cell>
          <cell r="F1378">
            <v>1324805</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588570</v>
          </cell>
          <cell r="F1379">
            <v>494597</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656825</v>
          </cell>
          <cell r="F1380">
            <v>551954</v>
          </cell>
        </row>
        <row r="1381">
          <cell r="A1381" t="str">
            <v>I1380</v>
          </cell>
          <cell r="B1381" t="str">
            <v>SECCIONADOR MONOPOLAR 400 A ¿ 15 KV</v>
          </cell>
          <cell r="C1381" t="str">
            <v>Insumos</v>
          </cell>
          <cell r="D1381" t="str">
            <v>UND</v>
          </cell>
          <cell r="E1381">
            <v>359905</v>
          </cell>
          <cell r="F1381">
            <v>302441</v>
          </cell>
        </row>
        <row r="1382">
          <cell r="A1382" t="str">
            <v>I1381</v>
          </cell>
          <cell r="B1382" t="str">
            <v>SOLDADURA EXOTERMICA TIPO CADWELD  DE 115 GRAMOS O SIMILAR</v>
          </cell>
          <cell r="C1382" t="str">
            <v>Insumos</v>
          </cell>
          <cell r="D1382" t="str">
            <v>UND</v>
          </cell>
          <cell r="E1382">
            <v>20178</v>
          </cell>
          <cell r="F1382">
            <v>16956</v>
          </cell>
        </row>
        <row r="1383">
          <cell r="A1383" t="str">
            <v>I1382</v>
          </cell>
          <cell r="B1383" t="str">
            <v>SUELO ARTIFICIAL CEMENTO CONDUCTOR CELEC</v>
          </cell>
          <cell r="C1383" t="str">
            <v>Insumos</v>
          </cell>
          <cell r="D1383" t="str">
            <v>KG</v>
          </cell>
          <cell r="E1383">
            <v>9940</v>
          </cell>
          <cell r="F1383">
            <v>8353</v>
          </cell>
        </row>
        <row r="1384">
          <cell r="A1384" t="str">
            <v>I1383</v>
          </cell>
          <cell r="B1384" t="str">
            <v>SUJETADOR DE TAPA PARA BANDEJA PORTACABLE SEMIPESADA</v>
          </cell>
          <cell r="C1384" t="str">
            <v>Insumos</v>
          </cell>
          <cell r="D1384" t="str">
            <v>UND</v>
          </cell>
          <cell r="E1384">
            <v>1323</v>
          </cell>
          <cell r="F1384">
            <v>1112</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5141504</v>
          </cell>
          <cell r="F1385">
            <v>4320592</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29306570</v>
          </cell>
          <cell r="F1386">
            <v>24627370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12853756</v>
          </cell>
          <cell r="F1387">
            <v>10801476</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9426089</v>
          </cell>
          <cell r="F1388">
            <v>7921083</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91845</v>
          </cell>
          <cell r="F1389">
            <v>77181</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276948</v>
          </cell>
          <cell r="F1390">
            <v>232729</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410999</v>
          </cell>
          <cell r="F1391">
            <v>345377</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192344</v>
          </cell>
          <cell r="F1392">
            <v>161634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236933</v>
          </cell>
          <cell r="F1393">
            <v>199103</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296640</v>
          </cell>
          <cell r="F1394">
            <v>249277</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520437</v>
          </cell>
          <cell r="F1395">
            <v>437342</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566885</v>
          </cell>
          <cell r="F1396">
            <v>476374</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351060</v>
          </cell>
          <cell r="F1397">
            <v>295008</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679252</v>
          </cell>
          <cell r="F1398">
            <v>570800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468473</v>
          </cell>
          <cell r="F1399">
            <v>393675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703415</v>
          </cell>
          <cell r="F1400">
            <v>591105</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494159</v>
          </cell>
          <cell r="F1401">
            <v>415260</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765815</v>
          </cell>
          <cell r="F1402">
            <v>643542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570517</v>
          </cell>
          <cell r="F1403">
            <v>479426</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55663</v>
          </cell>
          <cell r="F1404">
            <v>46776</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72363</v>
          </cell>
          <cell r="F1405">
            <v>60809</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84824</v>
          </cell>
          <cell r="F1406">
            <v>71281</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149233</v>
          </cell>
          <cell r="F1407">
            <v>125406</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124411</v>
          </cell>
          <cell r="F1408">
            <v>104547</v>
          </cell>
        </row>
        <row r="1409">
          <cell r="A1409" t="str">
            <v>I1408</v>
          </cell>
          <cell r="B1409" t="str">
            <v>TABLERO RIEL 4 CIRCUITOS</v>
          </cell>
          <cell r="C1409" t="str">
            <v>Insumos</v>
          </cell>
          <cell r="D1409" t="str">
            <v>UND</v>
          </cell>
          <cell r="E1409">
            <v>28761</v>
          </cell>
          <cell r="F1409">
            <v>24169</v>
          </cell>
        </row>
        <row r="1410">
          <cell r="A1410" t="str">
            <v>I1409</v>
          </cell>
          <cell r="B1410" t="str">
            <v>TAPA CIEGA CON IMPACTO GALVANIZADA CUADRADA 4X4"</v>
          </cell>
          <cell r="C1410" t="str">
            <v>Insumos</v>
          </cell>
          <cell r="D1410" t="str">
            <v>UND</v>
          </cell>
          <cell r="E1410">
            <v>1014</v>
          </cell>
          <cell r="F1410">
            <v>852</v>
          </cell>
        </row>
        <row r="1411">
          <cell r="A1411" t="str">
            <v>I1410</v>
          </cell>
          <cell r="B1411" t="str">
            <v xml:space="preserve">TAPA PARA BANDEJA PORTACABLE GALVANIZADA EN CALIENTE DE ANCHO UTIL 10CM; LONG 1,2M. </v>
          </cell>
          <cell r="C1411" t="str">
            <v>Insumos</v>
          </cell>
          <cell r="D1411" t="str">
            <v>M</v>
          </cell>
          <cell r="E1411">
            <v>17387</v>
          </cell>
          <cell r="F1411">
            <v>14611</v>
          </cell>
        </row>
        <row r="1412">
          <cell r="A1412" t="str">
            <v>I1411</v>
          </cell>
          <cell r="B1412" t="str">
            <v xml:space="preserve">TAPA PARA BANDEJA PORTACABLE GALVANIZADA EN CALIENTE DE ANCHO UTIL 20CM; LONG 1,2M. </v>
          </cell>
          <cell r="C1412" t="str">
            <v>Insumos</v>
          </cell>
          <cell r="D1412" t="str">
            <v>M</v>
          </cell>
          <cell r="E1412">
            <v>27078</v>
          </cell>
          <cell r="F1412">
            <v>22755</v>
          </cell>
        </row>
        <row r="1413">
          <cell r="A1413" t="str">
            <v>I1412</v>
          </cell>
          <cell r="B1413" t="str">
            <v xml:space="preserve">TAPA PARA BANDEJA PORTACABLE GALVANIZADA EN CALIENTE DE ANCHO UTIL 30CM; LONG 1,2M. </v>
          </cell>
          <cell r="C1413" t="str">
            <v>Insumos</v>
          </cell>
          <cell r="D1413" t="str">
            <v>M</v>
          </cell>
          <cell r="E1413">
            <v>39036</v>
          </cell>
          <cell r="F1413">
            <v>32803</v>
          </cell>
        </row>
        <row r="1414">
          <cell r="A1414" t="str">
            <v>I1413</v>
          </cell>
          <cell r="B1414" t="str">
            <v xml:space="preserve">TAPA PARA BANDEJA PORTACABLE GALVANIZADA EN CALIENTE DE ANCHO UTIL 40CM; LONG 1,2M. </v>
          </cell>
          <cell r="C1414" t="str">
            <v>Insumos</v>
          </cell>
          <cell r="D1414" t="str">
            <v>M</v>
          </cell>
          <cell r="E1414">
            <v>50818</v>
          </cell>
          <cell r="F1414">
            <v>42704</v>
          </cell>
        </row>
        <row r="1415">
          <cell r="A1415" t="str">
            <v>I1414</v>
          </cell>
          <cell r="B1415" t="str">
            <v xml:space="preserve">TAPA PARA BANDEJA PORTACABLE GALVANIZADA EN CALIENTE DE ANCHO UTIL 50CM; LONG 1,2M. </v>
          </cell>
          <cell r="C1415" t="str">
            <v>Insumos</v>
          </cell>
          <cell r="D1415" t="str">
            <v>M</v>
          </cell>
          <cell r="E1415">
            <v>62574</v>
          </cell>
          <cell r="F1415">
            <v>52583</v>
          </cell>
        </row>
        <row r="1416">
          <cell r="A1416" t="str">
            <v>I1415</v>
          </cell>
          <cell r="B1416" t="str">
            <v xml:space="preserve">TAPA PARA BANDEJA PORTACABLE GALVANIZADA EN CALIENTE DE ANCHO UTIL 60CM; LONG 1,2M. </v>
          </cell>
          <cell r="C1416" t="str">
            <v>Insumos</v>
          </cell>
          <cell r="D1416" t="str">
            <v>M</v>
          </cell>
          <cell r="E1416">
            <v>74323</v>
          </cell>
          <cell r="F1416">
            <v>62456</v>
          </cell>
        </row>
        <row r="1417">
          <cell r="A1417" t="str">
            <v>I1416</v>
          </cell>
          <cell r="B1417" t="str">
            <v>TE PORTACABLE GALVANIZADA EN CALIENTE ANCHO UTIL 10CM. INCLUYE PLATINAS DE UNION</v>
          </cell>
          <cell r="C1417" t="str">
            <v>Insumos</v>
          </cell>
          <cell r="D1417" t="str">
            <v>UND</v>
          </cell>
          <cell r="E1417">
            <v>86692</v>
          </cell>
          <cell r="F1417">
            <v>72850</v>
          </cell>
        </row>
        <row r="1418">
          <cell r="A1418" t="str">
            <v>I1417</v>
          </cell>
          <cell r="B1418" t="str">
            <v>TE PORTACABLE GALVANIZADA EN CALIENTE ANCHO UTIL 20CM. INCLUYE PLATINAS DE UNION</v>
          </cell>
          <cell r="C1418" t="str">
            <v>Insumos</v>
          </cell>
          <cell r="D1418" t="str">
            <v>UND</v>
          </cell>
          <cell r="E1418">
            <v>95500</v>
          </cell>
          <cell r="F1418">
            <v>80252</v>
          </cell>
        </row>
        <row r="1419">
          <cell r="A1419" t="str">
            <v>I1418</v>
          </cell>
          <cell r="B1419" t="str">
            <v>TE PORTACABLE GALVANIZADA EN CALIENTE ANCHO UTIL 30CM. INCLUYE PLATINAS DE UNION</v>
          </cell>
          <cell r="C1419" t="str">
            <v>Insumos</v>
          </cell>
          <cell r="D1419" t="str">
            <v>UND</v>
          </cell>
          <cell r="E1419">
            <v>104493</v>
          </cell>
          <cell r="F1419">
            <v>87809</v>
          </cell>
        </row>
        <row r="1420">
          <cell r="A1420" t="str">
            <v>I1419</v>
          </cell>
          <cell r="B1420" t="str">
            <v>TE PORTACABLE GALVANIZADA EN CALIENTE ANCHO UTIL 40CM. INCLUYE PLATINAS DE UNION</v>
          </cell>
          <cell r="C1420" t="str">
            <v>Insumos</v>
          </cell>
          <cell r="D1420" t="str">
            <v>UND</v>
          </cell>
          <cell r="E1420">
            <v>117426</v>
          </cell>
          <cell r="F1420">
            <v>98677</v>
          </cell>
        </row>
        <row r="1421">
          <cell r="A1421" t="str">
            <v>I1420</v>
          </cell>
          <cell r="B1421" t="str">
            <v>TE PORTACABLE GALVANIZADA EN CALIENTE ANCHO UTIL 50CM. INCLUYE PLATINAS DE UNION</v>
          </cell>
          <cell r="C1421" t="str">
            <v>Insumos</v>
          </cell>
          <cell r="D1421" t="str">
            <v>UND</v>
          </cell>
          <cell r="E1421">
            <v>128696</v>
          </cell>
          <cell r="F1421">
            <v>108148</v>
          </cell>
        </row>
        <row r="1422">
          <cell r="A1422" t="str">
            <v>I1421</v>
          </cell>
          <cell r="B1422" t="str">
            <v>TE PORTACABLE GALVANIZADA EN CALIENTE ANCHO UTIL 60CM. INCLUYE PLATINAS DE UNION</v>
          </cell>
          <cell r="C1422" t="str">
            <v>Insumos</v>
          </cell>
          <cell r="D1422" t="str">
            <v>UND</v>
          </cell>
          <cell r="E1422">
            <v>145544</v>
          </cell>
          <cell r="F1422">
            <v>122306</v>
          </cell>
        </row>
        <row r="1423">
          <cell r="A1423" t="str">
            <v>I1422</v>
          </cell>
          <cell r="B1423" t="str">
            <v>TENSOR</v>
          </cell>
          <cell r="C1423" t="str">
            <v>Insumos</v>
          </cell>
          <cell r="D1423" t="str">
            <v>UND</v>
          </cell>
          <cell r="E1423">
            <v>2530</v>
          </cell>
          <cell r="F1423">
            <v>2126</v>
          </cell>
        </row>
        <row r="1424">
          <cell r="A1424" t="str">
            <v>I1423</v>
          </cell>
          <cell r="B1424" t="str">
            <v>TENSOR DE ACOMETIDAS</v>
          </cell>
          <cell r="C1424" t="str">
            <v>Insumos</v>
          </cell>
          <cell r="D1424" t="str">
            <v>UND</v>
          </cell>
          <cell r="E1424">
            <v>5266</v>
          </cell>
          <cell r="F1424">
            <v>4425</v>
          </cell>
        </row>
        <row r="1425">
          <cell r="A1425" t="str">
            <v>I1424</v>
          </cell>
          <cell r="B1425" t="str">
            <v>TERMINAL CAMPANA PVC DUCTO 2"</v>
          </cell>
          <cell r="C1425" t="str">
            <v>Insumos</v>
          </cell>
          <cell r="D1425" t="str">
            <v>UND</v>
          </cell>
          <cell r="E1425">
            <v>4511</v>
          </cell>
          <cell r="F1425">
            <v>3791</v>
          </cell>
        </row>
        <row r="1426">
          <cell r="A1426" t="str">
            <v>I1425</v>
          </cell>
          <cell r="B1426" t="str">
            <v>TERMINAL CAMPANA PVC DUCTO 3"</v>
          </cell>
          <cell r="C1426" t="str">
            <v>Insumos</v>
          </cell>
          <cell r="D1426" t="str">
            <v>UND</v>
          </cell>
          <cell r="E1426">
            <v>4511</v>
          </cell>
          <cell r="F1426">
            <v>3791</v>
          </cell>
        </row>
        <row r="1427">
          <cell r="A1427" t="str">
            <v>I1426</v>
          </cell>
          <cell r="B1427" t="str">
            <v>TERMINAL CAMPANA PVC DUCTO 4"</v>
          </cell>
          <cell r="C1427" t="str">
            <v>Insumos</v>
          </cell>
          <cell r="D1427" t="str">
            <v>UND</v>
          </cell>
          <cell r="E1427">
            <v>8498</v>
          </cell>
          <cell r="F1427">
            <v>7141</v>
          </cell>
        </row>
        <row r="1428">
          <cell r="A1428" t="str">
            <v>I1427</v>
          </cell>
          <cell r="B1428" t="str">
            <v>TERMINAL PVC CONDUIT  1"</v>
          </cell>
          <cell r="C1428" t="str">
            <v>Insumos</v>
          </cell>
          <cell r="D1428" t="str">
            <v>UND</v>
          </cell>
          <cell r="E1428">
            <v>575</v>
          </cell>
          <cell r="F1428">
            <v>483</v>
          </cell>
        </row>
        <row r="1429">
          <cell r="A1429" t="str">
            <v>I1428</v>
          </cell>
          <cell r="B1429" t="str">
            <v>TERMINALES PREMOLDEADAS PARA 15 KV - USO EXTERIOR PARA CALIBRES DE CABLES ENTRE 2 - 3/0 - JUEGO X 3 UNIDADES</v>
          </cell>
          <cell r="C1429" t="str">
            <v>Insumos</v>
          </cell>
          <cell r="D1429" t="str">
            <v>UND</v>
          </cell>
          <cell r="E1429">
            <v>584316</v>
          </cell>
          <cell r="F1429">
            <v>491022</v>
          </cell>
        </row>
        <row r="1430">
          <cell r="A1430" t="str">
            <v>I1429</v>
          </cell>
          <cell r="B1430" t="str">
            <v>TERMINALES PREMOLDEADAS PARA 15 KV - USO INTERIOR PARA CALIBRES DE CABLES ENTRE 2 - 3/0 - JUEGO X 3 UNIDADES</v>
          </cell>
          <cell r="C1430" t="str">
            <v>Insumos</v>
          </cell>
          <cell r="D1430" t="str">
            <v>UND</v>
          </cell>
          <cell r="E1430">
            <v>403342</v>
          </cell>
          <cell r="F1430">
            <v>338943</v>
          </cell>
        </row>
        <row r="1431">
          <cell r="A1431" t="str">
            <v>I1430</v>
          </cell>
          <cell r="B1431" t="str">
            <v>TOMA CORRIENTE DOBLE CON  PROTECCION FALLA A TIERRA GFCI</v>
          </cell>
          <cell r="C1431" t="str">
            <v>Insumos</v>
          </cell>
          <cell r="D1431" t="str">
            <v>UND</v>
          </cell>
          <cell r="E1431">
            <v>48245</v>
          </cell>
          <cell r="F1431">
            <v>40542</v>
          </cell>
        </row>
        <row r="1432">
          <cell r="A1432" t="str">
            <v>I1431</v>
          </cell>
          <cell r="B1432" t="str">
            <v>TOMACORRIENTE DOBLE CON POLO A TIERRA  NEMA 5-15-R</v>
          </cell>
          <cell r="C1432" t="str">
            <v>Insumos</v>
          </cell>
          <cell r="D1432" t="str">
            <v>UND</v>
          </cell>
          <cell r="E1432">
            <v>12853</v>
          </cell>
          <cell r="F1432">
            <v>10801</v>
          </cell>
        </row>
        <row r="1433">
          <cell r="A1433" t="str">
            <v>I1432</v>
          </cell>
          <cell r="B1433" t="str">
            <v>TOMA INDUSTRIAL DE SOBREPONER 3P+N+T 250V/16A IP44. MARCA LEGRAND</v>
          </cell>
          <cell r="C1433" t="str">
            <v>Insumos</v>
          </cell>
          <cell r="D1433" t="str">
            <v>UND</v>
          </cell>
          <cell r="E1433">
            <v>103778</v>
          </cell>
          <cell r="F1433">
            <v>87208</v>
          </cell>
        </row>
        <row r="1434">
          <cell r="A1434" t="str">
            <v>I1433</v>
          </cell>
          <cell r="B1434" t="str">
            <v>TOMA INDUSTRIAL DE SOBREPONER 3P+N+T 250V/16A IP67. MARCA LEGRAND</v>
          </cell>
          <cell r="C1434" t="str">
            <v>Insumos</v>
          </cell>
          <cell r="D1434" t="str">
            <v>UND</v>
          </cell>
          <cell r="E1434">
            <v>266198</v>
          </cell>
          <cell r="F1434">
            <v>223696</v>
          </cell>
        </row>
        <row r="1435">
          <cell r="A1435" t="str">
            <v>I1434</v>
          </cell>
          <cell r="B1435" t="str">
            <v>TOMA INDUSTRIAL DE SOBREPONER 3P+N+T 250V/32A IP44. MARCA LEGRAND</v>
          </cell>
          <cell r="C1435" t="str">
            <v>Insumos</v>
          </cell>
          <cell r="D1435" t="str">
            <v>UND</v>
          </cell>
          <cell r="E1435">
            <v>528021</v>
          </cell>
          <cell r="F1435">
            <v>443715</v>
          </cell>
        </row>
        <row r="1436">
          <cell r="A1436" t="str">
            <v>I1435</v>
          </cell>
          <cell r="B1436" t="str">
            <v>TOMA INDUSTRIAL DE SOBREPONER 3P+N+T 250V/32A IP67. MARCA LEGRAND</v>
          </cell>
          <cell r="C1436" t="str">
            <v>Insumos</v>
          </cell>
          <cell r="D1436" t="str">
            <v>UND</v>
          </cell>
          <cell r="E1436">
            <v>271564</v>
          </cell>
          <cell r="F1436">
            <v>228205</v>
          </cell>
        </row>
        <row r="1437">
          <cell r="A1437" t="str">
            <v>I1436</v>
          </cell>
          <cell r="B1437" t="str">
            <v>TOMA INDUSTRIAL DE SOBREPONER 3P+N+T 250V/63A IP67. MARCA LEGRAND</v>
          </cell>
          <cell r="C1437" t="str">
            <v>Insumos</v>
          </cell>
          <cell r="D1437" t="str">
            <v>UND</v>
          </cell>
          <cell r="E1437">
            <v>571164</v>
          </cell>
          <cell r="F1437">
            <v>479970</v>
          </cell>
        </row>
        <row r="1438">
          <cell r="A1438" t="str">
            <v>I1437</v>
          </cell>
          <cell r="B1438" t="str">
            <v>TOMA INDUSTRIAL DE SOBREPONER 3P+T 250V/16A IP44. MARCA LEGRAND</v>
          </cell>
          <cell r="C1438" t="str">
            <v>Insumos</v>
          </cell>
          <cell r="D1438" t="str">
            <v>UND</v>
          </cell>
          <cell r="E1438">
            <v>83893</v>
          </cell>
          <cell r="F1438">
            <v>70498</v>
          </cell>
        </row>
        <row r="1439">
          <cell r="A1439" t="str">
            <v>I1438</v>
          </cell>
          <cell r="B1439" t="str">
            <v>TOMA INDUSTRIAL DE SOBREPONER 3P+T 250V/16A IP67. MARCA LEGRAND</v>
          </cell>
          <cell r="C1439" t="str">
            <v>Insumos</v>
          </cell>
          <cell r="D1439" t="str">
            <v>UND</v>
          </cell>
          <cell r="E1439">
            <v>241148</v>
          </cell>
          <cell r="F1439">
            <v>202645</v>
          </cell>
        </row>
        <row r="1440">
          <cell r="A1440" t="str">
            <v>I1439</v>
          </cell>
          <cell r="B1440" t="str">
            <v>TOMA INDUSTRIAL DE SOBREPONER 3P+T 250V/32A IP44. MARCA LEGRAND</v>
          </cell>
          <cell r="C1440" t="str">
            <v>Insumos</v>
          </cell>
          <cell r="D1440" t="str">
            <v>UND</v>
          </cell>
          <cell r="E1440">
            <v>99001</v>
          </cell>
          <cell r="F1440">
            <v>83194</v>
          </cell>
        </row>
        <row r="1441">
          <cell r="A1441" t="str">
            <v>I1440</v>
          </cell>
          <cell r="B1441" t="str">
            <v>TOMA INDUSTRIAL DE SOBREPONER 3P+T 250V/32A IP67. MARCA LEGRAND</v>
          </cell>
          <cell r="C1441" t="str">
            <v>Insumos</v>
          </cell>
          <cell r="D1441" t="str">
            <v>UND</v>
          </cell>
          <cell r="E1441">
            <v>246713</v>
          </cell>
          <cell r="F1441">
            <v>207322</v>
          </cell>
        </row>
        <row r="1442">
          <cell r="A1442" t="str">
            <v>I1441</v>
          </cell>
          <cell r="B1442" t="str">
            <v>TOMA INDUSTRIAL DE SOBREPONER 3P+T 250V/63A IP67. MARCA LEGRAND</v>
          </cell>
          <cell r="C1442" t="str">
            <v>Insumos</v>
          </cell>
          <cell r="D1442" t="str">
            <v>UND</v>
          </cell>
          <cell r="E1442">
            <v>546909</v>
          </cell>
          <cell r="F1442">
            <v>459587</v>
          </cell>
        </row>
        <row r="1443">
          <cell r="A1443" t="str">
            <v>I1442</v>
          </cell>
          <cell r="B1443" t="str">
            <v>TOMACORRIENTE DE INCRUSTAR CON SEGURO DE GIRO 2P+T 250V/20A. MARCA LEGRAND</v>
          </cell>
          <cell r="C1443" t="str">
            <v>Insumos</v>
          </cell>
          <cell r="D1443" t="str">
            <v>UND</v>
          </cell>
          <cell r="E1443">
            <v>64412</v>
          </cell>
          <cell r="F1443">
            <v>54128</v>
          </cell>
        </row>
        <row r="1444">
          <cell r="A1444" t="str">
            <v>I1443</v>
          </cell>
          <cell r="B1444" t="str">
            <v>TOMACORRIENTE DE INCRUSTAR CON SEGURO DE GIRO 2P+T 250V/30A. MARCA LEGRAND</v>
          </cell>
          <cell r="C1444" t="str">
            <v>Insumos</v>
          </cell>
          <cell r="D1444" t="str">
            <v>UND</v>
          </cell>
          <cell r="E1444">
            <v>95624</v>
          </cell>
          <cell r="F1444">
            <v>80356</v>
          </cell>
        </row>
        <row r="1445">
          <cell r="A1445" t="str">
            <v>I1444</v>
          </cell>
          <cell r="B1445" t="str">
            <v>TORNILLO DE ACERO GALVANIZADO 1/2"X1 1/2". INCLUYE 2 TUERCAS, 2 ARANDELAS.</v>
          </cell>
          <cell r="C1445" t="str">
            <v>Insumos</v>
          </cell>
          <cell r="D1445" t="str">
            <v>UND</v>
          </cell>
          <cell r="E1445">
            <v>1040</v>
          </cell>
          <cell r="F1445">
            <v>874</v>
          </cell>
        </row>
        <row r="1446">
          <cell r="A1446" t="str">
            <v>I1445</v>
          </cell>
          <cell r="B1446" t="str">
            <v>TORNILLO DE ACERO GALVANIZADO 5/8" X 10". INCLUYE 2 TUERCAS, 2 ARANDELAS.</v>
          </cell>
          <cell r="C1446" t="str">
            <v>Insumos</v>
          </cell>
          <cell r="D1446" t="str">
            <v>UND</v>
          </cell>
          <cell r="E1446">
            <v>5605</v>
          </cell>
          <cell r="F1446">
            <v>4710</v>
          </cell>
        </row>
        <row r="1447">
          <cell r="A1447" t="str">
            <v>I1446</v>
          </cell>
          <cell r="B1447" t="str">
            <v>TORNILLO DE ACERO GALVANIZADO 5/8" X 5". INCLUYE 2 TUERCAS, 2 ARANDELAS.</v>
          </cell>
          <cell r="C1447" t="str">
            <v>Insumos</v>
          </cell>
          <cell r="D1447" t="str">
            <v>UND</v>
          </cell>
          <cell r="E1447">
            <v>3685</v>
          </cell>
          <cell r="F1447">
            <v>3097</v>
          </cell>
        </row>
        <row r="1448">
          <cell r="A1448" t="str">
            <v>I1447</v>
          </cell>
          <cell r="B1448" t="str">
            <v>TORNILLO DE ACERO GALVANIZADO 5/8" X 8". INCLUYE 2 TUERCAS, 2 ARANDELAS.</v>
          </cell>
          <cell r="C1448" t="str">
            <v>Insumos</v>
          </cell>
          <cell r="D1448" t="str">
            <v>UND</v>
          </cell>
          <cell r="E1448">
            <v>4689</v>
          </cell>
          <cell r="F1448">
            <v>3940</v>
          </cell>
        </row>
        <row r="1449">
          <cell r="A1449" t="str">
            <v>I1448</v>
          </cell>
          <cell r="B1449" t="str">
            <v>TORNILLO DE BRONCE PARA BORNA TERMINAL</v>
          </cell>
          <cell r="C1449" t="str">
            <v>Insumos</v>
          </cell>
          <cell r="D1449" t="str">
            <v>UND</v>
          </cell>
          <cell r="E1449">
            <v>20564</v>
          </cell>
          <cell r="F1449">
            <v>17281</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17395419</v>
          </cell>
          <cell r="F1450">
            <v>14617999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8548603</v>
          </cell>
          <cell r="F1451">
            <v>7183700</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21113069</v>
          </cell>
          <cell r="F1452">
            <v>17742075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20119044</v>
          </cell>
          <cell r="F1453">
            <v>16906760</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6232529</v>
          </cell>
          <cell r="F1454">
            <v>5237419</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7544640</v>
          </cell>
          <cell r="F1455">
            <v>6340034</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9731498</v>
          </cell>
          <cell r="F1456">
            <v>8177729</v>
          </cell>
        </row>
        <row r="1457">
          <cell r="A1457" t="str">
            <v>I1456</v>
          </cell>
          <cell r="B1457" t="str">
            <v>TUBO CONDUIT GALVANIZADA EMT 1 1/2"</v>
          </cell>
          <cell r="C1457" t="str">
            <v>Insumos</v>
          </cell>
          <cell r="D1457" t="str">
            <v>M</v>
          </cell>
          <cell r="E1457">
            <v>19226</v>
          </cell>
          <cell r="F1457">
            <v>16156</v>
          </cell>
        </row>
        <row r="1458">
          <cell r="A1458" t="str">
            <v>I1457</v>
          </cell>
          <cell r="B1458" t="str">
            <v>TUBO CONDUIT GALVANIZADA EMT 1"</v>
          </cell>
          <cell r="C1458" t="str">
            <v>Insumos</v>
          </cell>
          <cell r="D1458" t="str">
            <v>M</v>
          </cell>
          <cell r="E1458">
            <v>11155</v>
          </cell>
          <cell r="F1458">
            <v>9374</v>
          </cell>
        </row>
        <row r="1459">
          <cell r="A1459" t="str">
            <v>I1458</v>
          </cell>
          <cell r="B1459" t="str">
            <v>TUBO CONDUIT GALVANIZADA EMT 1/2"</v>
          </cell>
          <cell r="C1459" t="str">
            <v>Insumos</v>
          </cell>
          <cell r="D1459" t="str">
            <v>M</v>
          </cell>
          <cell r="E1459">
            <v>4654</v>
          </cell>
          <cell r="F1459">
            <v>3911</v>
          </cell>
        </row>
        <row r="1460">
          <cell r="A1460" t="str">
            <v>I1459</v>
          </cell>
          <cell r="B1460" t="str">
            <v xml:space="preserve">TUBO CONDUIT GALVANIZADA EMT 2" </v>
          </cell>
          <cell r="C1460" t="str">
            <v>Insumos</v>
          </cell>
          <cell r="D1460" t="str">
            <v>M</v>
          </cell>
          <cell r="E1460">
            <v>24431</v>
          </cell>
          <cell r="F1460">
            <v>20530</v>
          </cell>
        </row>
        <row r="1461">
          <cell r="A1461" t="str">
            <v>I1460</v>
          </cell>
          <cell r="B1461" t="str">
            <v xml:space="preserve">TUBO CONDUIT GALVANIZADA EMT 3" </v>
          </cell>
          <cell r="C1461" t="str">
            <v>Insumos</v>
          </cell>
          <cell r="D1461" t="str">
            <v>M</v>
          </cell>
          <cell r="E1461">
            <v>48477</v>
          </cell>
          <cell r="F1461">
            <v>40737</v>
          </cell>
        </row>
        <row r="1462">
          <cell r="A1462" t="str">
            <v>I1461</v>
          </cell>
          <cell r="B1462" t="str">
            <v xml:space="preserve">TUBO CONDUIT GALVANIZADA EMT 3/4" </v>
          </cell>
          <cell r="C1462" t="str">
            <v>Insumos</v>
          </cell>
          <cell r="D1462" t="str">
            <v>M</v>
          </cell>
          <cell r="E1462">
            <v>7604</v>
          </cell>
          <cell r="F1462">
            <v>6390</v>
          </cell>
        </row>
        <row r="1463">
          <cell r="A1463" t="str">
            <v>I1462</v>
          </cell>
          <cell r="B1463" t="str">
            <v xml:space="preserve">TUBO CONDUIT IMC 1 1/2" </v>
          </cell>
          <cell r="C1463" t="str">
            <v>Insumos</v>
          </cell>
          <cell r="D1463" t="str">
            <v>M</v>
          </cell>
          <cell r="E1463">
            <v>39892</v>
          </cell>
          <cell r="F1463">
            <v>33523</v>
          </cell>
        </row>
        <row r="1464">
          <cell r="A1464" t="str">
            <v>I1463</v>
          </cell>
          <cell r="B1464" t="str">
            <v xml:space="preserve">TUBO CONDUIT IMC 1" </v>
          </cell>
          <cell r="C1464" t="str">
            <v>Insumos</v>
          </cell>
          <cell r="D1464" t="str">
            <v>M</v>
          </cell>
          <cell r="E1464">
            <v>24463</v>
          </cell>
          <cell r="F1464">
            <v>20557</v>
          </cell>
        </row>
        <row r="1465">
          <cell r="A1465" t="str">
            <v>I1464</v>
          </cell>
          <cell r="B1465" t="str">
            <v xml:space="preserve">TUBO CONDUIT IMC 1/2" </v>
          </cell>
          <cell r="C1465" t="str">
            <v>Insumos</v>
          </cell>
          <cell r="D1465" t="str">
            <v>M</v>
          </cell>
          <cell r="E1465">
            <v>13786</v>
          </cell>
          <cell r="F1465">
            <v>11585</v>
          </cell>
        </row>
        <row r="1466">
          <cell r="A1466" t="str">
            <v>I1465</v>
          </cell>
          <cell r="B1466" t="str">
            <v xml:space="preserve">TUBO CONDUIT IMC 2" </v>
          </cell>
          <cell r="C1466" t="str">
            <v>Insumos</v>
          </cell>
          <cell r="D1466" t="str">
            <v>M</v>
          </cell>
          <cell r="E1466">
            <v>49445</v>
          </cell>
          <cell r="F1466">
            <v>41550</v>
          </cell>
        </row>
        <row r="1467">
          <cell r="A1467" t="str">
            <v>I1466</v>
          </cell>
          <cell r="B1467" t="str">
            <v xml:space="preserve">TUBO CONDUIT IMC 3" </v>
          </cell>
          <cell r="C1467" t="str">
            <v>Insumos</v>
          </cell>
          <cell r="D1467" t="str">
            <v>M</v>
          </cell>
          <cell r="E1467">
            <v>116368</v>
          </cell>
          <cell r="F1467">
            <v>97788</v>
          </cell>
        </row>
        <row r="1468">
          <cell r="A1468" t="str">
            <v>I1467</v>
          </cell>
          <cell r="B1468" t="str">
            <v>TUBO CONDUIT IMC 3/4"</v>
          </cell>
          <cell r="C1468" t="str">
            <v>Insumos</v>
          </cell>
          <cell r="D1468" t="str">
            <v>M</v>
          </cell>
          <cell r="E1468">
            <v>16967</v>
          </cell>
          <cell r="F1468">
            <v>14258</v>
          </cell>
        </row>
        <row r="1469">
          <cell r="A1469" t="str">
            <v>I1468</v>
          </cell>
          <cell r="B1469" t="str">
            <v xml:space="preserve">TUBO CONDUIT IMC 4" </v>
          </cell>
          <cell r="C1469" t="str">
            <v>Insumos</v>
          </cell>
          <cell r="D1469" t="str">
            <v>M</v>
          </cell>
          <cell r="E1469">
            <v>152836</v>
          </cell>
          <cell r="F1469">
            <v>128434</v>
          </cell>
        </row>
        <row r="1470">
          <cell r="A1470" t="str">
            <v>I1469</v>
          </cell>
          <cell r="B1470" t="str">
            <v>TUBO CONDUIT PVC 1 1/2"</v>
          </cell>
          <cell r="C1470" t="str">
            <v>Insumos</v>
          </cell>
          <cell r="D1470" t="str">
            <v>M</v>
          </cell>
          <cell r="E1470">
            <v>3985</v>
          </cell>
          <cell r="F1470">
            <v>3349</v>
          </cell>
        </row>
        <row r="1471">
          <cell r="A1471" t="str">
            <v>I1470</v>
          </cell>
          <cell r="B1471" t="str">
            <v>TUBO CONDUIT PVC 1"</v>
          </cell>
          <cell r="C1471" t="str">
            <v>Insumos</v>
          </cell>
          <cell r="D1471" t="str">
            <v>M</v>
          </cell>
          <cell r="E1471">
            <v>2022</v>
          </cell>
          <cell r="F1471">
            <v>1699</v>
          </cell>
        </row>
        <row r="1472">
          <cell r="A1472" t="str">
            <v>I1471</v>
          </cell>
          <cell r="B1472" t="str">
            <v>TUBO CONDUIT PVC 1/2"</v>
          </cell>
          <cell r="C1472" t="str">
            <v>Insumos</v>
          </cell>
          <cell r="D1472" t="str">
            <v>M</v>
          </cell>
          <cell r="E1472">
            <v>1111</v>
          </cell>
          <cell r="F1472">
            <v>934</v>
          </cell>
        </row>
        <row r="1473">
          <cell r="A1473" t="str">
            <v>I1472</v>
          </cell>
          <cell r="B1473" t="str">
            <v>TUBO CONDUIT PVC 2"</v>
          </cell>
          <cell r="C1473" t="str">
            <v>Insumos</v>
          </cell>
          <cell r="D1473" t="str">
            <v>M</v>
          </cell>
          <cell r="E1473">
            <v>6311</v>
          </cell>
          <cell r="F1473">
            <v>5303</v>
          </cell>
        </row>
        <row r="1474">
          <cell r="A1474" t="str">
            <v>I1473</v>
          </cell>
          <cell r="B1474" t="str">
            <v>TUBO CONDUIT PVC 3/4"</v>
          </cell>
          <cell r="C1474" t="str">
            <v>Insumos</v>
          </cell>
          <cell r="D1474" t="str">
            <v>M</v>
          </cell>
          <cell r="E1474">
            <v>1458</v>
          </cell>
          <cell r="F1474">
            <v>1225</v>
          </cell>
        </row>
        <row r="1475">
          <cell r="A1475" t="str">
            <v>I1474</v>
          </cell>
          <cell r="B1475" t="str">
            <v>TUBO PVC DOBLE PARED TDP 3"</v>
          </cell>
          <cell r="C1475" t="str">
            <v>Insumos</v>
          </cell>
          <cell r="D1475" t="str">
            <v>M</v>
          </cell>
          <cell r="E1475">
            <v>6068</v>
          </cell>
          <cell r="F1475">
            <v>5099</v>
          </cell>
        </row>
        <row r="1476">
          <cell r="A1476" t="str">
            <v>I1475</v>
          </cell>
          <cell r="B1476" t="str">
            <v>TUBO PVC DOBLE PARED TDP 4"</v>
          </cell>
          <cell r="C1476" t="str">
            <v>Insumos</v>
          </cell>
          <cell r="D1476" t="str">
            <v>M</v>
          </cell>
          <cell r="E1476">
            <v>8414</v>
          </cell>
          <cell r="F1476">
            <v>7071</v>
          </cell>
        </row>
        <row r="1477">
          <cell r="A1477" t="str">
            <v>I1476</v>
          </cell>
          <cell r="B1477" t="str">
            <v>TUBO PVC PESADO DB 2"</v>
          </cell>
          <cell r="C1477" t="str">
            <v>Insumos</v>
          </cell>
          <cell r="D1477" t="str">
            <v>M</v>
          </cell>
          <cell r="E1477">
            <v>5055</v>
          </cell>
          <cell r="F1477">
            <v>4248</v>
          </cell>
        </row>
        <row r="1478">
          <cell r="A1478" t="str">
            <v>I1477</v>
          </cell>
          <cell r="B1478" t="str">
            <v>TUBO PVC PESADO DB 3"</v>
          </cell>
          <cell r="C1478" t="str">
            <v>Insumos</v>
          </cell>
          <cell r="D1478" t="str">
            <v>M</v>
          </cell>
          <cell r="E1478">
            <v>10935</v>
          </cell>
          <cell r="F1478">
            <v>9189</v>
          </cell>
        </row>
        <row r="1479">
          <cell r="A1479" t="str">
            <v>I1478</v>
          </cell>
          <cell r="B1479" t="str">
            <v>TUERCA MORDAZA. INCLUYE TORNILLO</v>
          </cell>
          <cell r="C1479" t="str">
            <v>Insumos</v>
          </cell>
          <cell r="D1479" t="str">
            <v>UND</v>
          </cell>
          <cell r="E1479">
            <v>4267</v>
          </cell>
          <cell r="F1479">
            <v>3586</v>
          </cell>
        </row>
        <row r="1480">
          <cell r="A1480" t="str">
            <v>I1479</v>
          </cell>
          <cell r="B1480" t="str">
            <v>TUERCA OJO ALARGADO 5/8"</v>
          </cell>
          <cell r="C1480" t="str">
            <v>Insumos</v>
          </cell>
          <cell r="D1480" t="str">
            <v>UND</v>
          </cell>
          <cell r="E1480">
            <v>6917</v>
          </cell>
          <cell r="F1480">
            <v>5813</v>
          </cell>
        </row>
        <row r="1481">
          <cell r="A1481" t="str">
            <v>I1480</v>
          </cell>
          <cell r="B1481" t="str">
            <v>UNION PVC CONDUIT  1"</v>
          </cell>
          <cell r="C1481" t="str">
            <v>Insumos</v>
          </cell>
          <cell r="D1481" t="str">
            <v>UND</v>
          </cell>
          <cell r="E1481">
            <v>1225</v>
          </cell>
          <cell r="F1481">
            <v>1029</v>
          </cell>
        </row>
        <row r="1482">
          <cell r="A1482" t="str">
            <v>I1481</v>
          </cell>
          <cell r="B1482" t="str">
            <v>UNION PVC DUCTO 2"</v>
          </cell>
          <cell r="C1482" t="str">
            <v>Insumos</v>
          </cell>
          <cell r="D1482" t="str">
            <v>UND</v>
          </cell>
          <cell r="E1482">
            <v>3583</v>
          </cell>
          <cell r="F1482">
            <v>3011</v>
          </cell>
        </row>
        <row r="1483">
          <cell r="A1483" t="str">
            <v>I1482</v>
          </cell>
          <cell r="B1483" t="str">
            <v>UNION PVC DUCTO 3"</v>
          </cell>
          <cell r="C1483" t="str">
            <v>Insumos</v>
          </cell>
          <cell r="D1483" t="str">
            <v>UND</v>
          </cell>
          <cell r="E1483">
            <v>6583</v>
          </cell>
          <cell r="F1483">
            <v>5532</v>
          </cell>
        </row>
        <row r="1484">
          <cell r="A1484" t="str">
            <v>I1483</v>
          </cell>
          <cell r="B1484" t="str">
            <v>UNION PVC DUCTO 4"</v>
          </cell>
          <cell r="C1484" t="str">
            <v>Insumos</v>
          </cell>
          <cell r="D1484" t="str">
            <v>UND</v>
          </cell>
          <cell r="E1484">
            <v>9795</v>
          </cell>
          <cell r="F1484">
            <v>8231</v>
          </cell>
        </row>
        <row r="1485">
          <cell r="A1485" t="str">
            <v>I1484</v>
          </cell>
          <cell r="B1485" t="str">
            <v>VARILLA COPPERWELD DE  5/8 X 2,40</v>
          </cell>
          <cell r="C1485" t="str">
            <v>Insumos</v>
          </cell>
          <cell r="D1485" t="str">
            <v>UND</v>
          </cell>
          <cell r="E1485">
            <v>168023</v>
          </cell>
          <cell r="F1485">
            <v>141196</v>
          </cell>
        </row>
        <row r="1486">
          <cell r="A1486" t="str">
            <v>I1485</v>
          </cell>
          <cell r="B1486" t="str">
            <v>VARILLA DE ANCLAJE DE 3/4 X 180 CM</v>
          </cell>
          <cell r="C1486" t="str">
            <v>Insumos</v>
          </cell>
          <cell r="D1486" t="str">
            <v>UND</v>
          </cell>
          <cell r="E1486">
            <v>45087</v>
          </cell>
          <cell r="F1486">
            <v>37888</v>
          </cell>
        </row>
        <row r="1487">
          <cell r="A1487" t="str">
            <v>I1486</v>
          </cell>
          <cell r="B1487" t="str">
            <v>VENTILADOR DE MURO</v>
          </cell>
          <cell r="C1487" t="str">
            <v>Insumos</v>
          </cell>
          <cell r="D1487" t="str">
            <v>UND</v>
          </cell>
          <cell r="E1487">
            <v>89118</v>
          </cell>
          <cell r="F1487">
            <v>74889</v>
          </cell>
        </row>
        <row r="1488">
          <cell r="A1488" t="str">
            <v>I1487</v>
          </cell>
          <cell r="B1488" t="str">
            <v>VENTILADOR DE TECHO 3 A 5 ASPAS, KDK</v>
          </cell>
          <cell r="C1488" t="str">
            <v>Insumos</v>
          </cell>
          <cell r="D1488" t="str">
            <v>UND</v>
          </cell>
          <cell r="E1488">
            <v>270786</v>
          </cell>
          <cell r="F1488">
            <v>227551</v>
          </cell>
        </row>
        <row r="1489">
          <cell r="A1489" t="str">
            <v>I1488</v>
          </cell>
          <cell r="B1489" t="str">
            <v xml:space="preserve">VIGUETA DE ANCLAJE </v>
          </cell>
          <cell r="C1489" t="str">
            <v>Insumos</v>
          </cell>
          <cell r="D1489" t="str">
            <v>UND</v>
          </cell>
          <cell r="E1489">
            <v>21023</v>
          </cell>
          <cell r="F1489">
            <v>17666</v>
          </cell>
        </row>
        <row r="1490">
          <cell r="A1490" t="str">
            <v>I1489</v>
          </cell>
          <cell r="B1490" t="str">
            <v>CINTA AISLANTE 3M</v>
          </cell>
          <cell r="C1490" t="str">
            <v>Insumos</v>
          </cell>
          <cell r="D1490" t="str">
            <v>ROLLO</v>
          </cell>
          <cell r="E1490">
            <v>4967</v>
          </cell>
          <cell r="F1490">
            <v>4174</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257075</v>
          </cell>
          <cell r="F1491">
            <v>216029</v>
          </cell>
        </row>
        <row r="1492">
          <cell r="A1492" t="str">
            <v>I1491</v>
          </cell>
          <cell r="B1492" t="str">
            <v>ARMELLA PARA ANCLAJE</v>
          </cell>
          <cell r="C1492" t="str">
            <v>Insumos</v>
          </cell>
          <cell r="D1492" t="str">
            <v>UND</v>
          </cell>
          <cell r="E1492">
            <v>8910</v>
          </cell>
          <cell r="F1492">
            <v>7487</v>
          </cell>
        </row>
        <row r="1493">
          <cell r="A1493" t="str">
            <v>I1492</v>
          </cell>
          <cell r="B1493" t="str">
            <v>CABLE ANTIFRAUDE CU 3X6+8 AWG 600V (PE/PVC-SR)</v>
          </cell>
          <cell r="C1493" t="str">
            <v>Insumos</v>
          </cell>
          <cell r="D1493" t="str">
            <v>M</v>
          </cell>
          <cell r="E1493">
            <v>51071</v>
          </cell>
          <cell r="F1493">
            <v>42917</v>
          </cell>
        </row>
        <row r="1494">
          <cell r="A1494" t="str">
            <v>I1493</v>
          </cell>
          <cell r="B1494" t="str">
            <v xml:space="preserve">CAPACETE ROSCADO EN ALUMINIO PARA TUBERIA IMC GALVANIZADA DE 1 1/2" </v>
          </cell>
          <cell r="C1494" t="str">
            <v>Insumos</v>
          </cell>
          <cell r="D1494" t="str">
            <v>UND</v>
          </cell>
          <cell r="E1494">
            <v>8225</v>
          </cell>
          <cell r="F1494">
            <v>6912</v>
          </cell>
        </row>
        <row r="1495">
          <cell r="A1495" t="str">
            <v>I1494</v>
          </cell>
          <cell r="B1495" t="str">
            <v xml:space="preserve">TOMA TV TERMINAL COAXIAL </v>
          </cell>
          <cell r="C1495" t="str">
            <v>Insumos</v>
          </cell>
          <cell r="D1495" t="str">
            <v>UND</v>
          </cell>
          <cell r="E1495">
            <v>12853</v>
          </cell>
          <cell r="F1495">
            <v>10801</v>
          </cell>
        </row>
        <row r="1496">
          <cell r="A1496" t="str">
            <v>I1495</v>
          </cell>
          <cell r="B1496" t="str">
            <v>BALA PANEL LED REDONDO, 14W BLANCO OPAL. 1200LM . INCLUYE DRIVER SC</v>
          </cell>
          <cell r="C1496" t="str">
            <v>Insumos</v>
          </cell>
          <cell r="D1496" t="str">
            <v>UND</v>
          </cell>
          <cell r="E1496">
            <v>231366</v>
          </cell>
          <cell r="F1496">
            <v>194425</v>
          </cell>
        </row>
        <row r="1497">
          <cell r="A1497" t="str">
            <v>I1496</v>
          </cell>
          <cell r="B1497" t="str">
            <v>AVISO SEÑALIZADOR SALIDA DE EMERGENCIA COLOR VERDE SYLVANA O SIMILAR</v>
          </cell>
          <cell r="C1497" t="str">
            <v>Insumos</v>
          </cell>
          <cell r="D1497" t="str">
            <v>UND</v>
          </cell>
          <cell r="E1497">
            <v>97110</v>
          </cell>
          <cell r="F1497">
            <v>81605</v>
          </cell>
        </row>
        <row r="1498">
          <cell r="A1498" t="str">
            <v>I1497</v>
          </cell>
          <cell r="B1498" t="str">
            <v>LUMINARIA DE SOBREPONER TIPO ELM</v>
          </cell>
          <cell r="C1498" t="str">
            <v>Insumos</v>
          </cell>
          <cell r="D1498" t="str">
            <v>UND</v>
          </cell>
          <cell r="E1498">
            <v>226224</v>
          </cell>
          <cell r="F1498">
            <v>190104</v>
          </cell>
        </row>
        <row r="1499">
          <cell r="A1499" t="str">
            <v>I1498</v>
          </cell>
          <cell r="B1499" t="str">
            <v>PROGRAMADOR HORARIO ELECTROMECANICO</v>
          </cell>
          <cell r="C1499" t="str">
            <v>Insumos</v>
          </cell>
          <cell r="D1499" t="str">
            <v>UND</v>
          </cell>
          <cell r="E1499">
            <v>274213</v>
          </cell>
          <cell r="F1499">
            <v>230431</v>
          </cell>
        </row>
        <row r="1500">
          <cell r="A1500" t="str">
            <v>I1499</v>
          </cell>
          <cell r="B1500" t="str">
            <v>CAJA METALICA</v>
          </cell>
          <cell r="C1500" t="str">
            <v>Insumos</v>
          </cell>
          <cell r="D1500" t="str">
            <v>UND</v>
          </cell>
          <cell r="E1500">
            <v>51414</v>
          </cell>
          <cell r="F1500">
            <v>43205</v>
          </cell>
        </row>
        <row r="1501">
          <cell r="A1501" t="str">
            <v>I1500</v>
          </cell>
          <cell r="B1501" t="str">
            <v>BOMBILLA AHORRADORA 25W/120V E27. LUZ CALIDA</v>
          </cell>
          <cell r="C1501" t="str">
            <v>Insumos</v>
          </cell>
          <cell r="D1501" t="str">
            <v>UND</v>
          </cell>
          <cell r="E1501">
            <v>11996</v>
          </cell>
          <cell r="F1501">
            <v>10081</v>
          </cell>
        </row>
        <row r="1502">
          <cell r="A1502" t="str">
            <v>I1501</v>
          </cell>
          <cell r="B1502" t="str">
            <v xml:space="preserve">CORAZA AMERICANA DE 3/4" </v>
          </cell>
          <cell r="C1502" t="str">
            <v>Insumos</v>
          </cell>
          <cell r="D1502" t="str">
            <v>UND</v>
          </cell>
          <cell r="E1502">
            <v>7711</v>
          </cell>
          <cell r="F1502">
            <v>6480</v>
          </cell>
        </row>
        <row r="1503">
          <cell r="A1503" t="str">
            <v>I1502</v>
          </cell>
          <cell r="B1503" t="str">
            <v>CONECTOR RECTO PARA CORAZA AMERICANA DE 3/4</v>
          </cell>
          <cell r="C1503" t="str">
            <v>Insumos</v>
          </cell>
          <cell r="D1503" t="str">
            <v>UND</v>
          </cell>
          <cell r="E1503">
            <v>4626</v>
          </cell>
          <cell r="F1503">
            <v>3887</v>
          </cell>
        </row>
        <row r="1504">
          <cell r="A1504" t="str">
            <v>I1503</v>
          </cell>
          <cell r="B1504" t="str">
            <v>CAJA METALICA GALVANIZADA TIPO INTEMPERIE DE 20*20</v>
          </cell>
          <cell r="C1504" t="str">
            <v>Insumos</v>
          </cell>
          <cell r="D1504" t="str">
            <v>UND</v>
          </cell>
          <cell r="E1504">
            <v>71981</v>
          </cell>
          <cell r="F1504">
            <v>60488</v>
          </cell>
        </row>
        <row r="1505">
          <cell r="A1505" t="str">
            <v>I1504</v>
          </cell>
          <cell r="B1505" t="str">
            <v>CAJA DE PASO TIPO PLEXO LEGRAND 180X140X86MM</v>
          </cell>
          <cell r="C1505" t="str">
            <v>Insumos</v>
          </cell>
          <cell r="D1505" t="str">
            <v>UND</v>
          </cell>
          <cell r="E1505">
            <v>136763</v>
          </cell>
          <cell r="F1505">
            <v>114927</v>
          </cell>
        </row>
        <row r="1506">
          <cell r="A1506" t="str">
            <v>I1505</v>
          </cell>
          <cell r="B1506" t="str">
            <v>LUMINARIA LINEAL LED SERIE SAFESITE DE 60 CM, 3500 LM, EXPLOSION PROFF CLASE 1 DIV 1 GRUPOS C Y D. REF LSC3C4D3GEX DE DAYLIGHT</v>
          </cell>
          <cell r="C1506" t="str">
            <v>Insumos</v>
          </cell>
          <cell r="D1506" t="str">
            <v>UND</v>
          </cell>
          <cell r="E1506">
            <v>2356254</v>
          </cell>
          <cell r="F1506">
            <v>1980045</v>
          </cell>
        </row>
        <row r="1507">
          <cell r="A1507" t="str">
            <v>I1506</v>
          </cell>
          <cell r="B1507" t="str">
            <v>SELLOS CORTAFUEGO PARA TUBERIA DE 3/4"</v>
          </cell>
          <cell r="C1507" t="str">
            <v>Insumos</v>
          </cell>
          <cell r="D1507" t="str">
            <v>UND</v>
          </cell>
          <cell r="E1507">
            <v>34124</v>
          </cell>
          <cell r="F1507">
            <v>28676</v>
          </cell>
        </row>
        <row r="1508">
          <cell r="A1508" t="str">
            <v>I1507</v>
          </cell>
          <cell r="B1508" t="str">
            <v>LUZ DE OBSTRUCION TIPO LED ¿ REF. RTO-1R07-001 CONSUMO 7 VATIOS</v>
          </cell>
          <cell r="C1508" t="str">
            <v>Insumos</v>
          </cell>
          <cell r="D1508" t="str">
            <v>UND</v>
          </cell>
          <cell r="E1508">
            <v>666249</v>
          </cell>
          <cell r="F1508">
            <v>559873</v>
          </cell>
        </row>
        <row r="1509">
          <cell r="A1509" t="str">
            <v>I1508</v>
          </cell>
          <cell r="B1509" t="str">
            <v xml:space="preserve">LUMINARIA TIPO QUIMBAYA II 70W </v>
          </cell>
          <cell r="C1509" t="str">
            <v>Insumos</v>
          </cell>
          <cell r="D1509" t="str">
            <v>UND</v>
          </cell>
          <cell r="E1509">
            <v>438749</v>
          </cell>
          <cell r="F1509">
            <v>368697</v>
          </cell>
        </row>
        <row r="1510">
          <cell r="A1510" t="str">
            <v>I1509</v>
          </cell>
          <cell r="B1510" t="str">
            <v>LUMINARIA A PRUEBA DE EXPLOSION TIPO COLGANTE ¿ REF. RTO-0W07-001 / TIPO LED</v>
          </cell>
          <cell r="C1510" t="str">
            <v>Insumos</v>
          </cell>
          <cell r="D1510" t="str">
            <v>UND</v>
          </cell>
          <cell r="E1510">
            <v>731249</v>
          </cell>
          <cell r="F1510">
            <v>614495</v>
          </cell>
        </row>
        <row r="1511">
          <cell r="A1511" t="str">
            <v>I1510</v>
          </cell>
          <cell r="B1511" t="str">
            <v>SELLOS CORTAFUEGO PARA TUBERIA DE 3/4"</v>
          </cell>
          <cell r="C1511" t="str">
            <v>Insumos</v>
          </cell>
          <cell r="D1511" t="str">
            <v>UND</v>
          </cell>
          <cell r="E1511">
            <v>34124</v>
          </cell>
          <cell r="F1511">
            <v>28676</v>
          </cell>
        </row>
        <row r="1512">
          <cell r="A1512" t="str">
            <v>I1511</v>
          </cell>
          <cell r="B1512" t="str">
            <v xml:space="preserve">CERTIFICACIÓN RETIE DE LA INSTALACIÓN </v>
          </cell>
          <cell r="C1512" t="str">
            <v>Insumos</v>
          </cell>
          <cell r="D1512" t="str">
            <v>M2</v>
          </cell>
          <cell r="E1512">
            <v>5656</v>
          </cell>
          <cell r="F1512">
            <v>4753</v>
          </cell>
        </row>
        <row r="1513">
          <cell r="A1513" t="str">
            <v>I1512</v>
          </cell>
          <cell r="B1513" t="str">
            <v>PUNTA DE CAPTACION TIPO FRANKLIN</v>
          </cell>
          <cell r="C1513" t="str">
            <v>Insumos</v>
          </cell>
          <cell r="D1513" t="str">
            <v>UND</v>
          </cell>
          <cell r="E1513">
            <v>97501</v>
          </cell>
          <cell r="F1513">
            <v>81934</v>
          </cell>
        </row>
        <row r="1514">
          <cell r="A1514" t="str">
            <v>I1513</v>
          </cell>
          <cell r="B1514" t="str">
            <v>CABLE DE ALUMINIO DESNUDO CALIBRE 1/0 AWG AAAC</v>
          </cell>
          <cell r="C1514" t="str">
            <v>Insumos</v>
          </cell>
          <cell r="D1514" t="str">
            <v>M</v>
          </cell>
          <cell r="E1514">
            <v>6499</v>
          </cell>
          <cell r="F1514">
            <v>5461</v>
          </cell>
        </row>
        <row r="1515">
          <cell r="A1515" t="str">
            <v>I1514</v>
          </cell>
          <cell r="B1515" t="str">
            <v>COFRE PARA USO INTEMPERIE DIMENSIONESHXWXD=40X30X20CM</v>
          </cell>
          <cell r="C1515" t="str">
            <v>Insumos</v>
          </cell>
          <cell r="D1515" t="str">
            <v>UND</v>
          </cell>
          <cell r="E1515">
            <v>122689</v>
          </cell>
          <cell r="F1515">
            <v>103100</v>
          </cell>
        </row>
        <row r="1516">
          <cell r="A1516" t="str">
            <v>I1515</v>
          </cell>
          <cell r="B1516" t="str">
            <v>BARRAJE INTERNO PARA INTERRUPTORES ENCHUFABLES</v>
          </cell>
          <cell r="C1516" t="str">
            <v>Insumos</v>
          </cell>
          <cell r="D1516" t="str">
            <v>UND</v>
          </cell>
          <cell r="E1516">
            <v>325000</v>
          </cell>
          <cell r="F1516">
            <v>273109</v>
          </cell>
        </row>
        <row r="1517">
          <cell r="A1517" t="str">
            <v>I1516</v>
          </cell>
          <cell r="B1517" t="str">
            <v xml:space="preserve">CAJA METALICA INCRUSTAR TIPO LEGRAND CP-15X15 CON PUERTA Y CHAPA </v>
          </cell>
          <cell r="C1517" t="str">
            <v>Insumos</v>
          </cell>
          <cell r="D1517" t="str">
            <v>UND</v>
          </cell>
          <cell r="E1517">
            <v>53624</v>
          </cell>
          <cell r="F1517">
            <v>45062</v>
          </cell>
        </row>
        <row r="1518">
          <cell r="A1518" t="str">
            <v>I1517</v>
          </cell>
          <cell r="B1518" t="str">
            <v xml:space="preserve">TAPA PLASTICA PARA TOMA CORRIENTE </v>
          </cell>
          <cell r="C1518" t="str">
            <v>Insumos</v>
          </cell>
          <cell r="D1518" t="str">
            <v>UND</v>
          </cell>
          <cell r="E1518">
            <v>17911</v>
          </cell>
          <cell r="F1518">
            <v>15051</v>
          </cell>
        </row>
        <row r="1519">
          <cell r="A1519" t="str">
            <v>I1518</v>
          </cell>
          <cell r="B1519" t="str">
            <v>CONTADOR 1F 120V ISKRA</v>
          </cell>
          <cell r="C1519" t="str">
            <v>Insumos</v>
          </cell>
          <cell r="D1519" t="str">
            <v>UND</v>
          </cell>
          <cell r="E1519">
            <v>160224</v>
          </cell>
          <cell r="F1519">
            <v>134642</v>
          </cell>
        </row>
        <row r="1520">
          <cell r="A1520" t="str">
            <v>I1519</v>
          </cell>
          <cell r="B1520" t="str">
            <v>CAJA EN POLICARBONATO PARA CONTADOR 1F</v>
          </cell>
          <cell r="C1520" t="str">
            <v>Insumos</v>
          </cell>
          <cell r="D1520" t="str">
            <v>UND</v>
          </cell>
          <cell r="E1520">
            <v>99904</v>
          </cell>
          <cell r="F1520">
            <v>83953</v>
          </cell>
        </row>
        <row r="1521">
          <cell r="A1521" t="str">
            <v>I1520</v>
          </cell>
          <cell r="B1521" t="str">
            <v>CONECTOR CU 8-4</v>
          </cell>
          <cell r="C1521" t="str">
            <v>Insumos</v>
          </cell>
          <cell r="D1521" t="str">
            <v>UND</v>
          </cell>
          <cell r="E1521">
            <v>5656</v>
          </cell>
          <cell r="F1521">
            <v>4753</v>
          </cell>
        </row>
        <row r="1522">
          <cell r="A1522" t="str">
            <v>I1521</v>
          </cell>
          <cell r="B1522" t="str">
            <v>CONTADOR 2F 120V ISKRA</v>
          </cell>
          <cell r="C1522" t="str">
            <v>Insumos</v>
          </cell>
          <cell r="D1522" t="str">
            <v>UND</v>
          </cell>
          <cell r="E1522">
            <v>414701</v>
          </cell>
          <cell r="F1522">
            <v>348488</v>
          </cell>
        </row>
        <row r="1523">
          <cell r="A1523" t="str">
            <v>I1522</v>
          </cell>
          <cell r="B1523" t="str">
            <v>CONTADOR 3F 120V ISKRA</v>
          </cell>
          <cell r="C1523" t="str">
            <v>Insumos</v>
          </cell>
          <cell r="D1523" t="str">
            <v>UND</v>
          </cell>
          <cell r="E1523">
            <v>527802</v>
          </cell>
          <cell r="F1523">
            <v>443531</v>
          </cell>
        </row>
        <row r="1524">
          <cell r="A1524" t="str">
            <v>I1523</v>
          </cell>
          <cell r="B1524" t="str">
            <v xml:space="preserve">CAJA CONTADOR 2F </v>
          </cell>
          <cell r="C1524" t="str">
            <v>Insumos</v>
          </cell>
          <cell r="D1524" t="str">
            <v>UND</v>
          </cell>
          <cell r="E1524">
            <v>169651</v>
          </cell>
          <cell r="F1524">
            <v>142564</v>
          </cell>
        </row>
        <row r="1525">
          <cell r="A1525" t="str">
            <v>I1524</v>
          </cell>
          <cell r="B1525" t="str">
            <v>CAJA CONTADOR 3F</v>
          </cell>
          <cell r="C1525" t="str">
            <v>Insumos</v>
          </cell>
          <cell r="D1525" t="str">
            <v>UND</v>
          </cell>
          <cell r="E1525">
            <v>216775</v>
          </cell>
          <cell r="F1525">
            <v>182164</v>
          </cell>
        </row>
        <row r="1526">
          <cell r="A1526" t="str">
            <v>I1525</v>
          </cell>
          <cell r="B1526" t="str">
            <v>CAJA DE EMPALME 6"x6"x4"</v>
          </cell>
          <cell r="C1526" t="str">
            <v>Insumos</v>
          </cell>
          <cell r="D1526" t="str">
            <v>UND</v>
          </cell>
          <cell r="E1526">
            <v>11310</v>
          </cell>
          <cell r="F1526">
            <v>9504</v>
          </cell>
        </row>
        <row r="1527">
          <cell r="A1527" t="str">
            <v>I1526</v>
          </cell>
          <cell r="B1527" t="str">
            <v>CAJA DE EMPALME 10"x10"x6"</v>
          </cell>
          <cell r="C1527" t="str">
            <v>Insumos</v>
          </cell>
          <cell r="D1527" t="str">
            <v>UND</v>
          </cell>
          <cell r="E1527">
            <v>28277</v>
          </cell>
          <cell r="F1527">
            <v>23762</v>
          </cell>
        </row>
        <row r="1528">
          <cell r="A1528" t="str">
            <v>I1527</v>
          </cell>
          <cell r="B1528" t="str">
            <v>CAJA DE EMPALME 15"x15"x6"</v>
          </cell>
          <cell r="C1528" t="str">
            <v>Insumos</v>
          </cell>
          <cell r="D1528" t="str">
            <v>UND</v>
          </cell>
          <cell r="E1528">
            <v>54664</v>
          </cell>
          <cell r="F1528">
            <v>45936</v>
          </cell>
        </row>
        <row r="1529">
          <cell r="A1529" t="str">
            <v>I1528</v>
          </cell>
          <cell r="B1529" t="str">
            <v>CAJA PLASTICA OCTOGONAL</v>
          </cell>
          <cell r="C1529" t="str">
            <v>Insumos</v>
          </cell>
          <cell r="D1529" t="str">
            <v>UND</v>
          </cell>
          <cell r="E1529">
            <v>2074</v>
          </cell>
          <cell r="F1529">
            <v>1743</v>
          </cell>
        </row>
        <row r="1530">
          <cell r="A1530" t="str">
            <v>I1529</v>
          </cell>
          <cell r="B1530" t="str">
            <v>CAJA 2x4 PVC</v>
          </cell>
          <cell r="C1530" t="str">
            <v>Insumos</v>
          </cell>
          <cell r="D1530" t="str">
            <v>UND</v>
          </cell>
          <cell r="E1530">
            <v>1696</v>
          </cell>
          <cell r="F1530">
            <v>1425</v>
          </cell>
        </row>
        <row r="1531">
          <cell r="A1531" t="str">
            <v>I1530</v>
          </cell>
          <cell r="B1531" t="str">
            <v>STRIP 48-80 PARES</v>
          </cell>
          <cell r="C1531" t="str">
            <v>Insumos</v>
          </cell>
          <cell r="D1531" t="str">
            <v>UND</v>
          </cell>
          <cell r="E1531">
            <v>131952</v>
          </cell>
          <cell r="F1531">
            <v>110884</v>
          </cell>
        </row>
        <row r="1532">
          <cell r="A1532" t="str">
            <v>I1531</v>
          </cell>
          <cell r="B1532" t="str">
            <v>CABLE TELEFONICO 20 PARES</v>
          </cell>
          <cell r="C1532" t="str">
            <v>Insumos</v>
          </cell>
          <cell r="D1532" t="str">
            <v>ML</v>
          </cell>
          <cell r="E1532">
            <v>17911</v>
          </cell>
          <cell r="F1532">
            <v>15051</v>
          </cell>
        </row>
        <row r="1533">
          <cell r="A1533" t="str">
            <v>I1532</v>
          </cell>
          <cell r="B1533" t="str">
            <v>GABINETE METALICO 2,1x0,6x0,6m</v>
          </cell>
          <cell r="C1533" t="str">
            <v>Insumos</v>
          </cell>
          <cell r="D1533" t="str">
            <v>UND</v>
          </cell>
          <cell r="E1533">
            <v>3204502</v>
          </cell>
          <cell r="F1533">
            <v>2692859</v>
          </cell>
        </row>
        <row r="1534">
          <cell r="A1534" t="str">
            <v>I1533</v>
          </cell>
          <cell r="B1534" t="str">
            <v>TAPA DE GABINETE METALICO 2,1x0,6x0,6m</v>
          </cell>
          <cell r="C1534" t="str">
            <v>Insumos</v>
          </cell>
          <cell r="D1534" t="str">
            <v>UND</v>
          </cell>
          <cell r="E1534">
            <v>640898</v>
          </cell>
          <cell r="F1534">
            <v>538570</v>
          </cell>
        </row>
        <row r="1535">
          <cell r="A1535" t="str">
            <v>I1534</v>
          </cell>
          <cell r="B1535" t="str">
            <v>CABLE DE SONIDO NOISELESS</v>
          </cell>
          <cell r="C1535" t="str">
            <v>Insumos</v>
          </cell>
          <cell r="D1535" t="str">
            <v>ML</v>
          </cell>
          <cell r="E1535">
            <v>9426</v>
          </cell>
          <cell r="F1535">
            <v>7921</v>
          </cell>
        </row>
        <row r="1536">
          <cell r="A1536" t="str">
            <v>I1535</v>
          </cell>
          <cell r="B1536" t="str">
            <v>TOMA SENCILLO DE SONIDO + PLUG HEMBRA</v>
          </cell>
          <cell r="C1536" t="str">
            <v>Insumos</v>
          </cell>
          <cell r="D1536" t="str">
            <v>UND</v>
          </cell>
          <cell r="E1536">
            <v>22620</v>
          </cell>
          <cell r="F1536">
            <v>19008</v>
          </cell>
        </row>
        <row r="1537">
          <cell r="A1537" t="str">
            <v>I1536</v>
          </cell>
          <cell r="B1537" t="str">
            <v>CONECTOR TOMACORRIENTE</v>
          </cell>
          <cell r="C1537" t="str">
            <v>Insumos</v>
          </cell>
          <cell r="D1537" t="str">
            <v>UND</v>
          </cell>
          <cell r="E1537">
            <v>3583</v>
          </cell>
          <cell r="F1537">
            <v>3011</v>
          </cell>
        </row>
        <row r="1538">
          <cell r="A1538" t="str">
            <v>I1537</v>
          </cell>
          <cell r="B1538" t="str">
            <v>CAJA 2x4 GALVANIZADA</v>
          </cell>
          <cell r="C1538" t="str">
            <v>Insumos</v>
          </cell>
          <cell r="D1538" t="str">
            <v>UND</v>
          </cell>
          <cell r="E1538">
            <v>2074</v>
          </cell>
          <cell r="F1538">
            <v>1743</v>
          </cell>
        </row>
        <row r="1539">
          <cell r="A1539" t="str">
            <v>I1538</v>
          </cell>
          <cell r="B1539" t="str">
            <v>TOMA TELEFONICO</v>
          </cell>
          <cell r="C1539" t="str">
            <v>Insumos</v>
          </cell>
          <cell r="D1539" t="str">
            <v>UND</v>
          </cell>
          <cell r="E1539">
            <v>18850</v>
          </cell>
          <cell r="F1539">
            <v>15840</v>
          </cell>
        </row>
        <row r="1540">
          <cell r="A1540" t="str">
            <v>I1539</v>
          </cell>
          <cell r="B1540" t="str">
            <v>DEMARCACION PASOS PEATONALES, LINEAS DE PARE, SIMBOLOS, TEXTOS Y OTRAS, CON PINTURA PLASTICO EN FRIO.</v>
          </cell>
          <cell r="C1540" t="str">
            <v>Insumos</v>
          </cell>
          <cell r="D1540" t="str">
            <v>M2</v>
          </cell>
          <cell r="E1540">
            <v>95041</v>
          </cell>
          <cell r="F1540">
            <v>95041</v>
          </cell>
        </row>
        <row r="1541">
          <cell r="A1541" t="str">
            <v>I1540</v>
          </cell>
          <cell r="B1541" t="str">
            <v>DEMARCACION LINEAS CENTRALES, DE BORDE, DE CARRIL Y OTRAS (Ancho 12cms), CON PINTURA PLASTICO EN FRIO.</v>
          </cell>
          <cell r="C1541" t="str">
            <v>Insumos</v>
          </cell>
          <cell r="D1541" t="str">
            <v>ML</v>
          </cell>
          <cell r="E1541">
            <v>11086</v>
          </cell>
          <cell r="F1541">
            <v>11086</v>
          </cell>
        </row>
        <row r="1542">
          <cell r="A1542" t="str">
            <v>I1541</v>
          </cell>
          <cell r="B1542" t="str">
            <v>DEMARCACION PASOS PEATONALES, LINEAS DE PARE, SIMBOLOS, TEXTOS Y OTRAS, CON PINTURA ACRILICA BASE SOLVENTE.</v>
          </cell>
          <cell r="C1542" t="str">
            <v>Insumos</v>
          </cell>
          <cell r="D1542" t="str">
            <v>M2</v>
          </cell>
          <cell r="E1542">
            <v>30995</v>
          </cell>
          <cell r="F1542">
            <v>30995</v>
          </cell>
        </row>
        <row r="1543">
          <cell r="A1543" t="str">
            <v>I1542</v>
          </cell>
          <cell r="B1543" t="str">
            <v>DEMARCACION LINEAS CENTRALES, DE BORDE, DE CARRIL Y OTRAS (Ancho 12cms), CON PINTURA ACRILICA BASE SOLVENTE.</v>
          </cell>
          <cell r="C1543" t="str">
            <v>Insumos</v>
          </cell>
          <cell r="D1543" t="str">
            <v>ML</v>
          </cell>
          <cell r="E1543">
            <v>2593</v>
          </cell>
          <cell r="F1543">
            <v>2593</v>
          </cell>
        </row>
        <row r="1544">
          <cell r="A1544" t="str">
            <v>I1543</v>
          </cell>
          <cell r="B1544" t="str">
            <v>FRESADO DE MARCAS VIALES</v>
          </cell>
          <cell r="C1544" t="str">
            <v>Insumos</v>
          </cell>
          <cell r="D1544" t="str">
            <v>ML</v>
          </cell>
          <cell r="E1544">
            <v>11055</v>
          </cell>
          <cell r="F1544">
            <v>11055</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560907</v>
          </cell>
          <cell r="F1545">
            <v>560907</v>
          </cell>
        </row>
        <row r="1546">
          <cell r="A1546" t="str">
            <v>I1545</v>
          </cell>
          <cell r="B1546" t="str">
            <v>SUMINISTRO E INSTALACIÓN DE SEÑALES VERTICALES DOBLE GRADO DIAMANTE SR/SP (60cms). CON POSTE</v>
          </cell>
          <cell r="C1546" t="str">
            <v>Insumos</v>
          </cell>
          <cell r="D1546" t="str">
            <v>UND</v>
          </cell>
          <cell r="E1546">
            <v>626231</v>
          </cell>
          <cell r="F1546">
            <v>626231</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286568</v>
          </cell>
          <cell r="F1547">
            <v>286568</v>
          </cell>
        </row>
        <row r="1548">
          <cell r="A1548" t="str">
            <v>I1547</v>
          </cell>
          <cell r="B1548" t="str">
            <v>SUMINISTRO E INSTALACIÓN DE SEÑAL VERTICAL GRADO DIAMANTE SR o SP (60cms x 60cms),CON POSTE</v>
          </cell>
          <cell r="C1548" t="str">
            <v>Insumos</v>
          </cell>
          <cell r="D1548" t="str">
            <v>UND</v>
          </cell>
          <cell r="E1548">
            <v>397423</v>
          </cell>
          <cell r="F1548">
            <v>397423</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286568</v>
          </cell>
          <cell r="F1549">
            <v>286568</v>
          </cell>
        </row>
        <row r="1550">
          <cell r="A1550" t="str">
            <v>I1549</v>
          </cell>
          <cell r="B1550" t="str">
            <v>SUMINISTRO E INSTALACIÓN DE SEÑAL VERTICAL SR o SP GRADO DIAMANTE (60cms x 60cms),CON POSTE</v>
          </cell>
          <cell r="C1550" t="str">
            <v>Insumos</v>
          </cell>
          <cell r="D1550" t="str">
            <v>UND</v>
          </cell>
          <cell r="E1550">
            <v>397423</v>
          </cell>
          <cell r="F1550">
            <v>397423</v>
          </cell>
        </row>
        <row r="1551">
          <cell r="A1551" t="str">
            <v>I1550</v>
          </cell>
          <cell r="B1551" t="str">
            <v>REDUCTOR DE VELOCIDAD (3,7 M. ANCHO X 10CMS DE ALTURA)</v>
          </cell>
          <cell r="C1551" t="str">
            <v>Insumos</v>
          </cell>
          <cell r="D1551" t="str">
            <v>ML</v>
          </cell>
          <cell r="E1551">
            <v>498179</v>
          </cell>
          <cell r="F1551">
            <v>498179</v>
          </cell>
        </row>
        <row r="1552">
          <cell r="A1552" t="str">
            <v>I1551</v>
          </cell>
          <cell r="B1552" t="str">
            <v>REDUCTOR EN ASFALTO 1,6m de ancho * 0,07m de h´</v>
          </cell>
          <cell r="C1552" t="str">
            <v>Insumos</v>
          </cell>
          <cell r="D1552" t="str">
            <v>ML</v>
          </cell>
          <cell r="E1552">
            <v>291860</v>
          </cell>
          <cell r="F1552">
            <v>291860</v>
          </cell>
        </row>
        <row r="1553">
          <cell r="A1553" t="str">
            <v>I1552</v>
          </cell>
          <cell r="B1553" t="str">
            <v>SUMINISTRO E INSTALACION TACHAS REFLECTIVAS.</v>
          </cell>
          <cell r="C1553" t="str">
            <v>Insumos</v>
          </cell>
          <cell r="D1553" t="str">
            <v>UND</v>
          </cell>
          <cell r="E1553">
            <v>12181</v>
          </cell>
          <cell r="F1553">
            <v>12181</v>
          </cell>
        </row>
        <row r="1554">
          <cell r="A1554" t="str">
            <v>I1553</v>
          </cell>
          <cell r="B1554" t="str">
            <v>SUMINISTRO E INSTALACION TACHONES</v>
          </cell>
          <cell r="C1554" t="str">
            <v>Insumos</v>
          </cell>
          <cell r="D1554" t="str">
            <v>UND</v>
          </cell>
          <cell r="E1554">
            <v>475209</v>
          </cell>
          <cell r="F1554">
            <v>475209</v>
          </cell>
        </row>
        <row r="1555">
          <cell r="A1555" t="str">
            <v>I1554</v>
          </cell>
          <cell r="B1555" t="str">
            <v>SUMINISTRO E INSTALACIÓN ESTOPEROLES CON ESPIGO</v>
          </cell>
          <cell r="C1555" t="str">
            <v>Insumos</v>
          </cell>
          <cell r="D1555" t="str">
            <v>UND</v>
          </cell>
          <cell r="E1555">
            <v>12510</v>
          </cell>
          <cell r="F1555">
            <v>12510</v>
          </cell>
        </row>
        <row r="1556">
          <cell r="A1556" t="str">
            <v>I1555</v>
          </cell>
          <cell r="B1556" t="str">
            <v>SUMINISTRO E INSTALACION HITOS REFLECTIVOS</v>
          </cell>
          <cell r="C1556" t="str">
            <v>Insumos</v>
          </cell>
          <cell r="D1556" t="str">
            <v>UND</v>
          </cell>
          <cell r="E1556">
            <v>80151</v>
          </cell>
          <cell r="F1556">
            <v>80151</v>
          </cell>
        </row>
        <row r="1557">
          <cell r="A1557" t="str">
            <v>I1556</v>
          </cell>
          <cell r="B1557" t="str">
            <v>PERMISO ANTE ENTE AMBIENTAL (TALA)</v>
          </cell>
          <cell r="C1557" t="str">
            <v>Insumos</v>
          </cell>
          <cell r="D1557" t="str">
            <v>UND</v>
          </cell>
          <cell r="E1557">
            <v>751781</v>
          </cell>
          <cell r="F1557">
            <v>751781</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4524</v>
          </cell>
          <cell r="F1558">
            <v>3802</v>
          </cell>
        </row>
        <row r="1559">
          <cell r="A1559" t="str">
            <v>I1558</v>
          </cell>
          <cell r="B1559" t="str">
            <v>SERVICIO DE AGUA</v>
          </cell>
          <cell r="C1559" t="str">
            <v>Insumos</v>
          </cell>
          <cell r="D1559" t="str">
            <v>MES</v>
          </cell>
          <cell r="E1559">
            <v>75178</v>
          </cell>
          <cell r="F1559">
            <v>75178</v>
          </cell>
        </row>
        <row r="1560">
          <cell r="A1560" t="str">
            <v>I1559</v>
          </cell>
          <cell r="B1560" t="str">
            <v>SERVICIO DE ENERGIA</v>
          </cell>
          <cell r="C1560" t="str">
            <v>Insumos</v>
          </cell>
          <cell r="D1560" t="str">
            <v>MES</v>
          </cell>
          <cell r="E1560">
            <v>66823</v>
          </cell>
          <cell r="F1560">
            <v>66823</v>
          </cell>
        </row>
        <row r="1561">
          <cell r="A1561" t="str">
            <v>I1560</v>
          </cell>
          <cell r="B1561" t="str">
            <v>PERMISO USO DE ESCOMBRERA</v>
          </cell>
          <cell r="C1561" t="str">
            <v>Insumos</v>
          </cell>
          <cell r="D1561" t="str">
            <v>M3</v>
          </cell>
          <cell r="E1561">
            <v>834</v>
          </cell>
          <cell r="F1561">
            <v>834</v>
          </cell>
        </row>
        <row r="1562">
          <cell r="A1562" t="str">
            <v>I1561</v>
          </cell>
          <cell r="B1562" t="str">
            <v>COMISION TOPOGRAFICA PERMANENTE ( INCLUYE TOPOGRAFO, CADENERO Y EQUIPO TOPOGRAFICO (ESTACIÓN Y NIVEL)).</v>
          </cell>
          <cell r="C1562" t="str">
            <v>Insumos</v>
          </cell>
          <cell r="D1562" t="str">
            <v>M2</v>
          </cell>
          <cell r="E1562">
            <v>1898</v>
          </cell>
          <cell r="F1562">
            <v>1898</v>
          </cell>
        </row>
        <row r="1563">
          <cell r="A1563" t="str">
            <v>I1562</v>
          </cell>
          <cell r="B1563" t="str">
            <v>COMISION TOPOGRAFICA (INCLUYE TOPOGRAFO, CADENERO Y EQUIPO TOPOGRAFÍA (ESTACIÓN Y NIVEL)).</v>
          </cell>
          <cell r="C1563" t="str">
            <v>Insumos</v>
          </cell>
          <cell r="D1563" t="str">
            <v>DIA</v>
          </cell>
          <cell r="E1563">
            <v>601935</v>
          </cell>
          <cell r="F1563">
            <v>601935</v>
          </cell>
        </row>
        <row r="1564">
          <cell r="A1564" t="str">
            <v>I1563</v>
          </cell>
          <cell r="B1564" t="str">
            <v>CONTROL DE AGUAS</v>
          </cell>
          <cell r="C1564" t="str">
            <v>Insumos</v>
          </cell>
          <cell r="D1564" t="str">
            <v>UND</v>
          </cell>
          <cell r="E1564">
            <v>27722</v>
          </cell>
          <cell r="F1564">
            <v>27722</v>
          </cell>
        </row>
        <row r="1565">
          <cell r="A1565" t="str">
            <v>I1564</v>
          </cell>
          <cell r="B1565" t="str">
            <v>ENTIBADO</v>
          </cell>
          <cell r="C1565" t="str">
            <v>Insumos</v>
          </cell>
          <cell r="D1565" t="str">
            <v>UND</v>
          </cell>
          <cell r="E1565">
            <v>6336</v>
          </cell>
          <cell r="F1565">
            <v>6336</v>
          </cell>
        </row>
        <row r="1566">
          <cell r="A1566" t="str">
            <v>I1565</v>
          </cell>
          <cell r="B1566" t="str">
            <v>ACARREO INTERNO</v>
          </cell>
          <cell r="C1566" t="str">
            <v>Insumos</v>
          </cell>
          <cell r="D1566" t="str">
            <v>UND</v>
          </cell>
          <cell r="E1566">
            <v>1586</v>
          </cell>
          <cell r="F1566">
            <v>1586</v>
          </cell>
        </row>
        <row r="1567">
          <cell r="A1567" t="str">
            <v>I1566</v>
          </cell>
          <cell r="B1567" t="str">
            <v>CURADO DEL CONCRETO</v>
          </cell>
          <cell r="C1567" t="str">
            <v>Insumos</v>
          </cell>
          <cell r="D1567" t="str">
            <v>M3</v>
          </cell>
          <cell r="E1567">
            <v>2442</v>
          </cell>
          <cell r="F1567">
            <v>2442</v>
          </cell>
        </row>
        <row r="1568">
          <cell r="A1568" t="str">
            <v>I1567</v>
          </cell>
          <cell r="B1568" t="str">
            <v>MANEJO TUBERIA PVC CORRUGADA 6  U.C</v>
          </cell>
          <cell r="C1568" t="str">
            <v>Insumos</v>
          </cell>
          <cell r="D1568" t="str">
            <v>M</v>
          </cell>
          <cell r="E1568">
            <v>24808</v>
          </cell>
          <cell r="F1568">
            <v>24808</v>
          </cell>
        </row>
        <row r="1569">
          <cell r="A1569" t="str">
            <v>I1568</v>
          </cell>
          <cell r="B1569" t="str">
            <v>MANEJO TUBERIA PVC CORRUGADA 8 U.C</v>
          </cell>
          <cell r="C1569" t="str">
            <v>Insumos</v>
          </cell>
          <cell r="D1569" t="str">
            <v>M</v>
          </cell>
          <cell r="E1569">
            <v>36266</v>
          </cell>
          <cell r="F1569">
            <v>36266</v>
          </cell>
        </row>
        <row r="1570">
          <cell r="A1570" t="str">
            <v>I1569</v>
          </cell>
          <cell r="B1570" t="str">
            <v>MANEJO TUBERIA PVC CORRUGADA 10 U.C</v>
          </cell>
          <cell r="C1570" t="str">
            <v>Insumos</v>
          </cell>
          <cell r="D1570" t="str">
            <v>M</v>
          </cell>
          <cell r="E1570">
            <v>52835</v>
          </cell>
          <cell r="F1570">
            <v>52835</v>
          </cell>
        </row>
        <row r="1571">
          <cell r="A1571" t="str">
            <v>I1570</v>
          </cell>
          <cell r="B1571" t="str">
            <v>MANEJO DE TUBERIA  PVC CORRUGADA 12 U.C</v>
          </cell>
          <cell r="C1571" t="str">
            <v>Insumos</v>
          </cell>
          <cell r="D1571" t="str">
            <v>M</v>
          </cell>
          <cell r="E1571">
            <v>78179</v>
          </cell>
          <cell r="F1571">
            <v>78179</v>
          </cell>
        </row>
        <row r="1572">
          <cell r="A1572" t="str">
            <v>I1571</v>
          </cell>
          <cell r="B1572" t="str">
            <v>MANEJO DE TUBERIA PVC CORRUGADA 14 U.C</v>
          </cell>
          <cell r="C1572" t="str">
            <v>Insumos</v>
          </cell>
          <cell r="D1572" t="str">
            <v>M</v>
          </cell>
          <cell r="E1572">
            <v>90308</v>
          </cell>
          <cell r="F1572">
            <v>90308</v>
          </cell>
        </row>
        <row r="1573">
          <cell r="A1573" t="str">
            <v>I1572</v>
          </cell>
          <cell r="B1573" t="str">
            <v xml:space="preserve">MANEJO DE TUBERIA PVC CORRUGADA 16 U.C </v>
          </cell>
          <cell r="C1573" t="str">
            <v>Insumos</v>
          </cell>
          <cell r="D1573" t="str">
            <v>M</v>
          </cell>
          <cell r="E1573">
            <v>121103</v>
          </cell>
          <cell r="F1573">
            <v>121103</v>
          </cell>
        </row>
        <row r="1574">
          <cell r="A1574" t="str">
            <v>I1573</v>
          </cell>
          <cell r="B1574" t="str">
            <v>MANEJO DE TUBERIA PVC CORRUGADA 18 U.C</v>
          </cell>
          <cell r="C1574" t="str">
            <v>Insumos</v>
          </cell>
          <cell r="D1574" t="str">
            <v>M</v>
          </cell>
          <cell r="E1574">
            <v>159256</v>
          </cell>
          <cell r="F1574">
            <v>159256</v>
          </cell>
        </row>
        <row r="1575">
          <cell r="A1575" t="str">
            <v>I1574</v>
          </cell>
          <cell r="B1575" t="str">
            <v>MANEJO DE TUBERIA PVC CORRUGADA 20 U.C</v>
          </cell>
          <cell r="C1575" t="str">
            <v>Insumos</v>
          </cell>
          <cell r="D1575" t="str">
            <v>M</v>
          </cell>
          <cell r="E1575">
            <v>197683</v>
          </cell>
          <cell r="F1575">
            <v>197683</v>
          </cell>
        </row>
        <row r="1576">
          <cell r="A1576" t="str">
            <v>I1575</v>
          </cell>
          <cell r="B1576" t="str">
            <v>MANEJO DE TUBERIA PVC  PERFILADA  30 U.C</v>
          </cell>
          <cell r="C1576" t="str">
            <v>Insumos</v>
          </cell>
          <cell r="D1576" t="str">
            <v>M</v>
          </cell>
          <cell r="E1576">
            <v>387741</v>
          </cell>
          <cell r="F1576">
            <v>387741</v>
          </cell>
        </row>
        <row r="1577">
          <cell r="A1577" t="str">
            <v>I1576</v>
          </cell>
          <cell r="B1577" t="str">
            <v>MANEJO DE TUBERIA PVC PERFILADA 42 U.C</v>
          </cell>
          <cell r="C1577" t="str">
            <v>Insumos</v>
          </cell>
          <cell r="D1577" t="str">
            <v>M</v>
          </cell>
          <cell r="E1577">
            <v>1024431</v>
          </cell>
          <cell r="F1577">
            <v>1024431</v>
          </cell>
        </row>
        <row r="1578">
          <cell r="A1578" t="str">
            <v>I1577</v>
          </cell>
          <cell r="B1578" t="str">
            <v>MANEJO SILLETA PVC CORRUGADA DE 250X160 M.M</v>
          </cell>
          <cell r="C1578" t="str">
            <v>Insumos</v>
          </cell>
          <cell r="D1578" t="str">
            <v>M</v>
          </cell>
          <cell r="E1578">
            <v>139539</v>
          </cell>
          <cell r="F1578">
            <v>139539</v>
          </cell>
        </row>
        <row r="1579">
          <cell r="A1579" t="str">
            <v>I1578</v>
          </cell>
          <cell r="B1579" t="str">
            <v>MANEJO SILLETA PVC CORRUGADA DE 355X160 M.M</v>
          </cell>
          <cell r="C1579" t="str">
            <v>Insumos</v>
          </cell>
          <cell r="D1579" t="str">
            <v>M</v>
          </cell>
          <cell r="E1579">
            <v>190083</v>
          </cell>
          <cell r="F1579">
            <v>190083</v>
          </cell>
        </row>
        <row r="1580">
          <cell r="A1580" t="str">
            <v>I1579</v>
          </cell>
          <cell r="B1580" t="str">
            <v>MANEJO SILLETA PVC CORRUGADA DE 400X160 M.M</v>
          </cell>
          <cell r="C1580" t="str">
            <v>Insumos</v>
          </cell>
          <cell r="D1580" t="str">
            <v>M</v>
          </cell>
          <cell r="E1580">
            <v>233976</v>
          </cell>
          <cell r="F1580">
            <v>233976</v>
          </cell>
        </row>
        <row r="1581">
          <cell r="A1581" t="str">
            <v>I1580</v>
          </cell>
          <cell r="B1581" t="str">
            <v>MANEJO SILLETA PVC CORRUGADA DE 450X160 M.M</v>
          </cell>
          <cell r="C1581" t="str">
            <v>Insumos</v>
          </cell>
          <cell r="D1581" t="str">
            <v>M</v>
          </cell>
          <cell r="E1581">
            <v>250267</v>
          </cell>
          <cell r="F1581">
            <v>250267</v>
          </cell>
        </row>
        <row r="1582">
          <cell r="A1582" t="str">
            <v>I1581</v>
          </cell>
          <cell r="B1582" t="str">
            <v>MANEJO SILLETA PVC CORRUGADA DE 500X160 M.M</v>
          </cell>
          <cell r="C1582" t="str">
            <v>Insumos</v>
          </cell>
          <cell r="D1582" t="str">
            <v>M</v>
          </cell>
          <cell r="E1582">
            <v>381783</v>
          </cell>
          <cell r="F1582">
            <v>381783</v>
          </cell>
        </row>
        <row r="1583">
          <cell r="A1583" t="str">
            <v>I1582</v>
          </cell>
          <cell r="B1583" t="str">
            <v>MANEJO TUBERIA PVC UNION MECANICA RDE 21 DE 4"</v>
          </cell>
          <cell r="C1583" t="str">
            <v>Insumos</v>
          </cell>
          <cell r="D1583" t="str">
            <v>M</v>
          </cell>
          <cell r="E1583">
            <v>27446</v>
          </cell>
          <cell r="F1583">
            <v>27446</v>
          </cell>
        </row>
        <row r="1584">
          <cell r="A1584" t="str">
            <v>I1583</v>
          </cell>
          <cell r="B1584" t="str">
            <v>MANEJO TUBERIA PVC UNION MECANICA RDE 21 DE 8"</v>
          </cell>
          <cell r="C1584" t="str">
            <v>Insumos</v>
          </cell>
          <cell r="D1584" t="str">
            <v>M</v>
          </cell>
          <cell r="E1584">
            <v>101549</v>
          </cell>
          <cell r="F1584">
            <v>101549</v>
          </cell>
        </row>
        <row r="1585">
          <cell r="A1585" t="str">
            <v>I1584</v>
          </cell>
          <cell r="B1585" t="str">
            <v>MANEJO TUBERIA PVC UNION MECANICA RDE 21 DE 10"</v>
          </cell>
          <cell r="C1585" t="str">
            <v>Insumos</v>
          </cell>
          <cell r="D1585" t="str">
            <v>M</v>
          </cell>
          <cell r="E1585">
            <v>159867</v>
          </cell>
          <cell r="F1585">
            <v>159867</v>
          </cell>
        </row>
        <row r="1586">
          <cell r="A1586" t="str">
            <v>I1585</v>
          </cell>
          <cell r="B1586" t="str">
            <v>MANEJO TUBERIA PVC UNION MECANICA RDE 21 DE 12"</v>
          </cell>
          <cell r="C1586" t="str">
            <v>Insumos</v>
          </cell>
          <cell r="D1586" t="str">
            <v>M</v>
          </cell>
          <cell r="E1586">
            <v>223683</v>
          </cell>
          <cell r="F1586">
            <v>223683</v>
          </cell>
        </row>
        <row r="1587">
          <cell r="A1587" t="str">
            <v>I1586</v>
          </cell>
          <cell r="B1587" t="str">
            <v>MANEJO TUBERIA PVC UNION MECANICA RDE 21 DE 14"</v>
          </cell>
          <cell r="C1587" t="str">
            <v>Insumos</v>
          </cell>
          <cell r="D1587" t="str">
            <v>M</v>
          </cell>
          <cell r="E1587">
            <v>277403</v>
          </cell>
          <cell r="F1587">
            <v>277403</v>
          </cell>
        </row>
        <row r="1588">
          <cell r="A1588" t="str">
            <v>I1587</v>
          </cell>
          <cell r="B1588" t="str">
            <v>MANEJO TUBERIA PVC UNION MECANICA RDE 21 DE 16"</v>
          </cell>
          <cell r="C1588" t="str">
            <v>Insumos</v>
          </cell>
          <cell r="D1588" t="str">
            <v>M</v>
          </cell>
          <cell r="E1588">
            <v>364071</v>
          </cell>
          <cell r="F1588">
            <v>364071</v>
          </cell>
        </row>
        <row r="1589">
          <cell r="A1589" t="str">
            <v>I1588</v>
          </cell>
          <cell r="B1589" t="str">
            <v>MANEJO TUBERIA PVC BIAXIAL PR 200 DE 3"</v>
          </cell>
          <cell r="C1589" t="str">
            <v>Insumos</v>
          </cell>
          <cell r="D1589" t="str">
            <v>M</v>
          </cell>
          <cell r="E1589">
            <v>17077</v>
          </cell>
          <cell r="F1589">
            <v>17077</v>
          </cell>
        </row>
        <row r="1590">
          <cell r="A1590" t="str">
            <v>I1589</v>
          </cell>
          <cell r="B1590" t="str">
            <v>MANEJO TUBERIA PVC BIAXIAL PR 200 DE 4"</v>
          </cell>
          <cell r="C1590" t="str">
            <v>Insumos</v>
          </cell>
          <cell r="D1590" t="str">
            <v>M</v>
          </cell>
          <cell r="E1590">
            <v>28174</v>
          </cell>
          <cell r="F1590">
            <v>28174</v>
          </cell>
        </row>
        <row r="1591">
          <cell r="A1591" t="str">
            <v>I1590</v>
          </cell>
          <cell r="B1591" t="str">
            <v>MANEJO TUBERIA PVC BIAXIAL PR 200 DE 6"</v>
          </cell>
          <cell r="C1591" t="str">
            <v>Insumos</v>
          </cell>
          <cell r="D1591" t="str">
            <v>M</v>
          </cell>
          <cell r="E1591">
            <v>59779</v>
          </cell>
          <cell r="F1591">
            <v>59779</v>
          </cell>
        </row>
        <row r="1592">
          <cell r="A1592" t="str">
            <v>I1591</v>
          </cell>
          <cell r="B1592" t="str">
            <v>MANEJO TUBERIA PVC BIAXIAL PR 200 DE 8"</v>
          </cell>
          <cell r="C1592" t="str">
            <v>Insumos</v>
          </cell>
          <cell r="D1592" t="str">
            <v>M</v>
          </cell>
          <cell r="E1592">
            <v>101549</v>
          </cell>
          <cell r="F1592">
            <v>101549</v>
          </cell>
        </row>
        <row r="1593">
          <cell r="A1593" t="str">
            <v>I1592</v>
          </cell>
          <cell r="B1593" t="str">
            <v>MANEJO TUBERIA PVC BIAXIAL PR 200 DE 10"</v>
          </cell>
          <cell r="C1593" t="str">
            <v>Insumos</v>
          </cell>
          <cell r="D1593" t="str">
            <v>M</v>
          </cell>
          <cell r="E1593">
            <v>159867</v>
          </cell>
          <cell r="F1593">
            <v>159867</v>
          </cell>
        </row>
        <row r="1594">
          <cell r="A1594" t="str">
            <v>I1593</v>
          </cell>
          <cell r="B1594" t="str">
            <v>MANEJO TUBERIA PVC BIAXIAL PR 200 DE 12"</v>
          </cell>
          <cell r="C1594" t="str">
            <v>Insumos</v>
          </cell>
          <cell r="D1594" t="str">
            <v>M</v>
          </cell>
          <cell r="E1594">
            <v>223683</v>
          </cell>
          <cell r="F1594">
            <v>223683</v>
          </cell>
        </row>
        <row r="1595">
          <cell r="A1595" t="str">
            <v>I1594</v>
          </cell>
          <cell r="B1595" t="str">
            <v>MANEJO TUBERIA PVC BIAXIAL PR 200 DE 14"</v>
          </cell>
          <cell r="C1595" t="str">
            <v>Insumos</v>
          </cell>
          <cell r="D1595" t="str">
            <v>M</v>
          </cell>
          <cell r="E1595">
            <v>277403</v>
          </cell>
          <cell r="F1595">
            <v>277403</v>
          </cell>
        </row>
        <row r="1596">
          <cell r="A1596" t="str">
            <v>I1595</v>
          </cell>
          <cell r="B1596" t="str">
            <v>MANEJO TUBERIA PVC BIAXIAL PR 200 DE 16"</v>
          </cell>
          <cell r="C1596" t="str">
            <v>Insumos</v>
          </cell>
          <cell r="D1596" t="str">
            <v>M</v>
          </cell>
          <cell r="E1596">
            <v>364071</v>
          </cell>
          <cell r="F1596">
            <v>364071</v>
          </cell>
        </row>
        <row r="1597">
          <cell r="A1597" t="str">
            <v>I1596</v>
          </cell>
          <cell r="B1597" t="str">
            <v>MANEJO TUBERIA PVC BIAXIAL PR 200 DE 18"</v>
          </cell>
          <cell r="C1597" t="str">
            <v>Insumos</v>
          </cell>
          <cell r="D1597" t="str">
            <v>M</v>
          </cell>
          <cell r="E1597">
            <v>479504</v>
          </cell>
          <cell r="F1597">
            <v>479504</v>
          </cell>
        </row>
        <row r="1598">
          <cell r="A1598" t="str">
            <v>I1597</v>
          </cell>
          <cell r="B1598" t="str">
            <v>MANEJO TUBERIA POLIETILENO PE 100 DE 355 MM</v>
          </cell>
          <cell r="C1598" t="str">
            <v>Insumos</v>
          </cell>
          <cell r="D1598" t="str">
            <v>M</v>
          </cell>
          <cell r="E1598">
            <v>404774</v>
          </cell>
          <cell r="F1598">
            <v>404774</v>
          </cell>
        </row>
        <row r="1599">
          <cell r="A1599" t="str">
            <v>I1598</v>
          </cell>
          <cell r="B1599" t="str">
            <v>MANEJO TUBERIA POLIETILENO  250 MM</v>
          </cell>
          <cell r="C1599" t="str">
            <v>Insumos</v>
          </cell>
          <cell r="D1599" t="str">
            <v>M</v>
          </cell>
          <cell r="E1599">
            <v>200674</v>
          </cell>
          <cell r="F1599">
            <v>200674</v>
          </cell>
        </row>
        <row r="1600">
          <cell r="A1600" t="str">
            <v>I1599</v>
          </cell>
          <cell r="B1600" t="str">
            <v>MANEJO TUBERIA POLIETILENO  90 MM</v>
          </cell>
          <cell r="C1600" t="str">
            <v>Insumos</v>
          </cell>
          <cell r="D1600" t="str">
            <v>M</v>
          </cell>
          <cell r="E1600">
            <v>25541</v>
          </cell>
          <cell r="F1600">
            <v>25541</v>
          </cell>
        </row>
        <row r="1601">
          <cell r="A1601" t="str">
            <v>I1600</v>
          </cell>
          <cell r="B1601" t="str">
            <v>MANEJO TUBERIA POLIETILENO  75 MM</v>
          </cell>
          <cell r="C1601" t="str">
            <v>Insumos</v>
          </cell>
          <cell r="D1601" t="str">
            <v>M</v>
          </cell>
          <cell r="E1601">
            <v>21598</v>
          </cell>
          <cell r="F1601">
            <v>21598</v>
          </cell>
        </row>
        <row r="1602">
          <cell r="A1602" t="str">
            <v>I1601</v>
          </cell>
          <cell r="B1602" t="str">
            <v>MANEJO TUBERIA POLIETILENO  63 MM</v>
          </cell>
          <cell r="C1602" t="str">
            <v>Insumos</v>
          </cell>
          <cell r="D1602" t="str">
            <v>M</v>
          </cell>
          <cell r="E1602">
            <v>13725</v>
          </cell>
          <cell r="F1602">
            <v>13725</v>
          </cell>
        </row>
        <row r="1603">
          <cell r="A1603" t="str">
            <v>I1602</v>
          </cell>
          <cell r="B1603" t="str">
            <v>MANEJO DE VALVULA HF DE 6"</v>
          </cell>
          <cell r="C1603" t="str">
            <v>Insumos</v>
          </cell>
          <cell r="D1603" t="str">
            <v>UND</v>
          </cell>
          <cell r="E1603">
            <v>1393270</v>
          </cell>
          <cell r="F1603">
            <v>1393270</v>
          </cell>
        </row>
        <row r="1604">
          <cell r="A1604" t="str">
            <v>I1603</v>
          </cell>
          <cell r="B1604" t="str">
            <v>MANEJO DE VALVULA HF DE 4"</v>
          </cell>
          <cell r="C1604" t="str">
            <v>Insumos</v>
          </cell>
          <cell r="D1604" t="str">
            <v>UND</v>
          </cell>
          <cell r="E1604">
            <v>772292</v>
          </cell>
          <cell r="F1604">
            <v>772292</v>
          </cell>
        </row>
        <row r="1605">
          <cell r="A1605" t="str">
            <v>I1604</v>
          </cell>
          <cell r="B1605" t="str">
            <v>MANEJO DE VALVULA HF DE 3"</v>
          </cell>
          <cell r="C1605" t="str">
            <v>Insumos</v>
          </cell>
          <cell r="D1605" t="str">
            <v>UND</v>
          </cell>
          <cell r="E1605">
            <v>595345</v>
          </cell>
          <cell r="F1605">
            <v>595345</v>
          </cell>
        </row>
        <row r="1606">
          <cell r="A1606" t="str">
            <v>I1605</v>
          </cell>
          <cell r="B1606" t="str">
            <v>MANEJO DE VALVULA HF DE 8" BRIDADA</v>
          </cell>
          <cell r="C1606" t="str">
            <v>Insumos</v>
          </cell>
          <cell r="D1606" t="str">
            <v>UND</v>
          </cell>
          <cell r="E1606">
            <v>2288766</v>
          </cell>
          <cell r="F1606">
            <v>2288766</v>
          </cell>
        </row>
        <row r="1607">
          <cell r="A1607" t="str">
            <v>I1606</v>
          </cell>
          <cell r="B1607" t="str">
            <v>MANEJO DE VALVULA HF DE 6" BRIDADA</v>
          </cell>
          <cell r="C1607" t="str">
            <v>Insumos</v>
          </cell>
          <cell r="D1607" t="str">
            <v>UND</v>
          </cell>
          <cell r="E1607">
            <v>1630582</v>
          </cell>
          <cell r="F1607">
            <v>1630582</v>
          </cell>
        </row>
        <row r="1608">
          <cell r="A1608" t="str">
            <v>I1607</v>
          </cell>
          <cell r="B1608" t="str">
            <v>MANEJO DE VALVULA HF DE 4" BRIDADA</v>
          </cell>
          <cell r="C1608" t="str">
            <v>Insumos</v>
          </cell>
          <cell r="D1608" t="str">
            <v>UND</v>
          </cell>
          <cell r="E1608">
            <v>871518</v>
          </cell>
          <cell r="F1608">
            <v>871518</v>
          </cell>
        </row>
        <row r="1609">
          <cell r="A1609" t="str">
            <v>I1608</v>
          </cell>
          <cell r="B1609" t="str">
            <v>MANEJO DE VALVULA HF DE 3"BRIDADA</v>
          </cell>
          <cell r="C1609" t="str">
            <v>Insumos</v>
          </cell>
          <cell r="D1609" t="str">
            <v>UND</v>
          </cell>
          <cell r="E1609">
            <v>698704</v>
          </cell>
          <cell r="F1609">
            <v>698704</v>
          </cell>
        </row>
        <row r="1610">
          <cell r="A1610" t="str">
            <v>I1609</v>
          </cell>
          <cell r="B1610" t="str">
            <v>MANEJO DE VALVULA HF DE 2" BRIDADA</v>
          </cell>
          <cell r="C1610" t="str">
            <v>Insumos</v>
          </cell>
          <cell r="D1610" t="str">
            <v>UND</v>
          </cell>
          <cell r="E1610">
            <v>463871</v>
          </cell>
          <cell r="F1610">
            <v>463871</v>
          </cell>
        </row>
        <row r="1611">
          <cell r="A1611" t="str">
            <v>I1610</v>
          </cell>
          <cell r="B1611" t="str">
            <v>MANEJO HIDRANTE BRIDADO HF TIPO TRÁFICO DE 4"</v>
          </cell>
          <cell r="C1611" t="str">
            <v>Insumos</v>
          </cell>
          <cell r="D1611" t="str">
            <v>UND</v>
          </cell>
          <cell r="E1611">
            <v>3673765</v>
          </cell>
          <cell r="F1611">
            <v>3673765</v>
          </cell>
        </row>
        <row r="1612">
          <cell r="A1612" t="str">
            <v>I1611</v>
          </cell>
          <cell r="B1612" t="str">
            <v xml:space="preserve">MANEJO HIDRANTE BRIDADO HF TIPO MILÁN DE 3" </v>
          </cell>
          <cell r="C1612" t="str">
            <v>Insumos</v>
          </cell>
          <cell r="D1612" t="str">
            <v>UND</v>
          </cell>
          <cell r="E1612">
            <v>2498790</v>
          </cell>
          <cell r="F1612">
            <v>2498790</v>
          </cell>
        </row>
        <row r="1613">
          <cell r="A1613" t="str">
            <v>I1612</v>
          </cell>
          <cell r="B1613" t="str">
            <v>MANEJO TAPA PORTAVÁLVULA HD</v>
          </cell>
          <cell r="C1613" t="str">
            <v>Insumos</v>
          </cell>
          <cell r="D1613" t="str">
            <v>UND</v>
          </cell>
          <cell r="E1613">
            <v>150671</v>
          </cell>
          <cell r="F1613">
            <v>150671</v>
          </cell>
        </row>
        <row r="1614">
          <cell r="A1614" t="str">
            <v>I1613</v>
          </cell>
          <cell r="B1614" t="str">
            <v>MANEJO CAJA RECTANGULAR HF CON LOGOTIPO DE AGUAS DE MZALES</v>
          </cell>
          <cell r="C1614" t="str">
            <v>Insumos</v>
          </cell>
          <cell r="D1614" t="str">
            <v>UND</v>
          </cell>
          <cell r="E1614">
            <v>76254</v>
          </cell>
          <cell r="F1614">
            <v>76254</v>
          </cell>
        </row>
        <row r="1615">
          <cell r="A1615" t="str">
            <v>I1614</v>
          </cell>
          <cell r="B1615" t="str">
            <v>PUERTAS Y VENTANAS EN TABLA PARA CAMPAMENTO</v>
          </cell>
          <cell r="C1615" t="str">
            <v>Insumos</v>
          </cell>
          <cell r="D1615" t="str">
            <v>M2</v>
          </cell>
          <cell r="E1615">
            <v>3869</v>
          </cell>
          <cell r="F1615">
            <v>3869</v>
          </cell>
        </row>
        <row r="1616">
          <cell r="A1616" t="str">
            <v>I1615</v>
          </cell>
          <cell r="B1616" t="str">
            <v>COMISIÓN DE TOPOGRAFÍA CON EQUIPOS</v>
          </cell>
          <cell r="C1616" t="str">
            <v>Insumos</v>
          </cell>
          <cell r="D1616" t="str">
            <v>DIA</v>
          </cell>
          <cell r="E1616">
            <v>709040</v>
          </cell>
          <cell r="F1616">
            <v>709040</v>
          </cell>
        </row>
        <row r="1617">
          <cell r="A1617" t="str">
            <v>I1616</v>
          </cell>
          <cell r="B1617" t="str">
            <v>DIBUJO DE PLANOS</v>
          </cell>
          <cell r="C1617" t="str">
            <v>Insumos</v>
          </cell>
          <cell r="D1617" t="str">
            <v>UND</v>
          </cell>
          <cell r="E1617">
            <v>354521</v>
          </cell>
          <cell r="F1617">
            <v>354521</v>
          </cell>
        </row>
        <row r="1618">
          <cell r="A1618" t="str">
            <v>I1617</v>
          </cell>
          <cell r="B1618" t="str">
            <v>TAPA D= 0,58 M EN POLIPROPILENO RECICLADO</v>
          </cell>
          <cell r="C1618" t="str">
            <v>Insumos</v>
          </cell>
          <cell r="D1618" t="str">
            <v>UND</v>
          </cell>
          <cell r="E1618">
            <v>239302</v>
          </cell>
          <cell r="F1618">
            <v>239302</v>
          </cell>
        </row>
        <row r="1619">
          <cell r="A1619" t="str">
            <v>I1618</v>
          </cell>
          <cell r="B1619" t="str">
            <v>GUAYA PARA TAPAS POLIPROPILENO</v>
          </cell>
          <cell r="C1619" t="str">
            <v>Insumos</v>
          </cell>
          <cell r="D1619" t="str">
            <v>UND</v>
          </cell>
          <cell r="E1619">
            <v>26590</v>
          </cell>
          <cell r="F1619">
            <v>26590</v>
          </cell>
        </row>
        <row r="1620">
          <cell r="A1620" t="str">
            <v>I1619</v>
          </cell>
          <cell r="B1620" t="str">
            <v>INSTALACIONES PROVISIONALES</v>
          </cell>
          <cell r="C1620" t="str">
            <v>Insumos</v>
          </cell>
          <cell r="D1620" t="str">
            <v>UND</v>
          </cell>
          <cell r="E1620">
            <v>19864</v>
          </cell>
          <cell r="F1620">
            <v>19864</v>
          </cell>
        </row>
        <row r="1621">
          <cell r="A1621" t="str">
            <v>I1620</v>
          </cell>
          <cell r="B1621" t="str">
            <v>GUADUA-TABLA-CUARTÓN-LISTÓN-VARILLÓN PARA CAMPAMENTO</v>
          </cell>
          <cell r="C1621" t="str">
            <v>Insumos</v>
          </cell>
          <cell r="D1621" t="str">
            <v>M2</v>
          </cell>
          <cell r="E1621">
            <v>121817</v>
          </cell>
          <cell r="F1621">
            <v>121817</v>
          </cell>
        </row>
        <row r="1622">
          <cell r="A1622" t="str">
            <v>I1621</v>
          </cell>
          <cell r="B1622" t="str">
            <v>MATERIAL GRANULAR PARA SUBDREN</v>
          </cell>
          <cell r="C1622" t="str">
            <v>Insumos</v>
          </cell>
          <cell r="D1622" t="str">
            <v>M3</v>
          </cell>
          <cell r="E1622">
            <v>67237</v>
          </cell>
          <cell r="F1622">
            <v>67237</v>
          </cell>
        </row>
        <row r="1623">
          <cell r="A1623" t="str">
            <v>I1622</v>
          </cell>
          <cell r="B1623" t="str">
            <v>AMARRAS CON TAPA PLASTICA</v>
          </cell>
          <cell r="C1623" t="str">
            <v>Insumos</v>
          </cell>
          <cell r="D1623" t="str">
            <v>UND</v>
          </cell>
          <cell r="E1623">
            <v>199</v>
          </cell>
          <cell r="F1623">
            <v>167</v>
          </cell>
        </row>
        <row r="1624">
          <cell r="A1624" t="str">
            <v>I1623</v>
          </cell>
          <cell r="B1624" t="str">
            <v>TORNILLO ESTRUCTURAL DRYWALL 8 X 12"</v>
          </cell>
          <cell r="C1624" t="str">
            <v>Insumos</v>
          </cell>
          <cell r="D1624" t="str">
            <v>UND</v>
          </cell>
          <cell r="E1624">
            <v>43</v>
          </cell>
          <cell r="F1624">
            <v>43</v>
          </cell>
        </row>
        <row r="1625">
          <cell r="A1625" t="str">
            <v>I1624</v>
          </cell>
          <cell r="B1625" t="str">
            <v>GABINETE CONTRA INCENDIOS COMPLETO TIPO 3</v>
          </cell>
          <cell r="C1625" t="str">
            <v>Insumos</v>
          </cell>
          <cell r="D1625" t="str">
            <v>UND</v>
          </cell>
          <cell r="E1625">
            <v>1392997</v>
          </cell>
          <cell r="F1625">
            <v>1170586</v>
          </cell>
        </row>
        <row r="1626">
          <cell r="A1626" t="str">
            <v>I1625</v>
          </cell>
          <cell r="B1626" t="str">
            <v>VALVULA DE 3" SELLO ELASTICO EXTREMO LISO  O JUNTA HIDRAULICA PVC</v>
          </cell>
          <cell r="C1626" t="str">
            <v>Insumos</v>
          </cell>
          <cell r="D1626" t="str">
            <v>UND</v>
          </cell>
          <cell r="E1626">
            <v>638437</v>
          </cell>
          <cell r="F1626">
            <v>536502</v>
          </cell>
        </row>
        <row r="1627">
          <cell r="A1627" t="str">
            <v>I1626</v>
          </cell>
          <cell r="B1627" t="str">
            <v>TUBERIA PVC ACUEDUCTO UNION PLATINO DE 3" RDE 21</v>
          </cell>
          <cell r="C1627" t="str">
            <v>Insumos</v>
          </cell>
          <cell r="D1627" t="str">
            <v>M</v>
          </cell>
          <cell r="E1627">
            <v>23486</v>
          </cell>
          <cell r="F1627">
            <v>19736</v>
          </cell>
        </row>
        <row r="1628">
          <cell r="A1628" t="str">
            <v>I1627</v>
          </cell>
          <cell r="B1628" t="str">
            <v>BLOQUE CERAMICO CELOSIA DECORATIVA</v>
          </cell>
          <cell r="C1628" t="str">
            <v>Insumos</v>
          </cell>
          <cell r="D1628" t="str">
            <v>UND</v>
          </cell>
          <cell r="E1628">
            <v>11760</v>
          </cell>
          <cell r="F1628">
            <v>9882</v>
          </cell>
        </row>
        <row r="1629">
          <cell r="A1629" t="str">
            <v>I1628</v>
          </cell>
          <cell r="B1629" t="str">
            <v>LADRILLO FAROL RAYADO DE 0,12X0,20X0,30M</v>
          </cell>
          <cell r="C1629" t="str">
            <v>Insumos</v>
          </cell>
          <cell r="D1629" t="str">
            <v>UND</v>
          </cell>
          <cell r="E1629">
            <v>1518</v>
          </cell>
          <cell r="F1629">
            <v>1276</v>
          </cell>
        </row>
        <row r="1630">
          <cell r="A1630" t="str">
            <v>I1629</v>
          </cell>
          <cell r="B1630" t="str">
            <v>PERFIL ALUMINIO CON HERRAJES Y EMPAQUES</v>
          </cell>
          <cell r="C1630" t="str">
            <v>Insumos</v>
          </cell>
          <cell r="D1630" t="str">
            <v>M</v>
          </cell>
          <cell r="E1630">
            <v>18911</v>
          </cell>
          <cell r="F1630">
            <v>15892</v>
          </cell>
        </row>
        <row r="1631">
          <cell r="A1631" t="str">
            <v>I1630</v>
          </cell>
          <cell r="B1631" t="str">
            <v>MESON EN GRANITO NATURAL CRISTAL PULIDO Y BRILLADO</v>
          </cell>
          <cell r="C1631" t="str">
            <v>Insumos</v>
          </cell>
          <cell r="D1631" t="str">
            <v>ML</v>
          </cell>
          <cell r="E1631">
            <v>536706</v>
          </cell>
          <cell r="F1631">
            <v>536706</v>
          </cell>
        </row>
        <row r="1632">
          <cell r="A1632" t="str">
            <v>I1631</v>
          </cell>
          <cell r="B1632" t="str">
            <v>LAMINA DE ICOPOR E=1.00CMS</v>
          </cell>
          <cell r="C1632" t="str">
            <v>Insumos</v>
          </cell>
          <cell r="D1632" t="str">
            <v>UND</v>
          </cell>
          <cell r="E1632">
            <v>3916</v>
          </cell>
          <cell r="F1632">
            <v>3291</v>
          </cell>
        </row>
        <row r="1633">
          <cell r="A1633" t="str">
            <v>I1632</v>
          </cell>
          <cell r="B1633" t="str">
            <v>PINTURA INTERVINILO ACRILTEX LAVABLE</v>
          </cell>
          <cell r="C1633" t="str">
            <v>Insumos</v>
          </cell>
          <cell r="D1633" t="str">
            <v>GAL</v>
          </cell>
          <cell r="E1633">
            <v>113497</v>
          </cell>
          <cell r="F1633">
            <v>113497</v>
          </cell>
        </row>
        <row r="1634">
          <cell r="A1634" t="str">
            <v>I1633</v>
          </cell>
          <cell r="B1634" t="str">
            <v>MEDIA CAÑA EN PVC</v>
          </cell>
          <cell r="C1634" t="str">
            <v>Insumos</v>
          </cell>
          <cell r="D1634" t="str">
            <v>ML</v>
          </cell>
          <cell r="E1634">
            <v>8301</v>
          </cell>
          <cell r="F1634">
            <v>8301</v>
          </cell>
        </row>
        <row r="1635">
          <cell r="A1635" t="str">
            <v>I1634</v>
          </cell>
          <cell r="B1635" t="str">
            <v>LAVAMANOS EN ACERO INOXIDABLE CON PUSH DE RODILLA COMPLETO</v>
          </cell>
          <cell r="C1635" t="str">
            <v>Insumos</v>
          </cell>
          <cell r="D1635" t="str">
            <v>UND</v>
          </cell>
          <cell r="E1635">
            <v>1216530</v>
          </cell>
          <cell r="F1635">
            <v>1216530</v>
          </cell>
        </row>
        <row r="1636">
          <cell r="A1636" t="str">
            <v>I1635</v>
          </cell>
          <cell r="B1636" t="str">
            <v>MESON EN ACERO INOXIDABLE CAL. 18 ANCHO=0,60 M</v>
          </cell>
          <cell r="C1636" t="str">
            <v>Insumos</v>
          </cell>
          <cell r="D1636" t="str">
            <v>ML</v>
          </cell>
          <cell r="E1636">
            <v>493769</v>
          </cell>
          <cell r="F1636">
            <v>493769</v>
          </cell>
        </row>
        <row r="1637">
          <cell r="A1637" t="str">
            <v>I1636</v>
          </cell>
          <cell r="B1637" t="str">
            <v>LAVAOLLAS EN ACERO INOXIDABLE CAL. 18 MEDIDAS HASTA 0,80X0,80X0,45 M</v>
          </cell>
          <cell r="C1637" t="str">
            <v>Insumos</v>
          </cell>
          <cell r="D1637" t="str">
            <v>UND</v>
          </cell>
          <cell r="E1637">
            <v>858727</v>
          </cell>
          <cell r="F1637">
            <v>858727</v>
          </cell>
        </row>
        <row r="1638">
          <cell r="A1638" t="str">
            <v>I1637</v>
          </cell>
          <cell r="B1638" t="str">
            <v>MALLA ESLABONADA CAL. 10 2" X 2"</v>
          </cell>
          <cell r="C1638" t="str">
            <v>Insumos</v>
          </cell>
          <cell r="D1638" t="str">
            <v>M2</v>
          </cell>
          <cell r="E1638">
            <v>20692</v>
          </cell>
          <cell r="F1638">
            <v>17388</v>
          </cell>
        </row>
        <row r="1639">
          <cell r="A1639" t="str">
            <v>I1638</v>
          </cell>
          <cell r="B1639" t="str">
            <v>TABLERO RH 15MM 2,44X1,83</v>
          </cell>
          <cell r="C1639" t="str">
            <v>Insumos</v>
          </cell>
          <cell r="D1639" t="str">
            <v>UND</v>
          </cell>
          <cell r="E1639">
            <v>223312</v>
          </cell>
          <cell r="F1639">
            <v>187657</v>
          </cell>
        </row>
        <row r="1640">
          <cell r="A1640" t="str">
            <v>I1639</v>
          </cell>
          <cell r="B1640" t="str">
            <v>MALLA NYLON PARA TABLERO DE BALONCESTO</v>
          </cell>
          <cell r="C1640" t="str">
            <v>Insumos</v>
          </cell>
          <cell r="D1640" t="str">
            <v>UND</v>
          </cell>
          <cell r="E1640">
            <v>26864</v>
          </cell>
          <cell r="F1640">
            <v>22575</v>
          </cell>
        </row>
        <row r="1641">
          <cell r="A1641" t="str">
            <v>I1640</v>
          </cell>
          <cell r="B1641" t="str">
            <v>LAVAPLATO ACERO INOXIDABLE CA. 20 POCETA .70X.40X.35M</v>
          </cell>
          <cell r="C1641" t="str">
            <v>Insumos</v>
          </cell>
          <cell r="D1641" t="str">
            <v>UND</v>
          </cell>
          <cell r="E1641">
            <v>277053</v>
          </cell>
          <cell r="F1641">
            <v>232818</v>
          </cell>
        </row>
        <row r="1642">
          <cell r="A1642" t="str">
            <v>I1641</v>
          </cell>
          <cell r="B1642" t="str">
            <v>LAVAMANOS QUIRURGICO CON SISTEMA DE PEDAL EN ACERO INOCIDABLE CAL. 18</v>
          </cell>
          <cell r="C1642" t="str">
            <v>Insumos</v>
          </cell>
          <cell r="D1642" t="str">
            <v>UND</v>
          </cell>
          <cell r="E1642">
            <v>959067</v>
          </cell>
          <cell r="F1642">
            <v>805939</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581498</v>
          </cell>
          <cell r="F1643">
            <v>488654</v>
          </cell>
        </row>
        <row r="1644">
          <cell r="A1644" t="str">
            <v>I1643</v>
          </cell>
          <cell r="B1644" t="str">
            <v>MADECANTO PARA REGRUESO DE ENTREPAÑOS</v>
          </cell>
          <cell r="C1644" t="str">
            <v>Insumos</v>
          </cell>
          <cell r="D1644" t="str">
            <v>ML</v>
          </cell>
          <cell r="E1644">
            <v>10175</v>
          </cell>
          <cell r="F1644">
            <v>8550</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379856</v>
          </cell>
          <cell r="F1645">
            <v>319207</v>
          </cell>
        </row>
        <row r="1646">
          <cell r="A1646" t="str">
            <v>I1645</v>
          </cell>
          <cell r="B1646" t="str">
            <v>BLOQUE BASE EN CEMENTO PLAQUETA ABUJARDADA PEATONAL 50 X 50 X 7 CM, COLOR SEGUN DISEÑO</v>
          </cell>
          <cell r="C1646" t="str">
            <v>Insumos</v>
          </cell>
          <cell r="D1646" t="str">
            <v>UND</v>
          </cell>
          <cell r="E1646">
            <v>39716</v>
          </cell>
          <cell r="F1646">
            <v>33375</v>
          </cell>
        </row>
        <row r="1647">
          <cell r="A1647" t="str">
            <v>I1646</v>
          </cell>
          <cell r="B1647" t="str">
            <v>BANCA EN CONCRETO PARA MEDIA TORTA PREFABRICADA A=42; B=42; H=70 CM.</v>
          </cell>
          <cell r="C1647" t="str">
            <v>Insumos</v>
          </cell>
          <cell r="D1647" t="str">
            <v>UND</v>
          </cell>
          <cell r="E1647">
            <v>169429</v>
          </cell>
          <cell r="F1647">
            <v>142377</v>
          </cell>
        </row>
        <row r="1648">
          <cell r="A1648" t="str">
            <v>I1647</v>
          </cell>
          <cell r="B1648" t="str">
            <v>MESA BASE EN CONCRETO A=90; B=90; H=100 CM. INCLUYE JUEGOS DE MESA</v>
          </cell>
          <cell r="C1648" t="str">
            <v>Insumos</v>
          </cell>
          <cell r="D1648" t="str">
            <v>UND</v>
          </cell>
          <cell r="E1648">
            <v>807629</v>
          </cell>
          <cell r="F1648">
            <v>678680</v>
          </cell>
        </row>
        <row r="1649">
          <cell r="A1649" t="str">
            <v>I1648</v>
          </cell>
          <cell r="B1649" t="str">
            <v>ARO DE BALONCESTO</v>
          </cell>
          <cell r="C1649" t="str">
            <v>Insumos</v>
          </cell>
          <cell r="D1649" t="str">
            <v>UND</v>
          </cell>
          <cell r="E1649">
            <v>107257</v>
          </cell>
          <cell r="F1649">
            <v>90132</v>
          </cell>
        </row>
        <row r="1650">
          <cell r="A1650" t="str">
            <v>I1649</v>
          </cell>
          <cell r="B1650" t="str">
            <v>VOLQUETA  6M3 (CARGUE A MANO) RETIRO INTERNO</v>
          </cell>
          <cell r="C1650" t="str">
            <v>Insumos</v>
          </cell>
          <cell r="D1650" t="str">
            <v>VJE</v>
          </cell>
          <cell r="E1650">
            <v>198398</v>
          </cell>
          <cell r="F1650">
            <v>166721</v>
          </cell>
        </row>
        <row r="1651">
          <cell r="A1651" t="str">
            <v>I1650</v>
          </cell>
          <cell r="B1651" t="str">
            <v>MESON ACERO INOXIDABLE CAL. 20 ANCHO = 0,60M</v>
          </cell>
          <cell r="C1651" t="str">
            <v>Insumos</v>
          </cell>
          <cell r="D1651" t="str">
            <v>ML</v>
          </cell>
          <cell r="E1651">
            <v>275067</v>
          </cell>
          <cell r="F1651">
            <v>231149</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403480</v>
          </cell>
          <cell r="F1652">
            <v>339059</v>
          </cell>
        </row>
        <row r="1653">
          <cell r="A1653" t="str">
            <v>I1652</v>
          </cell>
          <cell r="B1653" t="str">
            <v>BARRA DISCAPACITADOS ABATIBLE EN ACERO INOXIDABLE CAL. 18 Ø 1 1/2", INCLUYE ANCLAJE EN PLATINA DE 1/4</v>
          </cell>
          <cell r="C1653" t="str">
            <v>Insumos</v>
          </cell>
          <cell r="D1653" t="str">
            <v>UND</v>
          </cell>
          <cell r="E1653">
            <v>397073</v>
          </cell>
          <cell r="F1653">
            <v>333675</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421479</v>
          </cell>
          <cell r="F1654">
            <v>354184</v>
          </cell>
        </row>
        <row r="1655">
          <cell r="A1655" t="str">
            <v>I1654</v>
          </cell>
          <cell r="B1655" t="str">
            <v>LISTON PINO 4 X 4 PULGADAS X 3M</v>
          </cell>
          <cell r="C1655" t="str">
            <v>Insumos</v>
          </cell>
          <cell r="D1655" t="str">
            <v>UND</v>
          </cell>
          <cell r="E1655">
            <v>88917</v>
          </cell>
          <cell r="F1655">
            <v>74720</v>
          </cell>
        </row>
        <row r="1656">
          <cell r="A1656" t="str">
            <v>I1655</v>
          </cell>
          <cell r="B1656" t="str">
            <v>LISTON PINO 3 X 4 PULGADAS X 3M</v>
          </cell>
          <cell r="C1656" t="str">
            <v>Insumos</v>
          </cell>
          <cell r="D1656" t="str">
            <v>UND</v>
          </cell>
          <cell r="E1656">
            <v>80797</v>
          </cell>
          <cell r="F1656">
            <v>67897</v>
          </cell>
        </row>
        <row r="1657">
          <cell r="A1657" t="str">
            <v>I1656</v>
          </cell>
          <cell r="B1657" t="str">
            <v>TABLA 1,8 X 7 X 90 CM TECA BISELADA</v>
          </cell>
          <cell r="C1657" t="str">
            <v>Insumos</v>
          </cell>
          <cell r="D1657" t="str">
            <v>UND</v>
          </cell>
          <cell r="E1657">
            <v>17458</v>
          </cell>
          <cell r="F1657">
            <v>14671</v>
          </cell>
        </row>
        <row r="1658">
          <cell r="A1658" t="str">
            <v>I1657</v>
          </cell>
          <cell r="B1658" t="str">
            <v>LUMINARIA LED DE INCRUSTAR REF. 9PULG-24 W TIPO PLANETA O SIMILAR</v>
          </cell>
          <cell r="C1658" t="str">
            <v>Insumos</v>
          </cell>
          <cell r="D1658" t="str">
            <v>UND</v>
          </cell>
          <cell r="E1658">
            <v>74218</v>
          </cell>
          <cell r="F1658">
            <v>62368</v>
          </cell>
        </row>
        <row r="1659">
          <cell r="A1659" t="str">
            <v>I1658</v>
          </cell>
          <cell r="B1659" t="str">
            <v>SILLAR CABEZAL 3831</v>
          </cell>
          <cell r="C1659" t="str">
            <v>Insumos</v>
          </cell>
          <cell r="D1659" t="str">
            <v>ML</v>
          </cell>
          <cell r="E1659">
            <v>7716</v>
          </cell>
          <cell r="F1659">
            <v>6484</v>
          </cell>
        </row>
        <row r="1660">
          <cell r="A1660" t="str">
            <v>I1659</v>
          </cell>
          <cell r="B1660" t="str">
            <v>JAMBA 3831</v>
          </cell>
          <cell r="C1660" t="str">
            <v>Insumos</v>
          </cell>
          <cell r="D1660" t="str">
            <v>ML</v>
          </cell>
          <cell r="E1660">
            <v>7716</v>
          </cell>
          <cell r="F1660">
            <v>6484</v>
          </cell>
        </row>
        <row r="1661">
          <cell r="A1661" t="str">
            <v>I1660</v>
          </cell>
          <cell r="B1661" t="str">
            <v>PISAVIDRIO PROYECTANTE 3831 FIJJO+MOVIL</v>
          </cell>
          <cell r="C1661" t="str">
            <v>Insumos</v>
          </cell>
          <cell r="D1661" t="str">
            <v>ML</v>
          </cell>
          <cell r="E1661">
            <v>13534</v>
          </cell>
          <cell r="F1661">
            <v>11373</v>
          </cell>
        </row>
        <row r="1662">
          <cell r="A1662" t="str">
            <v>I1661</v>
          </cell>
          <cell r="B1662" t="str">
            <v>DIVISOR 3831</v>
          </cell>
          <cell r="C1662" t="str">
            <v>Insumos</v>
          </cell>
          <cell r="D1662" t="str">
            <v>ML</v>
          </cell>
          <cell r="E1662">
            <v>10151</v>
          </cell>
          <cell r="F1662">
            <v>8530</v>
          </cell>
        </row>
        <row r="1663">
          <cell r="A1663" t="str">
            <v>I1662</v>
          </cell>
          <cell r="B1663" t="str">
            <v>MARCO NAVE 3831</v>
          </cell>
          <cell r="C1663" t="str">
            <v>Insumos</v>
          </cell>
          <cell r="D1663" t="str">
            <v>ML</v>
          </cell>
          <cell r="E1663">
            <v>9203</v>
          </cell>
          <cell r="F1663">
            <v>7734</v>
          </cell>
        </row>
        <row r="1664">
          <cell r="A1664" t="str">
            <v>I1663</v>
          </cell>
          <cell r="B1664" t="str">
            <v>CHAPETA 1.1/2"</v>
          </cell>
          <cell r="C1664" t="str">
            <v>Insumos</v>
          </cell>
          <cell r="D1664" t="str">
            <v>UND</v>
          </cell>
          <cell r="E1664">
            <v>2031</v>
          </cell>
          <cell r="F1664">
            <v>1707</v>
          </cell>
        </row>
        <row r="1665">
          <cell r="A1665" t="str">
            <v>I1664</v>
          </cell>
          <cell r="B1665" t="str">
            <v>MANIJA Y SEGURO PUERTA</v>
          </cell>
          <cell r="C1665" t="str">
            <v>Insumos</v>
          </cell>
          <cell r="D1665" t="str">
            <v>UND</v>
          </cell>
          <cell r="E1665">
            <v>47369</v>
          </cell>
          <cell r="F1665">
            <v>39806</v>
          </cell>
        </row>
        <row r="1666">
          <cell r="A1666" t="str">
            <v>I1665</v>
          </cell>
          <cell r="B1666" t="str">
            <v>SILICONA TRANSPARENTE ANTIHONGOS</v>
          </cell>
          <cell r="C1666" t="str">
            <v>Insumos</v>
          </cell>
          <cell r="D1666" t="str">
            <v>UND</v>
          </cell>
          <cell r="E1666">
            <v>10151</v>
          </cell>
          <cell r="F1666">
            <v>8530</v>
          </cell>
        </row>
        <row r="1667">
          <cell r="A1667" t="str">
            <v>I1666</v>
          </cell>
          <cell r="B1667" t="str">
            <v>CERAMICA PISO GRANILLA TIPO ALFA O SIMILAR.</v>
          </cell>
          <cell r="C1667" t="str">
            <v>Insumos</v>
          </cell>
          <cell r="D1667" t="str">
            <v>M2</v>
          </cell>
          <cell r="E1667">
            <v>39297</v>
          </cell>
          <cell r="F1667">
            <v>33023</v>
          </cell>
        </row>
        <row r="1668">
          <cell r="A1668" t="str">
            <v>I1667</v>
          </cell>
          <cell r="B1668" t="str">
            <v>TORNNILLO CABEZA PLANA 8X1/2"</v>
          </cell>
          <cell r="C1668" t="str">
            <v>Insumos</v>
          </cell>
          <cell r="D1668" t="str">
            <v>UND</v>
          </cell>
          <cell r="E1668">
            <v>40</v>
          </cell>
          <cell r="F1668">
            <v>34</v>
          </cell>
        </row>
        <row r="1669">
          <cell r="A1669" t="str">
            <v>I1668</v>
          </cell>
          <cell r="B1669" t="str">
            <v>TORNILLO ENSAMBLE PAN 6X1/2"</v>
          </cell>
          <cell r="C1669" t="str">
            <v>Insumos</v>
          </cell>
          <cell r="D1669" t="str">
            <v>UND</v>
          </cell>
          <cell r="E1669">
            <v>40</v>
          </cell>
          <cell r="F1669">
            <v>34</v>
          </cell>
        </row>
        <row r="1670">
          <cell r="A1670" t="str">
            <v>I1669</v>
          </cell>
          <cell r="B1670" t="str">
            <v>REMACHE POP 4X3</v>
          </cell>
          <cell r="C1670" t="str">
            <v>Insumos</v>
          </cell>
          <cell r="D1670" t="str">
            <v>UND</v>
          </cell>
          <cell r="E1670">
            <v>40</v>
          </cell>
          <cell r="F1670">
            <v>34</v>
          </cell>
        </row>
        <row r="1671">
          <cell r="A1671" t="str">
            <v>I1670</v>
          </cell>
          <cell r="B1671" t="str">
            <v>EMPAQUE MARIPOSA</v>
          </cell>
          <cell r="C1671" t="str">
            <v>Insumos</v>
          </cell>
          <cell r="D1671" t="str">
            <v>UND</v>
          </cell>
          <cell r="E1671">
            <v>1622</v>
          </cell>
          <cell r="F1671">
            <v>1363</v>
          </cell>
        </row>
        <row r="1672">
          <cell r="A1672" t="str">
            <v>I1671</v>
          </cell>
          <cell r="B1672" t="str">
            <v>LÁMINA ALUMINIO MICROPERFORADA Ø1/8" - CAL. 20</v>
          </cell>
          <cell r="C1672" t="str">
            <v>Insumos</v>
          </cell>
          <cell r="D1672" t="str">
            <v>M2</v>
          </cell>
          <cell r="E1672">
            <v>186092</v>
          </cell>
          <cell r="F1672">
            <v>156380</v>
          </cell>
        </row>
        <row r="1673">
          <cell r="A1673" t="str">
            <v>I1672</v>
          </cell>
          <cell r="B1673" t="str">
            <v>BRAZO ESCUALIZABLE 6"</v>
          </cell>
          <cell r="C1673" t="str">
            <v>Insumos</v>
          </cell>
          <cell r="D1673" t="str">
            <v>UND</v>
          </cell>
          <cell r="E1673">
            <v>10151</v>
          </cell>
          <cell r="F1673">
            <v>8530</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7567566</v>
          </cell>
          <cell r="F1674">
            <v>6359299</v>
          </cell>
        </row>
        <row r="1675">
          <cell r="A1675" t="str">
            <v>I1674</v>
          </cell>
          <cell r="B1675" t="str">
            <v>PISAVIDRIO FIJO U68</v>
          </cell>
          <cell r="C1675" t="str">
            <v>Insumos</v>
          </cell>
          <cell r="D1675" t="str">
            <v>ML</v>
          </cell>
          <cell r="E1675">
            <v>3315</v>
          </cell>
          <cell r="F1675">
            <v>2786</v>
          </cell>
        </row>
        <row r="1676">
          <cell r="A1676" t="str">
            <v>I1675</v>
          </cell>
          <cell r="B1676" t="str">
            <v>EMPAQUE EXTRUSION 30016</v>
          </cell>
          <cell r="C1676" t="str">
            <v>Insumos</v>
          </cell>
          <cell r="D1676" t="str">
            <v>ML</v>
          </cell>
          <cell r="E1676">
            <v>1622</v>
          </cell>
          <cell r="F1676">
            <v>1363</v>
          </cell>
        </row>
        <row r="1677">
          <cell r="A1677" t="str">
            <v>I1676</v>
          </cell>
          <cell r="B1677" t="str">
            <v>CHAPETA TIPO NAVE</v>
          </cell>
          <cell r="C1677" t="str">
            <v>Insumos</v>
          </cell>
          <cell r="D1677" t="str">
            <v>UND</v>
          </cell>
          <cell r="E1677">
            <v>1825</v>
          </cell>
          <cell r="F1677">
            <v>1534</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48</v>
          </cell>
          <cell r="F1679">
            <v>40</v>
          </cell>
        </row>
        <row r="1680">
          <cell r="A1680" t="str">
            <v>I1679</v>
          </cell>
          <cell r="B1680" t="str">
            <v>KORAZA LADRILLO SEMIMATE TRANSPARENTE</v>
          </cell>
          <cell r="C1680" t="str">
            <v>Insumos</v>
          </cell>
          <cell r="D1680" t="str">
            <v>GAL</v>
          </cell>
          <cell r="E1680">
            <v>123160</v>
          </cell>
          <cell r="F1680">
            <v>103496</v>
          </cell>
        </row>
        <row r="1681">
          <cell r="A1681" t="str">
            <v>I1680</v>
          </cell>
          <cell r="B1681" t="str">
            <v>CAMPANA INDUSTRIAL EXTRACTORA DE 2,0X0,7 MTS EN ACERO INOXIDABLE CAL. 20, INCLUYE MOTOR EXTRACTOR</v>
          </cell>
          <cell r="C1681" t="str">
            <v>Insumos</v>
          </cell>
          <cell r="D1681" t="str">
            <v>UND</v>
          </cell>
          <cell r="E1681">
            <v>3750845</v>
          </cell>
          <cell r="F1681">
            <v>3151971</v>
          </cell>
        </row>
        <row r="1682">
          <cell r="A1682" t="str">
            <v>I1681</v>
          </cell>
          <cell r="B1682" t="str">
            <v>DUCTO PARA CAMPANA INDUSTRIAL EXTRACTORA ACERO INOXIDABE CAL. 20</v>
          </cell>
          <cell r="C1682" t="str">
            <v>Insumos</v>
          </cell>
          <cell r="D1682" t="str">
            <v>ML</v>
          </cell>
          <cell r="E1682">
            <v>210562</v>
          </cell>
          <cell r="F1682">
            <v>176943</v>
          </cell>
        </row>
        <row r="1683">
          <cell r="A1683" t="str">
            <v>I1682</v>
          </cell>
          <cell r="B1683" t="str">
            <v>LAVAOLLA EN ACERO INOXIDABLE CAL. 20 DIMENSIONES INTERNAS 80X80X40 CMS</v>
          </cell>
          <cell r="C1683" t="str">
            <v>Insumos</v>
          </cell>
          <cell r="D1683" t="str">
            <v>UND</v>
          </cell>
          <cell r="E1683">
            <v>1184545</v>
          </cell>
          <cell r="F1683">
            <v>995416</v>
          </cell>
        </row>
        <row r="1684">
          <cell r="A1684" t="str">
            <v>I1683</v>
          </cell>
          <cell r="B1684" t="str">
            <v>LAMINA METADECK  LAMINA 2"  CAL.22  - TIPO ACESCO O SIMILAR.</v>
          </cell>
          <cell r="C1684" t="str">
            <v>Insumos</v>
          </cell>
          <cell r="D1684" t="str">
            <v>M2</v>
          </cell>
          <cell r="E1684">
            <v>35210</v>
          </cell>
          <cell r="F1684">
            <v>29588</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114944337</v>
          </cell>
          <cell r="F1685">
            <v>96591880</v>
          </cell>
        </row>
        <row r="1686">
          <cell r="A1686" t="str">
            <v>I1685</v>
          </cell>
          <cell r="B1686" t="str">
            <v>BASES PARA BICICLETAS PARA SEIS UNIDADES EN TUBO DE AGUAS NEGRAS DE 1" EN 1,5 MM CON PINTURA ELECTROSTATICA SEGÚN DISEÑO</v>
          </cell>
          <cell r="C1686" t="str">
            <v>Insumos</v>
          </cell>
          <cell r="D1686" t="str">
            <v>UND</v>
          </cell>
          <cell r="E1686">
            <v>324815</v>
          </cell>
          <cell r="F1686">
            <v>272954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1563270</v>
          </cell>
          <cell r="F1687">
            <v>1313672</v>
          </cell>
        </row>
        <row r="1688">
          <cell r="A1688" t="str">
            <v>I1687</v>
          </cell>
          <cell r="B1688" t="str">
            <v>CASCO ELECTRICO</v>
          </cell>
          <cell r="C1688" t="str">
            <v>Insumos</v>
          </cell>
          <cell r="D1688" t="str">
            <v>UND</v>
          </cell>
          <cell r="E1688">
            <v>43309</v>
          </cell>
          <cell r="F1688">
            <v>36394</v>
          </cell>
        </row>
        <row r="1689">
          <cell r="A1689" t="str">
            <v>I1688</v>
          </cell>
          <cell r="B1689" t="str">
            <v>GAFAS PROTECTORAS CONTRA RADIACION ULTRAVIOLETA</v>
          </cell>
          <cell r="C1689" t="str">
            <v>Insumos</v>
          </cell>
          <cell r="D1689" t="str">
            <v>UND</v>
          </cell>
          <cell r="E1689">
            <v>43309</v>
          </cell>
          <cell r="F1689">
            <v>36394</v>
          </cell>
        </row>
        <row r="1690">
          <cell r="A1690" t="str">
            <v>I1689</v>
          </cell>
          <cell r="B1690" t="str">
            <v>GUANTES DE CUERO O DE CARNAZA</v>
          </cell>
          <cell r="C1690" t="str">
            <v>Insumos</v>
          </cell>
          <cell r="D1690" t="str">
            <v>JUEGO</v>
          </cell>
          <cell r="E1690">
            <v>43309</v>
          </cell>
          <cell r="F1690">
            <v>36394</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116832</v>
          </cell>
          <cell r="F1692">
            <v>98178</v>
          </cell>
        </row>
        <row r="1693">
          <cell r="A1693" t="str">
            <v>I1692</v>
          </cell>
          <cell r="B1693" t="str">
            <v>CAJA HERMETICA TIPO INTERPERIE PARA MEDIDOR DE ENERGIA</v>
          </cell>
          <cell r="C1693" t="str">
            <v>Insumos</v>
          </cell>
          <cell r="D1693" t="str">
            <v>UND</v>
          </cell>
          <cell r="E1693">
            <v>169107</v>
          </cell>
          <cell r="F1693">
            <v>142107</v>
          </cell>
        </row>
        <row r="1694">
          <cell r="A1694" t="str">
            <v>I1693</v>
          </cell>
          <cell r="B1694" t="str">
            <v>TERMINAL EMT 2"</v>
          </cell>
          <cell r="C1694" t="str">
            <v>Insumos</v>
          </cell>
          <cell r="D1694" t="str">
            <v>UND</v>
          </cell>
          <cell r="E1694">
            <v>6238</v>
          </cell>
          <cell r="F1694">
            <v>5242</v>
          </cell>
        </row>
        <row r="1695">
          <cell r="A1695" t="str">
            <v>I1694</v>
          </cell>
          <cell r="B1695" t="str">
            <v>CINTA BAND - IT, 5/8"</v>
          </cell>
          <cell r="C1695" t="str">
            <v>Insumos</v>
          </cell>
          <cell r="D1695" t="str">
            <v>ML</v>
          </cell>
          <cell r="E1695">
            <v>5524</v>
          </cell>
          <cell r="F1695">
            <v>4642</v>
          </cell>
        </row>
        <row r="1696">
          <cell r="A1696" t="str">
            <v>I1695</v>
          </cell>
          <cell r="B1696" t="str">
            <v>GRAPA BAND - IT 5/8"</v>
          </cell>
          <cell r="C1696" t="str">
            <v>Insumos</v>
          </cell>
          <cell r="D1696" t="str">
            <v>UND</v>
          </cell>
          <cell r="E1696">
            <v>1340</v>
          </cell>
          <cell r="F1696">
            <v>1126</v>
          </cell>
        </row>
        <row r="1697">
          <cell r="A1697" t="str">
            <v>I1696</v>
          </cell>
          <cell r="B1697" t="str">
            <v>CABLE CU 2 AWG HFFR LS 600V 75º CT</v>
          </cell>
          <cell r="C1697" t="str">
            <v>Insumos</v>
          </cell>
          <cell r="D1697" t="str">
            <v>ML</v>
          </cell>
          <cell r="E1697">
            <v>15045</v>
          </cell>
          <cell r="F1697">
            <v>12643</v>
          </cell>
        </row>
        <row r="1698">
          <cell r="A1698" t="str">
            <v>I1697</v>
          </cell>
          <cell r="B1698" t="str">
            <v>CINTA AISLANTE DE COLORES</v>
          </cell>
          <cell r="C1698" t="str">
            <v>Insumos</v>
          </cell>
          <cell r="D1698" t="str">
            <v>UND</v>
          </cell>
          <cell r="E1698">
            <v>2230</v>
          </cell>
          <cell r="F1698">
            <v>1874</v>
          </cell>
        </row>
        <row r="1699">
          <cell r="A1699" t="str">
            <v>I1698</v>
          </cell>
          <cell r="B1699" t="str">
            <v>TUBO PVC PESADO 1 1/2"</v>
          </cell>
          <cell r="C1699" t="str">
            <v>Insumos</v>
          </cell>
          <cell r="D1699" t="str">
            <v>ML</v>
          </cell>
          <cell r="E1699">
            <v>2247</v>
          </cell>
          <cell r="F1699">
            <v>1888</v>
          </cell>
        </row>
        <row r="1700">
          <cell r="A1700" t="str">
            <v>I1699</v>
          </cell>
          <cell r="B1700" t="str">
            <v>BANDA PLASTICA DE SEÑALIZACION</v>
          </cell>
          <cell r="C1700" t="str">
            <v>Insumos</v>
          </cell>
          <cell r="D1700" t="str">
            <v>ML</v>
          </cell>
          <cell r="E1700">
            <v>3039</v>
          </cell>
          <cell r="F1700">
            <v>2554</v>
          </cell>
        </row>
        <row r="1701">
          <cell r="A1701" t="str">
            <v>I1700</v>
          </cell>
          <cell r="B1701" t="str">
            <v>LIMPIADOR  REM PVC 760 GMS(1/4)</v>
          </cell>
          <cell r="C1701" t="str">
            <v>Insumos</v>
          </cell>
          <cell r="D1701" t="str">
            <v>UND</v>
          </cell>
          <cell r="E1701">
            <v>54175</v>
          </cell>
          <cell r="F1701">
            <v>45525</v>
          </cell>
        </row>
        <row r="1702">
          <cell r="A1702" t="str">
            <v>I1701</v>
          </cell>
          <cell r="B1702" t="str">
            <v>SOLDADURA PVC LIQUIDA</v>
          </cell>
          <cell r="C1702" t="str">
            <v>Insumos</v>
          </cell>
          <cell r="D1702" t="str">
            <v>UND</v>
          </cell>
          <cell r="E1702">
            <v>97748</v>
          </cell>
          <cell r="F1702">
            <v>82141</v>
          </cell>
        </row>
        <row r="1703">
          <cell r="A1703" t="str">
            <v>I1702</v>
          </cell>
          <cell r="B1703" t="str">
            <v>ARENA DE PEÑA</v>
          </cell>
          <cell r="C1703" t="str">
            <v>Insumos</v>
          </cell>
          <cell r="D1703" t="str">
            <v>M3</v>
          </cell>
          <cell r="E1703">
            <v>292523</v>
          </cell>
          <cell r="F1703">
            <v>245818</v>
          </cell>
        </row>
        <row r="1704">
          <cell r="A1704" t="str">
            <v>I1703</v>
          </cell>
          <cell r="B1704" t="str">
            <v>RELLENO CON TIERRA DE EXCAVACION ( RELLENO CON PIZON DE CAPAS DE 15CM)</v>
          </cell>
          <cell r="C1704" t="str">
            <v>Insumos</v>
          </cell>
          <cell r="D1704" t="str">
            <v>M3</v>
          </cell>
          <cell r="E1704">
            <v>15007</v>
          </cell>
          <cell r="F1704">
            <v>12611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217218</v>
          </cell>
          <cell r="F1705">
            <v>182536</v>
          </cell>
        </row>
        <row r="1706">
          <cell r="A1706" t="str">
            <v>I1705</v>
          </cell>
          <cell r="B1706" t="str">
            <v>CONCRETO 2500 PSI</v>
          </cell>
          <cell r="C1706" t="str">
            <v>Insumos</v>
          </cell>
          <cell r="D1706" t="str">
            <v>M3 - HM</v>
          </cell>
          <cell r="E1706">
            <v>362033</v>
          </cell>
          <cell r="F1706">
            <v>304229</v>
          </cell>
        </row>
        <row r="1707">
          <cell r="A1707" t="str">
            <v>I1706</v>
          </cell>
          <cell r="B1707" t="str">
            <v>MORTERO 1:5 ( ARENA SEMILAVADA DE PEÑA)</v>
          </cell>
          <cell r="C1707" t="str">
            <v>Insumos</v>
          </cell>
          <cell r="D1707" t="str">
            <v>M3</v>
          </cell>
          <cell r="E1707">
            <v>329156</v>
          </cell>
          <cell r="F1707">
            <v>276602</v>
          </cell>
        </row>
        <row r="1708">
          <cell r="A1708" t="str">
            <v>I1707</v>
          </cell>
          <cell r="B1708" t="str">
            <v>CONCRETO 1:2:1 280 KG/CM2 4000PSI</v>
          </cell>
          <cell r="C1708" t="str">
            <v>Insumos</v>
          </cell>
          <cell r="D1708" t="str">
            <v>M3</v>
          </cell>
          <cell r="E1708">
            <v>608214</v>
          </cell>
          <cell r="F1708">
            <v>511104</v>
          </cell>
        </row>
        <row r="1709">
          <cell r="A1709" t="str">
            <v>I1708</v>
          </cell>
          <cell r="B1709" t="str">
            <v>RECEBO COMUN (EXTENDIDO Y COMPACTADO)</v>
          </cell>
          <cell r="C1709" t="str">
            <v>Insumos</v>
          </cell>
          <cell r="D1709" t="str">
            <v>M3</v>
          </cell>
          <cell r="E1709">
            <v>41763</v>
          </cell>
          <cell r="F1709">
            <v>35095</v>
          </cell>
        </row>
        <row r="1710">
          <cell r="A1710" t="str">
            <v>I1709</v>
          </cell>
          <cell r="B1710" t="str">
            <v>EXCAVACION MANUAL DE MATERIAL HETEROGENEO ( INCLUYE CARGUE Y RETIRO DE MATERIAL EXCAVADO A BOLADERO)</v>
          </cell>
          <cell r="C1710" t="str">
            <v>Insumos</v>
          </cell>
          <cell r="D1710" t="str">
            <v>M3 - HM</v>
          </cell>
          <cell r="E1710">
            <v>26886</v>
          </cell>
          <cell r="F1710">
            <v>22593</v>
          </cell>
        </row>
        <row r="1711">
          <cell r="A1711" t="str">
            <v>I1710</v>
          </cell>
          <cell r="B1711" t="str">
            <v>RELLENO EN GRAVILLA COMUN</v>
          </cell>
          <cell r="C1711" t="str">
            <v>Insumos</v>
          </cell>
          <cell r="D1711" t="str">
            <v>M3</v>
          </cell>
          <cell r="E1711">
            <v>139637</v>
          </cell>
          <cell r="F1711">
            <v>117342</v>
          </cell>
        </row>
        <row r="1712">
          <cell r="A1712" t="str">
            <v>I1711</v>
          </cell>
          <cell r="B1712" t="str">
            <v>PLACA DE IDENTIFICACION EN ALUMINIO ALTO RELIEVE DE 12 X 5CM, SEGUN NORMA CS 278-1</v>
          </cell>
          <cell r="C1712" t="str">
            <v>Insumos</v>
          </cell>
          <cell r="D1712" t="str">
            <v>UND</v>
          </cell>
          <cell r="E1712">
            <v>5359</v>
          </cell>
          <cell r="F1712">
            <v>4503</v>
          </cell>
        </row>
        <row r="1713">
          <cell r="A1713" t="str">
            <v>I1712</v>
          </cell>
          <cell r="B1713" t="str">
            <v>SUMINISTRO DE TABLERO ELECTRONICO DE BAJA TENSION ( 0.9X1. 0X0. 30)SEGUN RETIE, INCLUYE BARRAJE 2F- N-T 125A</v>
          </cell>
          <cell r="C1713" t="str">
            <v>Insumos</v>
          </cell>
          <cell r="D1713" t="str">
            <v>UND</v>
          </cell>
          <cell r="E1713">
            <v>1704450</v>
          </cell>
          <cell r="F1713">
            <v>1432311</v>
          </cell>
        </row>
        <row r="1714">
          <cell r="A1714" t="str">
            <v>I1713</v>
          </cell>
          <cell r="B1714" t="str">
            <v>SUMINISTRO DE PROTECCION FIJA 125A, 50KA 240/120V</v>
          </cell>
          <cell r="C1714" t="str">
            <v>Insumos</v>
          </cell>
          <cell r="D1714" t="str">
            <v>UND</v>
          </cell>
          <cell r="E1714">
            <v>248</v>
          </cell>
          <cell r="F1714">
            <v>208</v>
          </cell>
        </row>
        <row r="1715">
          <cell r="A1715" t="str">
            <v>I1714</v>
          </cell>
          <cell r="B1715" t="str">
            <v>SUMINISTRO BREAKER 2X50 25K 240/120V</v>
          </cell>
          <cell r="C1715" t="str">
            <v>Insumos</v>
          </cell>
          <cell r="D1715" t="str">
            <v>UND</v>
          </cell>
          <cell r="E1715">
            <v>54233</v>
          </cell>
          <cell r="F1715">
            <v>45574</v>
          </cell>
        </row>
        <row r="1716">
          <cell r="A1716" t="str">
            <v>I1715</v>
          </cell>
          <cell r="B1716" t="str">
            <v>SUMINISTRO DE TERMINAL DE OJO PARA ALAMBRE 2 AWG C/ TORNILLO</v>
          </cell>
          <cell r="C1716" t="str">
            <v>Insumos</v>
          </cell>
          <cell r="D1716" t="str">
            <v>UND</v>
          </cell>
          <cell r="E1716">
            <v>8814</v>
          </cell>
          <cell r="F1716">
            <v>7407</v>
          </cell>
        </row>
        <row r="1717">
          <cell r="A1717" t="str">
            <v>I1716</v>
          </cell>
          <cell r="B1717" t="str">
            <v>SUMINSTRO DETERMINAL DE OJO PARA ALAMBRE 8 AWG C/TORNILLO</v>
          </cell>
          <cell r="C1717" t="str">
            <v>Insumos</v>
          </cell>
          <cell r="D1717" t="str">
            <v>UND</v>
          </cell>
          <cell r="E1717">
            <v>5704</v>
          </cell>
          <cell r="F1717">
            <v>4793</v>
          </cell>
        </row>
        <row r="1718">
          <cell r="A1718" t="str">
            <v>I1717</v>
          </cell>
          <cell r="B1718" t="str">
            <v>SUMINISTRO DE ALAMBRE 8 AWG HFFR LS 600V 75ºCT</v>
          </cell>
          <cell r="C1718" t="str">
            <v>Insumos</v>
          </cell>
          <cell r="D1718" t="str">
            <v>ML</v>
          </cell>
          <cell r="E1718">
            <v>4071</v>
          </cell>
          <cell r="F1718">
            <v>3421</v>
          </cell>
        </row>
        <row r="1719">
          <cell r="A1719" t="str">
            <v>I1718</v>
          </cell>
          <cell r="B1719" t="str">
            <v>SUMINISTRO DE ALAMBRE 2 AWG HFFR LS 600V 75º CT</v>
          </cell>
          <cell r="C1719" t="str">
            <v>Insumos</v>
          </cell>
          <cell r="D1719" t="str">
            <v>ML</v>
          </cell>
          <cell r="E1719">
            <v>15045</v>
          </cell>
          <cell r="F1719">
            <v>12643</v>
          </cell>
        </row>
        <row r="1720">
          <cell r="A1720" t="str">
            <v>I1719</v>
          </cell>
          <cell r="B1720" t="str">
            <v>SUMINSTRO DE CANALETA 80X60MM RANURADA X 2M</v>
          </cell>
          <cell r="C1720" t="str">
            <v>Insumos</v>
          </cell>
          <cell r="D1720" t="str">
            <v>ML</v>
          </cell>
          <cell r="E1720">
            <v>29936</v>
          </cell>
          <cell r="F1720">
            <v>25156</v>
          </cell>
        </row>
        <row r="1721">
          <cell r="A1721" t="str">
            <v>I1720</v>
          </cell>
          <cell r="B1721" t="str">
            <v>ADAPTADOR  TUBO PVC DE 2"</v>
          </cell>
          <cell r="C1721" t="str">
            <v>Insumos</v>
          </cell>
          <cell r="D1721" t="str">
            <v>UND</v>
          </cell>
          <cell r="E1721">
            <v>1167</v>
          </cell>
          <cell r="F1721">
            <v>981</v>
          </cell>
        </row>
        <row r="1722">
          <cell r="A1722" t="str">
            <v>I1721</v>
          </cell>
          <cell r="B1722" t="str">
            <v>SUMINISTRO DE CINTA AISLANTE SCOTH</v>
          </cell>
          <cell r="C1722" t="str">
            <v>Insumos</v>
          </cell>
          <cell r="D1722" t="str">
            <v>ML</v>
          </cell>
          <cell r="E1722">
            <v>17820</v>
          </cell>
          <cell r="F1722">
            <v>14975</v>
          </cell>
        </row>
        <row r="1723">
          <cell r="A1723" t="str">
            <v>I1722</v>
          </cell>
          <cell r="B1723" t="str">
            <v>SUMINSTRO  DE CINTA AISLANTE DE COLORES</v>
          </cell>
          <cell r="C1723" t="str">
            <v>Insumos</v>
          </cell>
          <cell r="D1723" t="str">
            <v>ML</v>
          </cell>
          <cell r="E1723">
            <v>22265</v>
          </cell>
          <cell r="F1723">
            <v>18710</v>
          </cell>
        </row>
        <row r="1724">
          <cell r="A1724" t="str">
            <v>I1723</v>
          </cell>
          <cell r="B1724" t="str">
            <v>SUMINSTRO DE MARCADORES DECABLES</v>
          </cell>
          <cell r="C1724" t="str">
            <v>Insumos</v>
          </cell>
          <cell r="D1724" t="str">
            <v>ML</v>
          </cell>
          <cell r="E1724">
            <v>1248</v>
          </cell>
          <cell r="F1724">
            <v>1049</v>
          </cell>
        </row>
        <row r="1725">
          <cell r="A1725" t="str">
            <v>I1724</v>
          </cell>
          <cell r="B1725" t="str">
            <v>SUMINISTRO DE MARCADORES EN ACRILICO</v>
          </cell>
          <cell r="C1725" t="str">
            <v>Insumos</v>
          </cell>
          <cell r="D1725" t="str">
            <v>ML</v>
          </cell>
          <cell r="E1725">
            <v>2675</v>
          </cell>
          <cell r="F1725">
            <v>2248</v>
          </cell>
        </row>
        <row r="1726">
          <cell r="A1726" t="str">
            <v>I1725</v>
          </cell>
          <cell r="B1726" t="str">
            <v>SUMINISTRO DE VARILLA  COOPERWELL 5/8" X 2.4M COBRE - COBRE</v>
          </cell>
          <cell r="C1726" t="str">
            <v>Insumos</v>
          </cell>
          <cell r="D1726" t="str">
            <v>UND</v>
          </cell>
          <cell r="E1726">
            <v>147709</v>
          </cell>
          <cell r="F1726">
            <v>124125</v>
          </cell>
        </row>
        <row r="1727">
          <cell r="A1727" t="str">
            <v>I1726</v>
          </cell>
          <cell r="B1727" t="str">
            <v>SUMINISTRO DE CABLE  CU  2 AWG DESNUDO</v>
          </cell>
          <cell r="C1727" t="str">
            <v>Insumos</v>
          </cell>
          <cell r="D1727" t="str">
            <v>ML</v>
          </cell>
          <cell r="E1727">
            <v>21721</v>
          </cell>
          <cell r="F1727">
            <v>18253</v>
          </cell>
        </row>
        <row r="1728">
          <cell r="A1728" t="str">
            <v>I1727</v>
          </cell>
          <cell r="B1728" t="str">
            <v>SUMINISTRO DE SOLDADURA CADWEEL 150GR</v>
          </cell>
          <cell r="C1728" t="str">
            <v>Insumos</v>
          </cell>
          <cell r="D1728" t="str">
            <v>UND</v>
          </cell>
          <cell r="E1728">
            <v>18178</v>
          </cell>
          <cell r="F1728">
            <v>15276</v>
          </cell>
        </row>
        <row r="1729">
          <cell r="A1729" t="str">
            <v>I1728</v>
          </cell>
          <cell r="B1729" t="str">
            <v>SUMINISTRO DE FAVIGEL</v>
          </cell>
          <cell r="C1729" t="str">
            <v>Insumos</v>
          </cell>
          <cell r="D1729" t="str">
            <v>KG</v>
          </cell>
          <cell r="E1729">
            <v>21382</v>
          </cell>
          <cell r="F1729">
            <v>17968</v>
          </cell>
        </row>
        <row r="1730">
          <cell r="A1730" t="str">
            <v>I1729</v>
          </cell>
          <cell r="B1730" t="str">
            <v>SUMINISTRO DEVARILLA COOPERWELL 5/8" X 2.4M COBRE-COBRE</v>
          </cell>
          <cell r="C1730" t="str">
            <v>Insumos</v>
          </cell>
          <cell r="D1730" t="str">
            <v>UND</v>
          </cell>
          <cell r="E1730">
            <v>147709</v>
          </cell>
          <cell r="F1730">
            <v>124125</v>
          </cell>
        </row>
        <row r="1731">
          <cell r="A1731" t="str">
            <v>I1730</v>
          </cell>
          <cell r="B1731" t="str">
            <v>SUMINISTRO DE CABLE CU 2AWG DESNUDO</v>
          </cell>
          <cell r="C1731" t="str">
            <v>Insumos</v>
          </cell>
          <cell r="D1731" t="str">
            <v>ML</v>
          </cell>
          <cell r="E1731">
            <v>21721</v>
          </cell>
          <cell r="F1731">
            <v>18253</v>
          </cell>
        </row>
        <row r="1732">
          <cell r="A1732" t="str">
            <v>I1731</v>
          </cell>
          <cell r="B1732" t="str">
            <v>SUMINSTRO DE SOLDADURA CADWEEL 150GR</v>
          </cell>
          <cell r="C1732" t="str">
            <v>Insumos</v>
          </cell>
          <cell r="D1732" t="str">
            <v>UND</v>
          </cell>
          <cell r="E1732">
            <v>18178</v>
          </cell>
          <cell r="F1732">
            <v>15276</v>
          </cell>
        </row>
        <row r="1733">
          <cell r="A1733" t="str">
            <v>I1732</v>
          </cell>
          <cell r="B1733" t="str">
            <v>SUMINISTRO DE CABLE 8 AWG HFFR LS 600V 75º CT</v>
          </cell>
          <cell r="C1733" t="str">
            <v>Insumos</v>
          </cell>
          <cell r="D1733" t="str">
            <v>ML</v>
          </cell>
          <cell r="E1733">
            <v>4071</v>
          </cell>
          <cell r="F1733">
            <v>3421</v>
          </cell>
        </row>
        <row r="1734">
          <cell r="A1734" t="str">
            <v>I1733</v>
          </cell>
          <cell r="B1734" t="str">
            <v>SUMINISTRO DE CABLE  10 AWG HFFR LS 600V 75º CT</v>
          </cell>
          <cell r="C1734" t="str">
            <v>Insumos</v>
          </cell>
          <cell r="D1734" t="str">
            <v>ML</v>
          </cell>
          <cell r="E1734">
            <v>2747</v>
          </cell>
          <cell r="F1734">
            <v>2308</v>
          </cell>
        </row>
        <row r="1735">
          <cell r="A1735" t="str">
            <v>I1734</v>
          </cell>
          <cell r="B1735" t="str">
            <v>SUMINISTRO DE TUBERIA PVC 1"</v>
          </cell>
          <cell r="C1735" t="str">
            <v>Insumos</v>
          </cell>
          <cell r="D1735" t="str">
            <v>ML</v>
          </cell>
          <cell r="E1735">
            <v>13276</v>
          </cell>
          <cell r="F1735">
            <v>11156</v>
          </cell>
        </row>
        <row r="1736">
          <cell r="A1736" t="str">
            <v>I1735</v>
          </cell>
          <cell r="B1736" t="str">
            <v>SUMINISTRO DE CURVA PVC 1"</v>
          </cell>
          <cell r="C1736" t="str">
            <v>Insumos</v>
          </cell>
          <cell r="D1736" t="str">
            <v>UND</v>
          </cell>
          <cell r="E1736">
            <v>5260</v>
          </cell>
          <cell r="F1736">
            <v>4420</v>
          </cell>
        </row>
        <row r="1737">
          <cell r="A1737" t="str">
            <v>I1736</v>
          </cell>
          <cell r="B1737" t="str">
            <v>SUMINISTRO DE CINTA AISLANTE DE COLORES</v>
          </cell>
          <cell r="C1737" t="str">
            <v>Insumos</v>
          </cell>
          <cell r="D1737" t="str">
            <v>UND</v>
          </cell>
          <cell r="E1737">
            <v>2230</v>
          </cell>
          <cell r="F1737">
            <v>1874</v>
          </cell>
        </row>
        <row r="1738">
          <cell r="A1738" t="str">
            <v>I1737</v>
          </cell>
          <cell r="B1738" t="str">
            <v>SUMINISTRO DE PEGANTE PVC CONDUIT</v>
          </cell>
          <cell r="C1738" t="str">
            <v>Insumos</v>
          </cell>
          <cell r="D1738" t="str">
            <v>GAL</v>
          </cell>
          <cell r="E1738">
            <v>62368</v>
          </cell>
          <cell r="F1738">
            <v>52410</v>
          </cell>
        </row>
        <row r="1739">
          <cell r="A1739" t="str">
            <v>I1738</v>
          </cell>
          <cell r="B1739" t="str">
            <v>SUMINISTRO DE TABLERO DE DISTRIBUCCION MONOFASICO  2F- N+T; 12 CIRCUITOS , INCRUSTAR CON TAPA</v>
          </cell>
          <cell r="C1739" t="str">
            <v>Insumos</v>
          </cell>
          <cell r="D1739" t="str">
            <v>UND</v>
          </cell>
          <cell r="E1739">
            <v>270851</v>
          </cell>
          <cell r="F1739">
            <v>227606</v>
          </cell>
        </row>
        <row r="1740">
          <cell r="A1740" t="str">
            <v>I1739</v>
          </cell>
          <cell r="B1740" t="str">
            <v>SUMINISTRO DE MARCADORES DE CABLES</v>
          </cell>
          <cell r="C1740" t="str">
            <v>Insumos</v>
          </cell>
          <cell r="D1740" t="str">
            <v>UND</v>
          </cell>
          <cell r="E1740">
            <v>1248</v>
          </cell>
          <cell r="F1740">
            <v>1049</v>
          </cell>
        </row>
        <row r="1741">
          <cell r="A1741" t="str">
            <v>I1740</v>
          </cell>
          <cell r="B1741" t="str">
            <v>SUMINISTRO DE CABLE 12AWG HFFR LS 600V 75º CT</v>
          </cell>
          <cell r="C1741" t="str">
            <v>Insumos</v>
          </cell>
          <cell r="D1741" t="str">
            <v>ML</v>
          </cell>
          <cell r="E1741">
            <v>1898</v>
          </cell>
          <cell r="F1741">
            <v>1595</v>
          </cell>
        </row>
        <row r="1742">
          <cell r="A1742" t="str">
            <v>I1741</v>
          </cell>
          <cell r="B1742" t="str">
            <v>SUMINISTRO DE TABLERO ELECTRICO (500X400X200) IP66</v>
          </cell>
          <cell r="C1742" t="str">
            <v>Insumos</v>
          </cell>
          <cell r="D1742" t="str">
            <v>UND</v>
          </cell>
          <cell r="E1742">
            <v>110635</v>
          </cell>
          <cell r="F1742">
            <v>92971</v>
          </cell>
        </row>
        <row r="1743">
          <cell r="A1743" t="str">
            <v>I1742</v>
          </cell>
          <cell r="B1743" t="str">
            <v>SUMINISTRO DE PROTECCION TIPO MINIBRAKER DE RIEL 16A</v>
          </cell>
          <cell r="C1743" t="str">
            <v>Insumos</v>
          </cell>
          <cell r="D1743" t="str">
            <v>UND</v>
          </cell>
          <cell r="E1743">
            <v>41837</v>
          </cell>
          <cell r="F1743">
            <v>35157</v>
          </cell>
        </row>
        <row r="1744">
          <cell r="A1744" t="str">
            <v>I1743</v>
          </cell>
          <cell r="B1744" t="str">
            <v>SUMINISTRO DE TERMINALESDE OJO PARA CABLE 12 AWG</v>
          </cell>
          <cell r="C1744" t="str">
            <v>Insumos</v>
          </cell>
          <cell r="D1744" t="str">
            <v>UND</v>
          </cell>
          <cell r="E1744">
            <v>7747</v>
          </cell>
          <cell r="F1744">
            <v>6510</v>
          </cell>
        </row>
        <row r="1745">
          <cell r="A1745" t="str">
            <v>I1744</v>
          </cell>
          <cell r="B1745" t="str">
            <v>SUMINISTRO DE ACCESORIOS FIJACION TABLERO Y CABLES TABLERO</v>
          </cell>
          <cell r="C1745" t="str">
            <v>Insumos</v>
          </cell>
          <cell r="D1745" t="str">
            <v>UND</v>
          </cell>
          <cell r="E1745">
            <v>30989</v>
          </cell>
          <cell r="F1745">
            <v>26041</v>
          </cell>
        </row>
        <row r="1746">
          <cell r="A1746" t="str">
            <v>I1745</v>
          </cell>
          <cell r="B1746" t="str">
            <v>SUMINISTRO DE PROTECCION  1X20 A; 10 KA, INCRUSTAR</v>
          </cell>
          <cell r="C1746" t="str">
            <v>Insumos</v>
          </cell>
          <cell r="D1746" t="str">
            <v>UND</v>
          </cell>
          <cell r="E1746">
            <v>18593</v>
          </cell>
          <cell r="F1746">
            <v>15624</v>
          </cell>
        </row>
        <row r="1747">
          <cell r="A1747" t="str">
            <v>I1746</v>
          </cell>
          <cell r="B1747" t="str">
            <v>SUMINISTRO DE BALA LED CIRCULAR DE SOBREPONER 20W</v>
          </cell>
          <cell r="C1747" t="str">
            <v>Insumos</v>
          </cell>
          <cell r="D1747" t="str">
            <v>UND</v>
          </cell>
          <cell r="E1747">
            <v>18199</v>
          </cell>
          <cell r="F1747">
            <v>15293</v>
          </cell>
        </row>
        <row r="1748">
          <cell r="A1748" t="str">
            <v>I1747</v>
          </cell>
          <cell r="B1748" t="str">
            <v>SUMINISTRO DE ALAMBRE  12AWG HFFR LS 600V 75º CT</v>
          </cell>
          <cell r="C1748" t="str">
            <v>Insumos</v>
          </cell>
          <cell r="D1748" t="str">
            <v>ML</v>
          </cell>
          <cell r="E1748">
            <v>1898</v>
          </cell>
          <cell r="F1748">
            <v>1595</v>
          </cell>
        </row>
        <row r="1749">
          <cell r="A1749" t="str">
            <v>I1748</v>
          </cell>
          <cell r="B1749" t="str">
            <v>SUMINISTRO DE LUMINARIA 120X30, SOBREPONER, 2T, LED, 40W, ESPECULAR 3"</v>
          </cell>
          <cell r="C1749" t="str">
            <v>Insumos</v>
          </cell>
          <cell r="D1749" t="str">
            <v>UND</v>
          </cell>
          <cell r="E1749">
            <v>280459</v>
          </cell>
          <cell r="F1749">
            <v>235680</v>
          </cell>
        </row>
        <row r="1750">
          <cell r="A1750" t="str">
            <v>I1749</v>
          </cell>
          <cell r="B1750" t="str">
            <v>SUMINISTRO DE ALAMBRE 12 AWG HFFR LS 600V 75º CT</v>
          </cell>
          <cell r="C1750" t="str">
            <v>Insumos</v>
          </cell>
          <cell r="D1750" t="str">
            <v>ML</v>
          </cell>
          <cell r="E1750">
            <v>1898</v>
          </cell>
          <cell r="F1750">
            <v>1595</v>
          </cell>
        </row>
        <row r="1751">
          <cell r="A1751" t="str">
            <v>I1750</v>
          </cell>
          <cell r="B1751" t="str">
            <v>SUMINISTRO DE LUMINARIA 60X60 DE SOBREPONER T4, LED, 10W ESPECULAR 1.5"</v>
          </cell>
          <cell r="C1751" t="str">
            <v>Insumos</v>
          </cell>
          <cell r="D1751" t="str">
            <v>UND</v>
          </cell>
          <cell r="E1751">
            <v>319196</v>
          </cell>
          <cell r="F1751">
            <v>268232</v>
          </cell>
        </row>
        <row r="1752">
          <cell r="A1752" t="str">
            <v>I1751</v>
          </cell>
          <cell r="B1752" t="str">
            <v>SUMINISTRO DE ALAMBRE 12 AWG HFFR LS 600V 75ºCT</v>
          </cell>
          <cell r="C1752" t="str">
            <v>Insumos</v>
          </cell>
          <cell r="D1752" t="str">
            <v>ML</v>
          </cell>
          <cell r="E1752">
            <v>1898</v>
          </cell>
          <cell r="F1752">
            <v>1595</v>
          </cell>
        </row>
        <row r="1753">
          <cell r="A1753" t="str">
            <v>I1752</v>
          </cell>
          <cell r="B1753" t="str">
            <v>SUMINISTRO DE APLIQUE TIPO TORTUGA MARCA HAVELLS - SYLVANIA O SIMILAR  CON ACCESOSRIOS</v>
          </cell>
          <cell r="C1753" t="str">
            <v>Insumos</v>
          </cell>
          <cell r="D1753" t="str">
            <v>UND</v>
          </cell>
          <cell r="E1753">
            <v>38739</v>
          </cell>
          <cell r="F1753">
            <v>32554</v>
          </cell>
        </row>
        <row r="1754">
          <cell r="A1754" t="str">
            <v>I1753</v>
          </cell>
          <cell r="B1754" t="str">
            <v>SUMINISTRO DE INTERRUPTOR SENCILLO</v>
          </cell>
          <cell r="C1754" t="str">
            <v>Insumos</v>
          </cell>
          <cell r="D1754" t="str">
            <v>UND</v>
          </cell>
          <cell r="E1754">
            <v>16424</v>
          </cell>
          <cell r="F1754">
            <v>13802</v>
          </cell>
        </row>
        <row r="1755">
          <cell r="A1755" t="str">
            <v>I1754</v>
          </cell>
          <cell r="B1755" t="str">
            <v>SUMINISTRO DE CAJA 2X4 PLASTICA</v>
          </cell>
          <cell r="C1755" t="str">
            <v>Insumos</v>
          </cell>
          <cell r="D1755" t="str">
            <v>UND</v>
          </cell>
          <cell r="E1755">
            <v>926</v>
          </cell>
          <cell r="F1755">
            <v>778</v>
          </cell>
        </row>
        <row r="1756">
          <cell r="A1756" t="str">
            <v>I1755</v>
          </cell>
          <cell r="B1756" t="str">
            <v>SUMINISTRO DE TERMINAL PVC 1/2"</v>
          </cell>
          <cell r="C1756" t="str">
            <v>Insumos</v>
          </cell>
          <cell r="D1756" t="str">
            <v>UND</v>
          </cell>
          <cell r="E1756">
            <v>269</v>
          </cell>
          <cell r="F1756">
            <v>226</v>
          </cell>
        </row>
        <row r="1757">
          <cell r="A1757" t="str">
            <v>I1756</v>
          </cell>
          <cell r="B1757" t="str">
            <v>SUMINISTRO DE CURVA PVC 1/2"</v>
          </cell>
          <cell r="C1757" t="str">
            <v>Insumos</v>
          </cell>
          <cell r="D1757" t="str">
            <v>UND</v>
          </cell>
          <cell r="E1757">
            <v>697</v>
          </cell>
          <cell r="F1757">
            <v>586</v>
          </cell>
        </row>
        <row r="1758">
          <cell r="A1758" t="str">
            <v>I1757</v>
          </cell>
          <cell r="B1758" t="str">
            <v>SUMINISTRO DE TUBERIA PVC 1/2"</v>
          </cell>
          <cell r="C1758" t="str">
            <v>Insumos</v>
          </cell>
          <cell r="D1758" t="str">
            <v>ML</v>
          </cell>
          <cell r="E1758">
            <v>4455</v>
          </cell>
          <cell r="F1758">
            <v>3744</v>
          </cell>
        </row>
        <row r="1759">
          <cell r="A1759" t="str">
            <v>I1758</v>
          </cell>
          <cell r="B1759" t="str">
            <v>SUMINISTRO DE INTERRUPTOR DOBLE</v>
          </cell>
          <cell r="C1759" t="str">
            <v>Insumos</v>
          </cell>
          <cell r="D1759" t="str">
            <v>UND</v>
          </cell>
          <cell r="E1759">
            <v>16424</v>
          </cell>
          <cell r="F1759">
            <v>13802</v>
          </cell>
        </row>
        <row r="1760">
          <cell r="A1760" t="str">
            <v>I1759</v>
          </cell>
          <cell r="B1760" t="str">
            <v>SUMINISTRO DE CAJA 2X4" PLASTICA</v>
          </cell>
          <cell r="C1760" t="str">
            <v>Insumos</v>
          </cell>
          <cell r="D1760" t="str">
            <v>UND</v>
          </cell>
          <cell r="E1760">
            <v>926</v>
          </cell>
          <cell r="F1760">
            <v>778</v>
          </cell>
        </row>
        <row r="1761">
          <cell r="A1761" t="str">
            <v>I1760</v>
          </cell>
          <cell r="B1761" t="str">
            <v>SUMINISTRO DE INTERRUPTOR CONMUTABLE</v>
          </cell>
          <cell r="C1761" t="str">
            <v>Insumos</v>
          </cell>
          <cell r="D1761" t="str">
            <v>UND</v>
          </cell>
          <cell r="E1761">
            <v>14876</v>
          </cell>
          <cell r="F1761">
            <v>12501</v>
          </cell>
        </row>
        <row r="1762">
          <cell r="A1762" t="str">
            <v>I1761</v>
          </cell>
          <cell r="B1762" t="str">
            <v>SUMINISTRO DE INTERRUPTOR CONMUTABLE DOBLE</v>
          </cell>
          <cell r="C1762" t="str">
            <v>Insumos</v>
          </cell>
          <cell r="D1762" t="str">
            <v>UND</v>
          </cell>
          <cell r="E1762">
            <v>20142</v>
          </cell>
          <cell r="F1762">
            <v>16926</v>
          </cell>
        </row>
        <row r="1763">
          <cell r="A1763" t="str">
            <v>I1762</v>
          </cell>
          <cell r="B1763" t="str">
            <v>SUMINISTRO DE INTERRUPTOR CONMUTABLE TRIPLE</v>
          </cell>
          <cell r="C1763" t="str">
            <v>Insumos</v>
          </cell>
          <cell r="D1763" t="str">
            <v>UND</v>
          </cell>
          <cell r="E1763">
            <v>20142</v>
          </cell>
          <cell r="F1763">
            <v>16926</v>
          </cell>
        </row>
        <row r="1764">
          <cell r="A1764" t="str">
            <v>I1763</v>
          </cell>
          <cell r="B1764" t="str">
            <v>SUMINISTRO DE INTERRUPTOR CUATRO VIAS</v>
          </cell>
          <cell r="C1764" t="str">
            <v>Insumos</v>
          </cell>
          <cell r="D1764" t="str">
            <v>UND</v>
          </cell>
          <cell r="E1764">
            <v>42146</v>
          </cell>
          <cell r="F1764">
            <v>35417</v>
          </cell>
        </row>
        <row r="1765">
          <cell r="A1765" t="str">
            <v>I1764</v>
          </cell>
          <cell r="B1765" t="str">
            <v>SUMINISTRO DE INTERRUPTOR SENSOR DE MOVIMIENTO</v>
          </cell>
          <cell r="C1765" t="str">
            <v>Insumos</v>
          </cell>
          <cell r="D1765" t="str">
            <v>UND</v>
          </cell>
          <cell r="E1765">
            <v>88321</v>
          </cell>
          <cell r="F1765">
            <v>74219</v>
          </cell>
        </row>
        <row r="1766">
          <cell r="A1766" t="str">
            <v>I1765</v>
          </cell>
          <cell r="B1766" t="str">
            <v>SUMINISTRO DE TOMACORRIENTE CON POLO A TIERRA ECONÓMICO</v>
          </cell>
          <cell r="C1766" t="str">
            <v>Insumos</v>
          </cell>
          <cell r="D1766" t="str">
            <v>UND</v>
          </cell>
          <cell r="E1766">
            <v>5188</v>
          </cell>
          <cell r="F1766">
            <v>4360</v>
          </cell>
        </row>
        <row r="1767">
          <cell r="A1767" t="str">
            <v>I1766</v>
          </cell>
          <cell r="B1767" t="str">
            <v>SUMINISTRO DE TOMACORRIENTE TIPO  REGULADO COLOR NARANJA</v>
          </cell>
          <cell r="C1767" t="str">
            <v>Insumos</v>
          </cell>
          <cell r="D1767" t="str">
            <v>UND</v>
          </cell>
          <cell r="E1767">
            <v>43234</v>
          </cell>
          <cell r="F1767">
            <v>36331</v>
          </cell>
        </row>
        <row r="1768">
          <cell r="A1768" t="str">
            <v>I1767</v>
          </cell>
          <cell r="B1768" t="str">
            <v>SUMINISTRO DE TOMACORRIENTE CON POLO A TIERRA GFCI</v>
          </cell>
          <cell r="C1768" t="str">
            <v>Insumos</v>
          </cell>
          <cell r="D1768" t="str">
            <v>UND</v>
          </cell>
          <cell r="E1768">
            <v>85224</v>
          </cell>
          <cell r="F1768">
            <v>71617</v>
          </cell>
        </row>
        <row r="1769">
          <cell r="A1769" t="str">
            <v>I1768</v>
          </cell>
          <cell r="B1769" t="str">
            <v>SUMINISTRO DE FACEPLCE</v>
          </cell>
          <cell r="C1769" t="str">
            <v>Insumos</v>
          </cell>
          <cell r="D1769" t="str">
            <v>UND</v>
          </cell>
          <cell r="E1769">
            <v>11782</v>
          </cell>
          <cell r="F1769">
            <v>9901</v>
          </cell>
        </row>
        <row r="1770">
          <cell r="A1770" t="str">
            <v>I1769</v>
          </cell>
          <cell r="B1770" t="str">
            <v>SUMINISTRO DE CABLE UTP CATEGORIA 6</v>
          </cell>
          <cell r="C1770" t="str">
            <v>Insumos</v>
          </cell>
          <cell r="D1770" t="str">
            <v>ML</v>
          </cell>
          <cell r="E1770">
            <v>2858</v>
          </cell>
          <cell r="F1770">
            <v>2402</v>
          </cell>
        </row>
        <row r="1771">
          <cell r="A1771" t="str">
            <v>I1770</v>
          </cell>
          <cell r="B1771" t="str">
            <v>SUMINISTRO DE CABLE UTP CATEGORIA 5E</v>
          </cell>
          <cell r="C1771" t="str">
            <v>Insumos</v>
          </cell>
          <cell r="D1771" t="str">
            <v>ML</v>
          </cell>
          <cell r="E1771">
            <v>2325</v>
          </cell>
          <cell r="F1771">
            <v>1954</v>
          </cell>
        </row>
        <row r="1772">
          <cell r="A1772" t="str">
            <v>I1771</v>
          </cell>
          <cell r="B1772" t="str">
            <v>SUMINISTRO DE CANALETA METALICA 15X15CM, 2 DIVISIONES</v>
          </cell>
          <cell r="C1772" t="str">
            <v>Insumos</v>
          </cell>
          <cell r="D1772" t="str">
            <v>ML</v>
          </cell>
          <cell r="E1772">
            <v>27890</v>
          </cell>
          <cell r="F1772">
            <v>23437</v>
          </cell>
        </row>
        <row r="1773">
          <cell r="A1773" t="str">
            <v>I1772</v>
          </cell>
          <cell r="B1773" t="str">
            <v>SUMINISTRO DE TROQUEL METALICO PARA PUESTO DE TRABAJO</v>
          </cell>
          <cell r="C1773" t="str">
            <v>Insumos</v>
          </cell>
          <cell r="D1773" t="str">
            <v>UND</v>
          </cell>
          <cell r="E1773">
            <v>9606</v>
          </cell>
          <cell r="F1773">
            <v>8072</v>
          </cell>
        </row>
        <row r="1774">
          <cell r="A1774" t="str">
            <v>I1773</v>
          </cell>
          <cell r="B1774" t="str">
            <v>SUMINISTRO DE TUBERIA EMT 3/4"</v>
          </cell>
          <cell r="C1774" t="str">
            <v>Insumos</v>
          </cell>
          <cell r="D1774" t="str">
            <v>ML</v>
          </cell>
          <cell r="E1774">
            <v>5735</v>
          </cell>
          <cell r="F1774">
            <v>4819</v>
          </cell>
        </row>
        <row r="1775">
          <cell r="A1775" t="str">
            <v>I1774</v>
          </cell>
          <cell r="B1775" t="str">
            <v>SUMINISTRO FACEPLACE</v>
          </cell>
          <cell r="C1775" t="str">
            <v>Insumos</v>
          </cell>
          <cell r="D1775" t="str">
            <v>UND</v>
          </cell>
          <cell r="E1775">
            <v>11782</v>
          </cell>
          <cell r="F1775">
            <v>9901</v>
          </cell>
        </row>
        <row r="1776">
          <cell r="A1776" t="str">
            <v>I1775</v>
          </cell>
          <cell r="B1776" t="str">
            <v>SUMINISTRO DE PUNTO VGA</v>
          </cell>
          <cell r="C1776" t="str">
            <v>Insumos</v>
          </cell>
          <cell r="D1776" t="str">
            <v>UND</v>
          </cell>
          <cell r="E1776">
            <v>150923</v>
          </cell>
          <cell r="F1776">
            <v>126826</v>
          </cell>
        </row>
        <row r="1777">
          <cell r="A1777" t="str">
            <v>I1776</v>
          </cell>
          <cell r="B1777" t="str">
            <v>SUMINISTRO DE PUNTO HDMI</v>
          </cell>
          <cell r="C1777" t="str">
            <v>Insumos</v>
          </cell>
          <cell r="D1777" t="str">
            <v>UND</v>
          </cell>
          <cell r="E1777">
            <v>402942</v>
          </cell>
          <cell r="F1777">
            <v>338607</v>
          </cell>
        </row>
        <row r="1778">
          <cell r="A1778" t="str">
            <v>I1777</v>
          </cell>
          <cell r="B1778" t="str">
            <v>SUMINISTRO DE BANDEJA TIPO MALLA 04M X 0.1</v>
          </cell>
          <cell r="C1778" t="str">
            <v>Insumos</v>
          </cell>
          <cell r="D1778" t="str">
            <v>ML</v>
          </cell>
          <cell r="E1778">
            <v>4649</v>
          </cell>
          <cell r="F1778">
            <v>3907</v>
          </cell>
        </row>
        <row r="1779">
          <cell r="A1779" t="str">
            <v>I1778</v>
          </cell>
          <cell r="B1779" t="str">
            <v>SUMINISTRO DE UNIONES</v>
          </cell>
          <cell r="C1779" t="str">
            <v>Insumos</v>
          </cell>
          <cell r="D1779" t="str">
            <v>UND</v>
          </cell>
          <cell r="E1779">
            <v>123960</v>
          </cell>
          <cell r="F1779">
            <v>104168</v>
          </cell>
        </row>
        <row r="1780">
          <cell r="A1780" t="str">
            <v>I1779</v>
          </cell>
          <cell r="B1780" t="str">
            <v>SUMINISTRO DE SOPORTES</v>
          </cell>
          <cell r="C1780" t="str">
            <v>Insumos</v>
          </cell>
          <cell r="D1780" t="str">
            <v>UND</v>
          </cell>
          <cell r="E1780">
            <v>122350</v>
          </cell>
          <cell r="F1780">
            <v>102815</v>
          </cell>
        </row>
        <row r="1781">
          <cell r="A1781" t="str">
            <v>I1780</v>
          </cell>
          <cell r="B1781" t="str">
            <v>SUMINISTRO E INSTALACION PATCH PANEL 12 PUERTOS</v>
          </cell>
          <cell r="C1781" t="str">
            <v>Insumos</v>
          </cell>
          <cell r="D1781" t="str">
            <v>UND</v>
          </cell>
          <cell r="E1781">
            <v>309900</v>
          </cell>
          <cell r="F1781">
            <v>260420</v>
          </cell>
        </row>
        <row r="1782">
          <cell r="A1782" t="str">
            <v>I1781</v>
          </cell>
          <cell r="B1782" t="str">
            <v>SUMINISTRO E INSTALACION RACK MEDIANO DE PARED 50X45X60</v>
          </cell>
          <cell r="C1782" t="str">
            <v>Insumos</v>
          </cell>
          <cell r="D1782" t="str">
            <v>UND</v>
          </cell>
          <cell r="E1782">
            <v>464851</v>
          </cell>
          <cell r="F1782">
            <v>390631</v>
          </cell>
        </row>
        <row r="1783">
          <cell r="A1783" t="str">
            <v>I1782</v>
          </cell>
          <cell r="B1783" t="str">
            <v>SUMINISTRO E INSTALACION PLANTA TELEFONICA 24 SALIDAS 8 ENTRADAS</v>
          </cell>
          <cell r="C1783" t="str">
            <v>Insumos</v>
          </cell>
          <cell r="D1783" t="str">
            <v>UND</v>
          </cell>
          <cell r="E1783">
            <v>3075757</v>
          </cell>
          <cell r="F1783">
            <v>2584670</v>
          </cell>
        </row>
        <row r="1784">
          <cell r="A1784" t="str">
            <v>I1783</v>
          </cell>
          <cell r="B1784" t="str">
            <v>SUMINISTRO E INSTALACION STRIP TELEFONICO 24</v>
          </cell>
          <cell r="C1784" t="str">
            <v>Insumos</v>
          </cell>
          <cell r="D1784" t="str">
            <v>UND</v>
          </cell>
          <cell r="E1784">
            <v>46872</v>
          </cell>
          <cell r="F1784">
            <v>39388</v>
          </cell>
        </row>
        <row r="1785">
          <cell r="A1785" t="str">
            <v>I1784</v>
          </cell>
          <cell r="B1785" t="str">
            <v>PATCH CORD RJ45</v>
          </cell>
          <cell r="C1785" t="str">
            <v>Insumos</v>
          </cell>
          <cell r="D1785" t="str">
            <v>UND</v>
          </cell>
          <cell r="E1785">
            <v>5037</v>
          </cell>
          <cell r="F1785">
            <v>4233</v>
          </cell>
        </row>
        <row r="1786">
          <cell r="A1786" t="str">
            <v>I1785</v>
          </cell>
          <cell r="B1786" t="str">
            <v>SUMINISTRO DE SWITCH DE 12 PUERTOS</v>
          </cell>
          <cell r="C1786" t="str">
            <v>Insumos</v>
          </cell>
          <cell r="D1786" t="str">
            <v>UND</v>
          </cell>
          <cell r="E1786">
            <v>1592944</v>
          </cell>
          <cell r="F1786">
            <v>1338608</v>
          </cell>
        </row>
        <row r="1787">
          <cell r="A1787" t="str">
            <v>I1786</v>
          </cell>
          <cell r="B1787" t="str">
            <v>ANTICORROSIVO PREMIUM- TIPO PINTUCO REF 513 O SIMILAR</v>
          </cell>
          <cell r="C1787" t="str">
            <v>Insumos</v>
          </cell>
          <cell r="D1787" t="str">
            <v>GAL</v>
          </cell>
          <cell r="E1787">
            <v>73146</v>
          </cell>
          <cell r="F1787">
            <v>61467</v>
          </cell>
        </row>
        <row r="1788">
          <cell r="A1788" t="str">
            <v>I1787</v>
          </cell>
          <cell r="B1788" t="str">
            <v>ESMALTE SINTETICO PINTULUX -  TIPO PINTUCO REF SEGUN COLOR DISEÑO O SIMILAR</v>
          </cell>
          <cell r="C1788" t="str">
            <v>Insumos</v>
          </cell>
          <cell r="D1788" t="str">
            <v>GAL</v>
          </cell>
          <cell r="E1788">
            <v>106083</v>
          </cell>
          <cell r="F1788">
            <v>89145</v>
          </cell>
        </row>
        <row r="1789">
          <cell r="A1789" t="str">
            <v>I1788</v>
          </cell>
          <cell r="B1789" t="str">
            <v>PERFIL IPE 300</v>
          </cell>
          <cell r="C1789" t="str">
            <v>Insumos</v>
          </cell>
          <cell r="D1789" t="str">
            <v>KG</v>
          </cell>
          <cell r="E1789">
            <v>4271</v>
          </cell>
          <cell r="F1789">
            <v>3589</v>
          </cell>
        </row>
        <row r="1790">
          <cell r="A1790" t="str">
            <v>I1789</v>
          </cell>
          <cell r="B1790" t="str">
            <v>SOLDADURA ELECTRICA TIPO WESTARCO SUPER E - 6013 DE 1/8 O SIMILAR</v>
          </cell>
          <cell r="C1790" t="str">
            <v>Insumos</v>
          </cell>
          <cell r="D1790" t="str">
            <v>KG</v>
          </cell>
          <cell r="E1790">
            <v>12850</v>
          </cell>
          <cell r="F1790">
            <v>10798</v>
          </cell>
        </row>
        <row r="1791">
          <cell r="A1791" t="str">
            <v>I1790</v>
          </cell>
          <cell r="B1791" t="str">
            <v>PERFIL C3X5</v>
          </cell>
          <cell r="C1791" t="str">
            <v>Insumos</v>
          </cell>
          <cell r="D1791" t="str">
            <v>KG</v>
          </cell>
          <cell r="E1791">
            <v>4125</v>
          </cell>
          <cell r="F1791">
            <v>3466</v>
          </cell>
        </row>
        <row r="1792">
          <cell r="A1792" t="str">
            <v>I1791</v>
          </cell>
          <cell r="B1792" t="str">
            <v>LEGALIZACION Y RETIE</v>
          </cell>
          <cell r="C1792" t="str">
            <v>Insumos</v>
          </cell>
          <cell r="D1792" t="str">
            <v>UND</v>
          </cell>
          <cell r="E1792">
            <v>4060176</v>
          </cell>
          <cell r="F1792">
            <v>3411913</v>
          </cell>
        </row>
        <row r="1793">
          <cell r="A1793" t="str">
            <v>I1792</v>
          </cell>
          <cell r="B1793" t="str">
            <v>SUMINSTRO DE TRANSPORTE E INSTALACION CABINAS SANITARIAS EN ACERO INOXIDABLE AISI SAE 304 2B SATINADA IVA INCLUIDO</v>
          </cell>
          <cell r="C1793" t="str">
            <v>Insumos</v>
          </cell>
          <cell r="D1793" t="str">
            <v>M2</v>
          </cell>
          <cell r="E1793">
            <v>608214</v>
          </cell>
          <cell r="F1793">
            <v>511104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357299</v>
          </cell>
          <cell r="F1794">
            <v>300251</v>
          </cell>
        </row>
        <row r="1795">
          <cell r="A1795" t="str">
            <v>I1794</v>
          </cell>
          <cell r="B1795" t="str">
            <v>SUMINISTRO TRANSPORTE E INSTALCION DE 60000 PCI (INCLUYE ALAMBRE NEGRO Y FIGURACION)</v>
          </cell>
          <cell r="C1795" t="str">
            <v>Insumos</v>
          </cell>
          <cell r="D1795" t="str">
            <v>KG</v>
          </cell>
          <cell r="E1795">
            <v>6199</v>
          </cell>
          <cell r="F1795">
            <v>5209</v>
          </cell>
        </row>
        <row r="1796">
          <cell r="A1796" t="str">
            <v>I1795</v>
          </cell>
          <cell r="B1796" t="str">
            <v>SUMINISTRO TRANSPORTE E INSTALACION ACERO DE 60000 PCI( INCLUYE ALAMBRE NEGRO Y FIGURACION)</v>
          </cell>
          <cell r="C1796" t="str">
            <v>Insumos</v>
          </cell>
          <cell r="D1796" t="str">
            <v>KG</v>
          </cell>
          <cell r="E1796">
            <v>6199</v>
          </cell>
          <cell r="F1796">
            <v>5209</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615794</v>
          </cell>
          <cell r="F1797">
            <v>517474</v>
          </cell>
        </row>
        <row r="1798">
          <cell r="A1798" t="str">
            <v>I1797</v>
          </cell>
          <cell r="B1798" t="str">
            <v>BANCA EN CONCRETO DE 21 MPA ANCHO 0,3 MTS</v>
          </cell>
          <cell r="C1798" t="str">
            <v>Insumos</v>
          </cell>
          <cell r="D1798" t="str">
            <v>ML</v>
          </cell>
          <cell r="E1798">
            <v>122827</v>
          </cell>
          <cell r="F1798">
            <v>103216</v>
          </cell>
        </row>
        <row r="1799">
          <cell r="A1799" t="str">
            <v>I1798</v>
          </cell>
          <cell r="B1799" t="str">
            <v>SUMINISTROTRANS E INSTALACION ACERO DE 60000 PCI (INCLUYE ALAMBRE NEGRO Y FIGURACION)</v>
          </cell>
          <cell r="C1799" t="str">
            <v>Insumos</v>
          </cell>
          <cell r="D1799" t="str">
            <v>KG</v>
          </cell>
          <cell r="E1799">
            <v>6199</v>
          </cell>
          <cell r="F1799">
            <v>5209</v>
          </cell>
        </row>
        <row r="1800">
          <cell r="A1800" t="str">
            <v>I1799</v>
          </cell>
          <cell r="B1800" t="str">
            <v>SUMINISTRO TRANSPORTE E INSTALACION ACERO DE 60000 PCI (INCLUYE ALAMBRE NEGRO Y FIGURACION)</v>
          </cell>
          <cell r="C1800" t="str">
            <v>Insumos</v>
          </cell>
          <cell r="D1800" t="str">
            <v>KG</v>
          </cell>
          <cell r="E1800">
            <v>6199</v>
          </cell>
          <cell r="F1800">
            <v>5209</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595494</v>
          </cell>
          <cell r="F1801">
            <v>500415</v>
          </cell>
        </row>
        <row r="1802">
          <cell r="A1802" t="str">
            <v>I1801</v>
          </cell>
          <cell r="B1802" t="str">
            <v>DESMONTE DE COLUMNAS EN MADERA</v>
          </cell>
          <cell r="C1802" t="str">
            <v>Insumos</v>
          </cell>
          <cell r="D1802" t="str">
            <v>UND</v>
          </cell>
          <cell r="E1802">
            <v>14887</v>
          </cell>
          <cell r="F1802">
            <v>12510</v>
          </cell>
        </row>
        <row r="1803">
          <cell r="A1803" t="str">
            <v>I1802</v>
          </cell>
          <cell r="B1803" t="str">
            <v>DESMONTE DE COLUMNA METALICA</v>
          </cell>
          <cell r="C1803" t="str">
            <v>Insumos</v>
          </cell>
          <cell r="D1803" t="str">
            <v>ML</v>
          </cell>
          <cell r="E1803">
            <v>11316</v>
          </cell>
          <cell r="F1803">
            <v>9509</v>
          </cell>
        </row>
        <row r="1804">
          <cell r="A1804" t="str">
            <v>I1803</v>
          </cell>
          <cell r="B1804" t="str">
            <v>DESMONTE DE CERCHA METALICA</v>
          </cell>
          <cell r="C1804" t="str">
            <v>Insumos</v>
          </cell>
          <cell r="D1804" t="str">
            <v>ML</v>
          </cell>
          <cell r="E1804">
            <v>17077</v>
          </cell>
          <cell r="F1804">
            <v>14350</v>
          </cell>
        </row>
        <row r="1805">
          <cell r="A1805" t="str">
            <v>I1804</v>
          </cell>
          <cell r="B1805" t="str">
            <v>DESMONTE DE PERFILES METALICOS</v>
          </cell>
          <cell r="C1805" t="str">
            <v>Insumos</v>
          </cell>
          <cell r="D1805" t="str">
            <v>ML</v>
          </cell>
          <cell r="E1805">
            <v>11316</v>
          </cell>
          <cell r="F1805">
            <v>9509</v>
          </cell>
        </row>
        <row r="1806">
          <cell r="A1806" t="str">
            <v>I1805</v>
          </cell>
          <cell r="B1806" t="str">
            <v>DEMOLICION MUROS EN LADRILLO</v>
          </cell>
          <cell r="C1806" t="str">
            <v>Insumos</v>
          </cell>
          <cell r="D1806" t="str">
            <v>M2</v>
          </cell>
          <cell r="E1806">
            <v>14211</v>
          </cell>
          <cell r="F1806">
            <v>11942</v>
          </cell>
        </row>
        <row r="1807">
          <cell r="A1807" t="str">
            <v>I1806</v>
          </cell>
          <cell r="B1807" t="str">
            <v>DISPOSICION FINAL BOTADERO</v>
          </cell>
          <cell r="C1807" t="str">
            <v>Insumos</v>
          </cell>
          <cell r="D1807" t="str">
            <v>KG</v>
          </cell>
          <cell r="E1807">
            <v>48</v>
          </cell>
          <cell r="F1807">
            <v>40</v>
          </cell>
        </row>
        <row r="1808">
          <cell r="A1808" t="str">
            <v>I1807</v>
          </cell>
          <cell r="B1808" t="str">
            <v>TUBO CUADRADO 3/4 X 3/4PULGADA X 1.5MM X 6M COLMENA</v>
          </cell>
          <cell r="C1808" t="str">
            <v>Insumos</v>
          </cell>
          <cell r="D1808" t="str">
            <v>UND</v>
          </cell>
          <cell r="E1808">
            <v>24657</v>
          </cell>
          <cell r="F1808">
            <v>20720</v>
          </cell>
        </row>
        <row r="1809">
          <cell r="A1809" t="str">
            <v>I1808</v>
          </cell>
          <cell r="B1809" t="str">
            <v>CERRAMIENTO PROVISIONAL CON SEÑALIZADOR Y TELA DE CRRRAMIENTO</v>
          </cell>
          <cell r="C1809" t="str">
            <v>Insumos</v>
          </cell>
          <cell r="D1809" t="str">
            <v>ML</v>
          </cell>
          <cell r="E1809">
            <v>7554</v>
          </cell>
          <cell r="F1809">
            <v>6348</v>
          </cell>
        </row>
        <row r="1810">
          <cell r="A1810" t="str">
            <v>I1809</v>
          </cell>
          <cell r="B1810" t="str">
            <v>AVISOS SEÑALIZACION</v>
          </cell>
          <cell r="C1810" t="str">
            <v>Insumos</v>
          </cell>
          <cell r="D1810" t="str">
            <v>UND</v>
          </cell>
          <cell r="E1810">
            <v>188590</v>
          </cell>
          <cell r="F1810">
            <v>158479</v>
          </cell>
        </row>
        <row r="1811">
          <cell r="A1811" t="str">
            <v>I1810</v>
          </cell>
          <cell r="B1811" t="str">
            <v>GUADUA SOBREBASA LONGITUD PROMEDIO L = 5MT</v>
          </cell>
          <cell r="C1811" t="str">
            <v>Insumos</v>
          </cell>
          <cell r="D1811" t="str">
            <v>M</v>
          </cell>
          <cell r="E1811">
            <v>5411</v>
          </cell>
          <cell r="F1811">
            <v>4547</v>
          </cell>
        </row>
        <row r="1812">
          <cell r="A1812" t="str">
            <v>I1811</v>
          </cell>
          <cell r="B1812" t="str">
            <v>TELA DE CERRAMIENTO A= 2,10 M ( ROLLO POR 100 M)</v>
          </cell>
          <cell r="C1812" t="str">
            <v>Insumos</v>
          </cell>
          <cell r="D1812" t="str">
            <v>M</v>
          </cell>
          <cell r="E1812">
            <v>1490</v>
          </cell>
          <cell r="F1812">
            <v>1252</v>
          </cell>
        </row>
        <row r="1813">
          <cell r="A1813" t="str">
            <v>I1812</v>
          </cell>
          <cell r="B1813" t="str">
            <v>EXCAVACION EN MATERIAL COMUN SECO DE 0.2M MANUAL</v>
          </cell>
          <cell r="C1813" t="str">
            <v>Insumos</v>
          </cell>
          <cell r="D1813" t="str">
            <v>M</v>
          </cell>
          <cell r="E1813">
            <v>37398</v>
          </cell>
          <cell r="F1813">
            <v>31427</v>
          </cell>
        </row>
        <row r="1814">
          <cell r="A1814" t="str">
            <v>I1813</v>
          </cell>
          <cell r="B1814" t="str">
            <v>PINTURA BASE INMUNIZANTE TRANSPARENTE MADERA X1/4GAL</v>
          </cell>
          <cell r="C1814" t="str">
            <v>Insumos</v>
          </cell>
          <cell r="D1814" t="str">
            <v>UND</v>
          </cell>
          <cell r="E1814">
            <v>40600</v>
          </cell>
          <cell r="F1814">
            <v>34118</v>
          </cell>
        </row>
        <row r="1815">
          <cell r="A1815" t="str">
            <v>I1814</v>
          </cell>
          <cell r="B1815" t="str">
            <v>TABLA 2,54 X 18 - 20 X 300 CM CEDRO ROJO CEPILLADA AMBAS CARAS</v>
          </cell>
          <cell r="C1815" t="str">
            <v>Insumos</v>
          </cell>
          <cell r="D1815" t="str">
            <v>UND</v>
          </cell>
          <cell r="E1815">
            <v>33832</v>
          </cell>
          <cell r="F1815">
            <v>28430</v>
          </cell>
        </row>
        <row r="1816">
          <cell r="A1816" t="str">
            <v>I1815</v>
          </cell>
          <cell r="B1816" t="str">
            <v>BARNIZ TRANSPARENTE 1 GALÓN SINTÉTICO</v>
          </cell>
          <cell r="C1816" t="str">
            <v>Insumos</v>
          </cell>
          <cell r="D1816" t="str">
            <v>GAL</v>
          </cell>
          <cell r="E1816">
            <v>47369</v>
          </cell>
          <cell r="F1816">
            <v>39806</v>
          </cell>
        </row>
        <row r="1817">
          <cell r="A1817" t="str">
            <v>I1816</v>
          </cell>
          <cell r="B1817" t="str">
            <v>DESMONTE CUBIERTA</v>
          </cell>
          <cell r="C1817" t="str">
            <v>Insumos</v>
          </cell>
          <cell r="D1817" t="str">
            <v>M2</v>
          </cell>
          <cell r="E1817">
            <v>14012</v>
          </cell>
          <cell r="F1817">
            <v>11775</v>
          </cell>
        </row>
        <row r="1818">
          <cell r="A1818" t="str">
            <v>I1817</v>
          </cell>
          <cell r="B1818" t="str">
            <v>PERFIL METALICO A572GR-50 CAL. 16 1 1/2 X 3 (40 MM X 80 MM)"</v>
          </cell>
          <cell r="C1818" t="str">
            <v>Insumos</v>
          </cell>
          <cell r="D1818" t="str">
            <v>ML</v>
          </cell>
          <cell r="E1818">
            <v>12568</v>
          </cell>
          <cell r="F1818">
            <v>10561</v>
          </cell>
        </row>
        <row r="1819">
          <cell r="A1819" t="str">
            <v>I1818</v>
          </cell>
          <cell r="B1819" t="str">
            <v>TEJA A-360 TRAPEZOIDAL AJOVER A=0.82 X L=6 M</v>
          </cell>
          <cell r="C1819" t="str">
            <v>Insumos</v>
          </cell>
          <cell r="D1819" t="str">
            <v>M2</v>
          </cell>
          <cell r="E1819">
            <v>45086</v>
          </cell>
          <cell r="F1819">
            <v>37887</v>
          </cell>
        </row>
        <row r="1820">
          <cell r="A1820" t="str">
            <v>I1819</v>
          </cell>
          <cell r="B1820" t="str">
            <v>TORNILLO CUBIERTA FIJADOR ALA</v>
          </cell>
          <cell r="C1820" t="str">
            <v>Insumos</v>
          </cell>
          <cell r="D1820" t="str">
            <v>UND</v>
          </cell>
          <cell r="E1820">
            <v>270</v>
          </cell>
          <cell r="F1820">
            <v>227</v>
          </cell>
        </row>
        <row r="1821">
          <cell r="A1821" t="str">
            <v>I1820</v>
          </cell>
          <cell r="B1821" t="str">
            <v>TORNILLO CUBIERTA AUTOPERFORANTE ARANDELA</v>
          </cell>
          <cell r="C1821" t="str">
            <v>Insumos</v>
          </cell>
          <cell r="D1821" t="str">
            <v>UND</v>
          </cell>
          <cell r="E1821">
            <v>812</v>
          </cell>
          <cell r="F1821">
            <v>682</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6003681</v>
          </cell>
          <cell r="F1822">
            <v>5045110</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2381021</v>
          </cell>
          <cell r="F1823">
            <v>2000858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2604239</v>
          </cell>
          <cell r="F1824">
            <v>2188436</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365269</v>
          </cell>
          <cell r="F1825">
            <v>306949</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135286</v>
          </cell>
          <cell r="F1826">
            <v>113686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1475253</v>
          </cell>
          <cell r="F1827">
            <v>1239708</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2705703</v>
          </cell>
          <cell r="F1828">
            <v>2273700</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541141</v>
          </cell>
          <cell r="F1829">
            <v>454740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2210463</v>
          </cell>
          <cell r="F1830">
            <v>1857532</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942166</v>
          </cell>
          <cell r="F1831">
            <v>791736</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2210463</v>
          </cell>
          <cell r="F1832">
            <v>1857532</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3092230</v>
          </cell>
          <cell r="F1833">
            <v>2598513</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1771591</v>
          </cell>
          <cell r="F1834">
            <v>1488732</v>
          </cell>
        </row>
        <row r="1835">
          <cell r="A1835" t="str">
            <v>I1834</v>
          </cell>
          <cell r="B1835" t="str">
            <v>NAVE EN MADERA TRIPLEX DE 0,90 X 2,05 M, ENTAMBORADA</v>
          </cell>
          <cell r="C1835" t="str">
            <v>Insumos</v>
          </cell>
          <cell r="D1835" t="str">
            <v>UND</v>
          </cell>
          <cell r="E1835">
            <v>161053</v>
          </cell>
          <cell r="F1835">
            <v>135339</v>
          </cell>
        </row>
        <row r="1836">
          <cell r="A1836" t="str">
            <v>I1835</v>
          </cell>
          <cell r="B1836" t="str">
            <v>TOPE PUERTA RESORTE CROMO</v>
          </cell>
          <cell r="C1836" t="str">
            <v>Insumos</v>
          </cell>
          <cell r="D1836" t="str">
            <v>UND</v>
          </cell>
          <cell r="E1836">
            <v>3464</v>
          </cell>
          <cell r="F1836">
            <v>2911</v>
          </cell>
        </row>
        <row r="1837">
          <cell r="A1837" t="str">
            <v>I1836</v>
          </cell>
          <cell r="B1837" t="str">
            <v>GUARDAESCOBA MEDIA CAÑA EN PVC BLANCO 0,09 X 3,00 M</v>
          </cell>
          <cell r="C1837" t="str">
            <v>Insumos</v>
          </cell>
          <cell r="D1837" t="str">
            <v>ML</v>
          </cell>
          <cell r="E1837">
            <v>43443</v>
          </cell>
          <cell r="F1837">
            <v>36507</v>
          </cell>
        </row>
        <row r="1838">
          <cell r="A1838" t="str">
            <v>I1837</v>
          </cell>
          <cell r="B1838" t="str">
            <v>PORCELANATO URBAN ARENA 56,6 X 56,6 CM.</v>
          </cell>
          <cell r="C1838" t="str">
            <v>Insumos</v>
          </cell>
          <cell r="D1838" t="str">
            <v>M2</v>
          </cell>
          <cell r="E1838">
            <v>76061</v>
          </cell>
          <cell r="F1838">
            <v>63917</v>
          </cell>
        </row>
        <row r="1839">
          <cell r="A1839" t="str">
            <v>I1838</v>
          </cell>
          <cell r="B1839" t="str">
            <v>PINTURA SIKAFLOOR REF. 2430</v>
          </cell>
          <cell r="C1839" t="str">
            <v>Insumos</v>
          </cell>
          <cell r="D1839" t="str">
            <v>GAL</v>
          </cell>
          <cell r="E1839">
            <v>196444</v>
          </cell>
          <cell r="F1839">
            <v>165079</v>
          </cell>
        </row>
        <row r="1840">
          <cell r="A1840" t="str">
            <v>I1839</v>
          </cell>
          <cell r="B1840" t="str">
            <v>LLAVE TERMINAL DE COBRE ROSCADA DE 1/2"</v>
          </cell>
          <cell r="C1840" t="str">
            <v>Insumos</v>
          </cell>
          <cell r="D1840" t="str">
            <v>UND</v>
          </cell>
          <cell r="E1840">
            <v>26257</v>
          </cell>
          <cell r="F1840">
            <v>22065</v>
          </cell>
        </row>
        <row r="1841">
          <cell r="A1841" t="str">
            <v>I1840</v>
          </cell>
          <cell r="B1841" t="str">
            <v>SUMINISTRO DE PROTECCION  2X20 A; 10 KA, INCRUSTAR</v>
          </cell>
          <cell r="C1841" t="str">
            <v>Insumos</v>
          </cell>
          <cell r="D1841" t="str">
            <v>UND</v>
          </cell>
          <cell r="E1841">
            <v>46693</v>
          </cell>
          <cell r="F1841">
            <v>39238</v>
          </cell>
        </row>
        <row r="1842">
          <cell r="A1842" t="str">
            <v>I1841</v>
          </cell>
          <cell r="B1842" t="str">
            <v>TUBO UNION PLATINO RDE 21 PVC  2" 200 PSI</v>
          </cell>
          <cell r="C1842" t="str">
            <v>Insumos</v>
          </cell>
          <cell r="D1842" t="str">
            <v>M</v>
          </cell>
          <cell r="E1842">
            <v>52525</v>
          </cell>
          <cell r="F1842">
            <v>44139</v>
          </cell>
        </row>
        <row r="1843">
          <cell r="A1843" t="str">
            <v>I1842</v>
          </cell>
          <cell r="B1843" t="str">
            <v>BLOQUE CON BASE EN CEMENTO GRAMOQUIN PEATONAL A=43; B=59; H=6 CM</v>
          </cell>
          <cell r="C1843" t="str">
            <v>Insumos</v>
          </cell>
          <cell r="D1843" t="str">
            <v>M2</v>
          </cell>
          <cell r="E1843">
            <v>57851</v>
          </cell>
          <cell r="F1843">
            <v>48614</v>
          </cell>
        </row>
        <row r="1844">
          <cell r="A1844" t="str">
            <v>I1843</v>
          </cell>
          <cell r="B1844" t="str">
            <v>TELERA ALGARROBO 0,4 X 0,18 X 3,00 M</v>
          </cell>
          <cell r="C1844" t="str">
            <v>Insumos</v>
          </cell>
          <cell r="D1844" t="str">
            <v>UND</v>
          </cell>
          <cell r="E1844">
            <v>81204</v>
          </cell>
          <cell r="F1844">
            <v>68239</v>
          </cell>
        </row>
        <row r="1845">
          <cell r="A1845" t="str">
            <v>I1844</v>
          </cell>
          <cell r="B1845" t="str">
            <v>BARNIZ BRILLANTE EXTERIOR</v>
          </cell>
          <cell r="C1845" t="str">
            <v>Insumos</v>
          </cell>
          <cell r="D1845" t="str">
            <v>GAL</v>
          </cell>
          <cell r="E1845">
            <v>68888</v>
          </cell>
          <cell r="F1845">
            <v>57889</v>
          </cell>
        </row>
        <row r="1846">
          <cell r="A1846" t="str">
            <v>I1845</v>
          </cell>
          <cell r="B1846" t="str">
            <v>LACA PARA MADERA</v>
          </cell>
          <cell r="C1846" t="str">
            <v>Insumos</v>
          </cell>
          <cell r="D1846" t="str">
            <v>GAL</v>
          </cell>
          <cell r="E1846">
            <v>49938</v>
          </cell>
          <cell r="F1846">
            <v>41965</v>
          </cell>
        </row>
        <row r="1847">
          <cell r="A1847" t="str">
            <v>I1846</v>
          </cell>
          <cell r="B1847" t="str">
            <v>VARILLA ESQUELETO CHANUL</v>
          </cell>
          <cell r="C1847" t="str">
            <v>Insumos</v>
          </cell>
          <cell r="D1847" t="str">
            <v>ML</v>
          </cell>
          <cell r="E1847">
            <v>4736</v>
          </cell>
          <cell r="F1847">
            <v>3980</v>
          </cell>
        </row>
        <row r="1848">
          <cell r="A1848" t="str">
            <v>I1847</v>
          </cell>
          <cell r="B1848" t="str">
            <v>BARNIZ POLIURETANO EXTRA</v>
          </cell>
          <cell r="C1848" t="str">
            <v>Insumos</v>
          </cell>
          <cell r="D1848" t="str">
            <v>GAL</v>
          </cell>
          <cell r="E1848">
            <v>102723</v>
          </cell>
          <cell r="F1848">
            <v>86322</v>
          </cell>
        </row>
        <row r="1849">
          <cell r="A1849" t="str">
            <v>I1848</v>
          </cell>
          <cell r="B1849" t="str">
            <v>HUELLA MADERA ALGARROBO 0,2 X 0,18 X 1,00 M</v>
          </cell>
          <cell r="C1849" t="str">
            <v>Insumos</v>
          </cell>
          <cell r="D1849" t="str">
            <v>UND</v>
          </cell>
          <cell r="E1849">
            <v>37893</v>
          </cell>
          <cell r="F1849">
            <v>31843</v>
          </cell>
        </row>
        <row r="1850">
          <cell r="A1850" t="str">
            <v>I1849</v>
          </cell>
          <cell r="B1850" t="str">
            <v>PERFIL PHR-C 305X80 CAL 12</v>
          </cell>
          <cell r="C1850" t="str">
            <v>Insumos</v>
          </cell>
          <cell r="D1850" t="str">
            <v>KG</v>
          </cell>
          <cell r="E1850">
            <v>4554</v>
          </cell>
          <cell r="F1850">
            <v>3827</v>
          </cell>
        </row>
        <row r="1851">
          <cell r="A1851" t="str">
            <v>I1850</v>
          </cell>
          <cell r="B1851" t="str">
            <v>TUBO ESTRUCTURAL CUADRADO 40X40X3 MM</v>
          </cell>
          <cell r="C1851" t="str">
            <v>Insumos</v>
          </cell>
          <cell r="D1851" t="str">
            <v>KG</v>
          </cell>
          <cell r="E1851">
            <v>15701</v>
          </cell>
          <cell r="F1851">
            <v>13194</v>
          </cell>
        </row>
        <row r="1852">
          <cell r="A1852" t="str">
            <v>I1851</v>
          </cell>
          <cell r="B1852" t="str">
            <v>YEPROMEC</v>
          </cell>
          <cell r="C1852" t="str">
            <v>Insumos</v>
          </cell>
          <cell r="D1852" t="str">
            <v>M2</v>
          </cell>
          <cell r="E1852">
            <v>29658</v>
          </cell>
          <cell r="F1852">
            <v>24923</v>
          </cell>
        </row>
        <row r="1853">
          <cell r="A1853" t="str">
            <v>I1852</v>
          </cell>
          <cell r="B1853" t="str">
            <v>MONOCAPA</v>
          </cell>
          <cell r="C1853" t="str">
            <v>Insumos</v>
          </cell>
          <cell r="D1853" t="str">
            <v>M2</v>
          </cell>
          <cell r="E1853">
            <v>20758</v>
          </cell>
          <cell r="F1853">
            <v>17444</v>
          </cell>
        </row>
        <row r="1854">
          <cell r="A1854" t="str">
            <v>I1853</v>
          </cell>
          <cell r="B1854" t="str">
            <v>YEPROFINO</v>
          </cell>
          <cell r="C1854" t="str">
            <v>Insumos</v>
          </cell>
          <cell r="D1854" t="str">
            <v>M2</v>
          </cell>
          <cell r="E1854">
            <v>20758</v>
          </cell>
          <cell r="F1854">
            <v>17444</v>
          </cell>
        </row>
        <row r="1855">
          <cell r="A1855" t="str">
            <v>I1854</v>
          </cell>
          <cell r="B1855" t="str">
            <v>MALLA PLÁSTICA</v>
          </cell>
          <cell r="C1855" t="str">
            <v>Insumos</v>
          </cell>
          <cell r="D1855" t="str">
            <v>M2</v>
          </cell>
          <cell r="E1855">
            <v>13758</v>
          </cell>
          <cell r="F1855">
            <v>11561</v>
          </cell>
        </row>
        <row r="1856">
          <cell r="A1856" t="str">
            <v>I1855</v>
          </cell>
          <cell r="B1856" t="str">
            <v>BARANDILLAS METALICAS PARA ESCALERA CON PLATINA DE 4" X 1/4" CON TUBO INTERMEDIO METALICO DE 2"</v>
          </cell>
          <cell r="C1856" t="str">
            <v>Insumos</v>
          </cell>
          <cell r="D1856" t="str">
            <v>ML</v>
          </cell>
          <cell r="E1856">
            <v>457447</v>
          </cell>
          <cell r="F1856">
            <v>384409</v>
          </cell>
        </row>
        <row r="1857">
          <cell r="A1857" t="str">
            <v>I1856</v>
          </cell>
          <cell r="B1857" t="str">
            <v>MEDIDOR DE 1" VOLUMÉTRICO TIPO "B"</v>
          </cell>
          <cell r="C1857" t="str">
            <v>Insumos</v>
          </cell>
          <cell r="D1857" t="str">
            <v>UND</v>
          </cell>
          <cell r="E1857">
            <v>1682229</v>
          </cell>
          <cell r="F1857">
            <v>1413638</v>
          </cell>
        </row>
        <row r="1858">
          <cell r="A1858" t="str">
            <v>I1857</v>
          </cell>
          <cell r="B1858" t="str">
            <v>FILTRO YEE 1"</v>
          </cell>
          <cell r="C1858" t="str">
            <v>Insumos</v>
          </cell>
          <cell r="D1858" t="str">
            <v>UND</v>
          </cell>
          <cell r="E1858">
            <v>78702</v>
          </cell>
          <cell r="F1858">
            <v>66136</v>
          </cell>
        </row>
        <row r="1859">
          <cell r="A1859" t="str">
            <v>I1858</v>
          </cell>
          <cell r="B1859" t="str">
            <v>TUBERIA ANCLAJE PVC 1" 1/2"</v>
          </cell>
          <cell r="C1859" t="str">
            <v>Insumos</v>
          </cell>
          <cell r="D1859" t="str">
            <v>UND</v>
          </cell>
          <cell r="E1859">
            <v>21776</v>
          </cell>
          <cell r="F1859">
            <v>18299</v>
          </cell>
        </row>
        <row r="1860">
          <cell r="A1860" t="str">
            <v>I1859</v>
          </cell>
          <cell r="B1860" t="str">
            <v>PLATINA L 0.90 X 0.10 M X 1/4”</v>
          </cell>
          <cell r="C1860" t="str">
            <v>Insumos</v>
          </cell>
          <cell r="D1860" t="str">
            <v>UND</v>
          </cell>
          <cell r="E1860">
            <v>61798</v>
          </cell>
          <cell r="F1860">
            <v>51931</v>
          </cell>
        </row>
        <row r="1861">
          <cell r="A1861" t="str">
            <v>I1860</v>
          </cell>
          <cell r="B1861" t="str">
            <v>VIGA CHANUL 20 X 20 CM X 3 M</v>
          </cell>
          <cell r="C1861" t="str">
            <v>Insumos</v>
          </cell>
          <cell r="D1861" t="str">
            <v>UND</v>
          </cell>
          <cell r="E1861">
            <v>304108</v>
          </cell>
          <cell r="F1861">
            <v>255553</v>
          </cell>
        </row>
        <row r="1862">
          <cell r="A1862" t="str">
            <v>I1861</v>
          </cell>
          <cell r="B1862" t="str">
            <v>PERNO GRADO 6</v>
          </cell>
          <cell r="C1862" t="str">
            <v>Insumos</v>
          </cell>
          <cell r="D1862" t="str">
            <v>UND</v>
          </cell>
          <cell r="E1862">
            <v>3118</v>
          </cell>
          <cell r="F1862">
            <v>2620</v>
          </cell>
        </row>
        <row r="1863">
          <cell r="A1863" t="str">
            <v>I1862</v>
          </cell>
          <cell r="B1863" t="str">
            <v>LACA SELLADOR POLIURETANO</v>
          </cell>
          <cell r="C1863" t="str">
            <v>Insumos</v>
          </cell>
          <cell r="D1863" t="str">
            <v>GAL</v>
          </cell>
          <cell r="E1863">
            <v>289356</v>
          </cell>
          <cell r="F1863">
            <v>243156</v>
          </cell>
        </row>
        <row r="1864">
          <cell r="A1864" t="str">
            <v>I1863</v>
          </cell>
          <cell r="B1864" t="str">
            <v>PARAL SOPORTE DE CIERRE MADERA</v>
          </cell>
          <cell r="C1864" t="str">
            <v>Insumos</v>
          </cell>
          <cell r="D1864" t="str">
            <v>UND</v>
          </cell>
          <cell r="E1864">
            <v>9067</v>
          </cell>
          <cell r="F1864">
            <v>7619</v>
          </cell>
        </row>
        <row r="1865">
          <cell r="A1865" t="str">
            <v>I1864</v>
          </cell>
          <cell r="B1865" t="str">
            <v>PARAL SOPORTE TRAMO 0.20 X 0.05 M</v>
          </cell>
          <cell r="C1865" t="str">
            <v>Insumos</v>
          </cell>
          <cell r="D1865" t="str">
            <v>M</v>
          </cell>
          <cell r="E1865">
            <v>74437</v>
          </cell>
          <cell r="F1865">
            <v>62552</v>
          </cell>
        </row>
        <row r="1866">
          <cell r="A1866" t="str">
            <v>I1865</v>
          </cell>
          <cell r="B1866" t="str">
            <v>PASO Y CONTRAPASO SAPAN 0.30 M</v>
          </cell>
          <cell r="C1866" t="str">
            <v>Insumos</v>
          </cell>
          <cell r="D1866" t="str">
            <v>M</v>
          </cell>
          <cell r="E1866">
            <v>102672</v>
          </cell>
          <cell r="F1866">
            <v>86279</v>
          </cell>
        </row>
        <row r="1867">
          <cell r="A1867" t="str">
            <v>I1866</v>
          </cell>
          <cell r="B1867" t="str">
            <v>PERNO DE ANCLAJE 1/2”</v>
          </cell>
          <cell r="C1867" t="str">
            <v>Insumos</v>
          </cell>
          <cell r="D1867" t="str">
            <v>UND</v>
          </cell>
          <cell r="E1867">
            <v>521</v>
          </cell>
          <cell r="F1867">
            <v>438</v>
          </cell>
        </row>
        <row r="1868">
          <cell r="A1868" t="str">
            <v>I1867</v>
          </cell>
          <cell r="B1868" t="str">
            <v>PLATINA DE APOYO 0.30 X 0.30 X 1/4”·</v>
          </cell>
          <cell r="C1868" t="str">
            <v>Insumos</v>
          </cell>
          <cell r="D1868" t="str">
            <v>UND</v>
          </cell>
          <cell r="E1868">
            <v>66695</v>
          </cell>
          <cell r="F1868">
            <v>56046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614830</v>
          </cell>
          <cell r="F1870">
            <v>516664</v>
          </cell>
        </row>
        <row r="1871">
          <cell r="A1871" t="str">
            <v>I1870</v>
          </cell>
          <cell r="B1871" t="str">
            <v>ASCENSOR EN ESTRUCTURA AUTOPORTANTE CAPACIDAD 6 PERSONAS</v>
          </cell>
          <cell r="C1871" t="str">
            <v>Insumos</v>
          </cell>
          <cell r="D1871" t="str">
            <v>UND</v>
          </cell>
          <cell r="E1871">
            <v>96958594</v>
          </cell>
          <cell r="F1871">
            <v>81477810</v>
          </cell>
        </row>
        <row r="1872">
          <cell r="A1872" t="str">
            <v>I1871</v>
          </cell>
          <cell r="B1872" t="str">
            <v>ACCESORIOS GENERALES DE INSTALACIÓN</v>
          </cell>
          <cell r="C1872" t="str">
            <v>Insumos</v>
          </cell>
          <cell r="D1872" t="str">
            <v>GLB</v>
          </cell>
          <cell r="E1872">
            <v>145671</v>
          </cell>
          <cell r="F1872">
            <v>122413</v>
          </cell>
        </row>
        <row r="1873">
          <cell r="A1873" t="str">
            <v>I1872</v>
          </cell>
          <cell r="B1873" t="str">
            <v>SANITARIO TIPO INSTITUCIONAL BAJO CONSUMO POR DESCARGA, COLOR BLANCO CORONA REF 340021001 O SIMILAR, INCLUYE MUEBLE</v>
          </cell>
          <cell r="C1873" t="str">
            <v>Insumos</v>
          </cell>
          <cell r="D1873" t="str">
            <v>UND</v>
          </cell>
          <cell r="E1873">
            <v>204834</v>
          </cell>
          <cell r="F1873">
            <v>172129</v>
          </cell>
        </row>
        <row r="1874">
          <cell r="A1874" t="str">
            <v>I1873</v>
          </cell>
          <cell r="B1874" t="str">
            <v>LAVAMANOS DE EMPOTRAR LINEA SAN LORENZO COLOR BLANCO DE CORONA REF: O19001001 O SIMILAR.</v>
          </cell>
          <cell r="C1874" t="str">
            <v>Insumos</v>
          </cell>
          <cell r="D1874" t="str">
            <v>UND</v>
          </cell>
          <cell r="E1874">
            <v>240409</v>
          </cell>
          <cell r="F1874">
            <v>202024</v>
          </cell>
        </row>
        <row r="1875">
          <cell r="A1875" t="str">
            <v>I1874</v>
          </cell>
          <cell r="B1875" t="str">
            <v>TOPE PUERTA MEDIA LUNA SATINADO 3/16PG FIXSER O SIMILAR</v>
          </cell>
          <cell r="C1875" t="str">
            <v>Insumos</v>
          </cell>
          <cell r="D1875" t="str">
            <v>UND</v>
          </cell>
          <cell r="E1875">
            <v>10403</v>
          </cell>
          <cell r="F1875">
            <v>8742</v>
          </cell>
        </row>
        <row r="1876">
          <cell r="A1876" t="str">
            <v>I1875</v>
          </cell>
          <cell r="B1876" t="str">
            <v>PISO CERÁMICO DUROPISO (COLOR SEGÚN DISEÑO). TIPO CORONA O SIMILAR.</v>
          </cell>
          <cell r="C1876" t="str">
            <v>Insumos</v>
          </cell>
          <cell r="D1876" t="str">
            <v>M2</v>
          </cell>
          <cell r="E1876">
            <v>69901</v>
          </cell>
          <cell r="F1876">
            <v>58740</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8448011</v>
          </cell>
          <cell r="F1877">
            <v>7099169</v>
          </cell>
        </row>
        <row r="1878">
          <cell r="A1878" t="str">
            <v>I1877</v>
          </cell>
          <cell r="B1878" t="str">
            <v>PERFIL PIPE 1 STD ACERO A572 GR 50 (D = 1 1/2")</v>
          </cell>
          <cell r="C1878" t="str">
            <v>Insumos</v>
          </cell>
          <cell r="D1878" t="str">
            <v>KG</v>
          </cell>
          <cell r="E1878">
            <v>6162</v>
          </cell>
          <cell r="F1878">
            <v>5178</v>
          </cell>
        </row>
        <row r="1879">
          <cell r="A1879" t="str">
            <v>I1878</v>
          </cell>
          <cell r="B1879" t="str">
            <v>CODO 90° ACERO GALVANIZADO  - 2''</v>
          </cell>
          <cell r="C1879" t="str">
            <v>Insumos</v>
          </cell>
          <cell r="D1879" t="str">
            <v>UND</v>
          </cell>
          <cell r="E1879">
            <v>13848</v>
          </cell>
          <cell r="F1879">
            <v>11637</v>
          </cell>
        </row>
        <row r="1880">
          <cell r="A1880" t="str">
            <v>I1879</v>
          </cell>
          <cell r="B1880" t="str">
            <v>SUMINISTRO, TRANSPORTE E INSTALACIÓN DE BRAZO HIDRÁULICO AUTOMÁTICO DE CAPACIDAD (45 - 65) KG (INCLUYE ACCESORIOS DE INSTALACIÓN)</v>
          </cell>
          <cell r="C1880" t="str">
            <v>Insumos</v>
          </cell>
          <cell r="D1880" t="str">
            <v>UND</v>
          </cell>
          <cell r="E1880">
            <v>207317</v>
          </cell>
          <cell r="F1880">
            <v>174216</v>
          </cell>
        </row>
        <row r="1881">
          <cell r="A1881" t="str">
            <v>I1880</v>
          </cell>
          <cell r="B1881" t="str">
            <v>LAMPARA ESPECULAR 2X18 TUBO LED 6500 K O SIMILAR</v>
          </cell>
          <cell r="C1881" t="str">
            <v>Insumos</v>
          </cell>
          <cell r="D1881" t="str">
            <v>UND</v>
          </cell>
          <cell r="E1881">
            <v>102102</v>
          </cell>
          <cell r="F1881">
            <v>85800</v>
          </cell>
        </row>
        <row r="1882">
          <cell r="A1882" t="str">
            <v>I1881</v>
          </cell>
          <cell r="B1882" t="str">
            <v>TUBERÍA CORRUGADA PERFORADA DE USO AGRÍCOLA D = 65 MM PARA DRENES HORIZONTALES</v>
          </cell>
          <cell r="C1882" t="str">
            <v>Insumos</v>
          </cell>
          <cell r="D1882" t="str">
            <v>ML</v>
          </cell>
          <cell r="E1882">
            <v>8221</v>
          </cell>
          <cell r="F1882">
            <v>6908</v>
          </cell>
        </row>
        <row r="1883">
          <cell r="A1883" t="str">
            <v>I1882</v>
          </cell>
          <cell r="B1883" t="str">
            <v>TAPÓN PARA TUBERÍA PERFORADA CORRUGADA DE USO AGRÍCOLA D = 65 MM REF: 2901338</v>
          </cell>
          <cell r="C1883" t="str">
            <v>Insumos</v>
          </cell>
          <cell r="D1883" t="str">
            <v>UND</v>
          </cell>
          <cell r="E1883">
            <v>2278</v>
          </cell>
          <cell r="F1883">
            <v>2274</v>
          </cell>
        </row>
        <row r="1884">
          <cell r="A1884" t="str">
            <v>I1883</v>
          </cell>
          <cell r="B1884" t="str">
            <v>GRAMA SINTETICA CON FIBRAS DE POLIETILENO MONOFILAMENTADO BICOLOR CON UNA ALTURA DE 50MM</v>
          </cell>
          <cell r="C1884" t="str">
            <v>Insumos</v>
          </cell>
          <cell r="D1884" t="str">
            <v>M2</v>
          </cell>
          <cell r="E1884">
            <v>115718</v>
          </cell>
          <cell r="F1884">
            <v>97242</v>
          </cell>
        </row>
        <row r="1885">
          <cell r="A1885" t="str">
            <v>I1884</v>
          </cell>
          <cell r="B1885" t="str">
            <v>CERRADURA YALE 3 MACHUELOS SOBREPONER SOLDAR DERECHA O SIMILAR PARA PUERTA METÁLICA INSTITUCIONAL</v>
          </cell>
          <cell r="C1885" t="str">
            <v>Insumos</v>
          </cell>
          <cell r="D1885" t="str">
            <v>UND</v>
          </cell>
          <cell r="E1885">
            <v>189538</v>
          </cell>
          <cell r="F1885">
            <v>159276</v>
          </cell>
        </row>
        <row r="1886">
          <cell r="A1886" t="str">
            <v>I1885</v>
          </cell>
          <cell r="B1886" t="str">
            <v>JUEGO DE LLAVES (2) PARA ABRIR CERRADURA METÁLICA YALE TRES MACHUELOS</v>
          </cell>
          <cell r="C1886" t="str">
            <v>Insumos</v>
          </cell>
          <cell r="D1886" t="str">
            <v>UND</v>
          </cell>
          <cell r="E1886">
            <v>23209</v>
          </cell>
          <cell r="F1886">
            <v>19503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317189</v>
          </cell>
          <cell r="F1887">
            <v>266545</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626639</v>
          </cell>
          <cell r="F1888">
            <v>526587</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19342</v>
          </cell>
          <cell r="F1889">
            <v>16254</v>
          </cell>
        </row>
        <row r="1890">
          <cell r="A1890" t="str">
            <v>I1889</v>
          </cell>
          <cell r="B1890" t="str">
            <v>PERFIL C EN LÁMINA GALVANIZADA CAL 18-20 (DIMENSIONES SEGÚN DISEÑO) PARA MONTANTES Y VIGAS EN SISTEMA STEEL FRAMING</v>
          </cell>
          <cell r="C1890" t="str">
            <v>Insumos</v>
          </cell>
          <cell r="D1890" t="str">
            <v>ML</v>
          </cell>
          <cell r="E1890">
            <v>7367</v>
          </cell>
          <cell r="F1890">
            <v>6191</v>
          </cell>
        </row>
        <row r="1891">
          <cell r="A1891" t="str">
            <v>I1890</v>
          </cell>
          <cell r="B1891" t="str">
            <v>PERFIL U EN LÁMINA GALVANIZADA GR50 CAL 18-20 (DIMENSIONES SEGÚN DISEÑO) PARA SOLERAS EN SISTEMA STEEL FRAMING</v>
          </cell>
          <cell r="C1891" t="str">
            <v>Insumos</v>
          </cell>
          <cell r="D1891" t="str">
            <v>ML</v>
          </cell>
          <cell r="E1891">
            <v>7367</v>
          </cell>
          <cell r="F1891">
            <v>6191</v>
          </cell>
        </row>
        <row r="1892">
          <cell r="A1892" t="str">
            <v>I1891</v>
          </cell>
          <cell r="B1892" t="str">
            <v>SELLALÓN 3/8" GRIS POLYLON PARA JUNTAS O SIMILAR</v>
          </cell>
          <cell r="C1892" t="str">
            <v>Insumos</v>
          </cell>
          <cell r="D1892" t="str">
            <v>ML</v>
          </cell>
          <cell r="E1892">
            <v>420</v>
          </cell>
          <cell r="F1892">
            <v>353</v>
          </cell>
        </row>
        <row r="1893">
          <cell r="A1893" t="str">
            <v>I1892</v>
          </cell>
          <cell r="B1893" t="str">
            <v>SIKA ANCHORFIX-4 PARA ADHERENCIA 600 CC O SIMILAR</v>
          </cell>
          <cell r="C1893" t="str">
            <v>Insumos</v>
          </cell>
          <cell r="D1893" t="str">
            <v>UND</v>
          </cell>
          <cell r="E1893">
            <v>72553</v>
          </cell>
          <cell r="F1893">
            <v>60969</v>
          </cell>
        </row>
        <row r="1894">
          <cell r="A1894" t="str">
            <v>I1893</v>
          </cell>
          <cell r="B1894" t="str">
            <v>PERNO DE ANCLAJE 1/2" X 4" X 1/4" FIXSER O SIMILAR</v>
          </cell>
          <cell r="C1894" t="str">
            <v>Insumos</v>
          </cell>
          <cell r="D1894" t="str">
            <v>UND</v>
          </cell>
          <cell r="E1894">
            <v>3628</v>
          </cell>
          <cell r="F1894">
            <v>3049</v>
          </cell>
        </row>
        <row r="1895">
          <cell r="A1895" t="str">
            <v>I1894</v>
          </cell>
          <cell r="B1895" t="str">
            <v>PANEL LED REDONDO DE SOBREPONER 12W - SYLVANIA</v>
          </cell>
          <cell r="C1895" t="str">
            <v>Insumos</v>
          </cell>
          <cell r="D1895" t="str">
            <v>UND</v>
          </cell>
          <cell r="E1895">
            <v>21064</v>
          </cell>
          <cell r="F1895">
            <v>17701</v>
          </cell>
        </row>
        <row r="1896">
          <cell r="A1896" t="str">
            <v>I1895</v>
          </cell>
          <cell r="B1896" t="str">
            <v>TABLERO OSB E = 11,1 MM</v>
          </cell>
          <cell r="C1896" t="str">
            <v>Insumos</v>
          </cell>
          <cell r="D1896" t="str">
            <v>M2</v>
          </cell>
          <cell r="E1896">
            <v>21628</v>
          </cell>
          <cell r="F1896">
            <v>18175</v>
          </cell>
        </row>
        <row r="1897">
          <cell r="A1897" t="str">
            <v>I1896</v>
          </cell>
          <cell r="B1897" t="str">
            <v>COLUMNA DE MADERA CHANUL 12X12 CM</v>
          </cell>
          <cell r="C1897" t="str">
            <v>Insumos</v>
          </cell>
          <cell r="D1897" t="str">
            <v>ML</v>
          </cell>
          <cell r="E1897">
            <v>25139</v>
          </cell>
          <cell r="F1897">
            <v>21125</v>
          </cell>
        </row>
        <row r="1898">
          <cell r="A1898" t="str">
            <v>I1897</v>
          </cell>
          <cell r="B1898" t="str">
            <v>CUARTÓN DE MADERA CHANUL</v>
          </cell>
          <cell r="C1898" t="str">
            <v>Insumos</v>
          </cell>
          <cell r="D1898" t="str">
            <v>ML</v>
          </cell>
          <cell r="E1898">
            <v>6067</v>
          </cell>
          <cell r="F1898">
            <v>5098</v>
          </cell>
        </row>
        <row r="1899">
          <cell r="A1899" t="str">
            <v>I1898</v>
          </cell>
          <cell r="B1899" t="str">
            <v>BOLILLO DE 3/4" EN MADERA DE CARRÁ</v>
          </cell>
          <cell r="C1899" t="str">
            <v>Insumos</v>
          </cell>
          <cell r="D1899" t="str">
            <v>ML</v>
          </cell>
          <cell r="E1899">
            <v>1409</v>
          </cell>
          <cell r="F1899">
            <v>1184</v>
          </cell>
        </row>
        <row r="1900">
          <cell r="A1900" t="str">
            <v>I1899</v>
          </cell>
          <cell r="B1900" t="str">
            <v>VIGUETA DE MADERA CHANUL 12X4 CM</v>
          </cell>
          <cell r="C1900" t="str">
            <v>Insumos</v>
          </cell>
          <cell r="D1900" t="str">
            <v>ML</v>
          </cell>
          <cell r="E1900">
            <v>9101</v>
          </cell>
          <cell r="F1900">
            <v>7648</v>
          </cell>
        </row>
        <row r="1901">
          <cell r="A1901" t="str">
            <v>I1900</v>
          </cell>
          <cell r="B1901" t="str">
            <v>LÁMINA DE PVC PARA CIELO RASO DE 9,5 MM</v>
          </cell>
          <cell r="C1901" t="str">
            <v>Insumos</v>
          </cell>
          <cell r="D1901" t="str">
            <v>M2</v>
          </cell>
          <cell r="E1901">
            <v>14735</v>
          </cell>
          <cell r="F1901">
            <v>12382</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65011</v>
          </cell>
          <cell r="F1902">
            <v>54631</v>
          </cell>
        </row>
        <row r="1903">
          <cell r="A1903" t="str">
            <v>I1902</v>
          </cell>
          <cell r="B1903" t="str">
            <v>LÁMINA DE SUPERBOARD E = 20 MM</v>
          </cell>
          <cell r="C1903" t="str">
            <v>Insumos</v>
          </cell>
          <cell r="D1903" t="str">
            <v>M2</v>
          </cell>
          <cell r="E1903">
            <v>59767</v>
          </cell>
          <cell r="F1903">
            <v>50224</v>
          </cell>
        </row>
        <row r="1904">
          <cell r="A1904" t="str">
            <v>I1903</v>
          </cell>
          <cell r="B1904" t="str">
            <v>PLACA DE FIBROCEMENTO TEXTURIZADO PARA CIELO RASO 4 MM</v>
          </cell>
          <cell r="C1904" t="str">
            <v>Insumos</v>
          </cell>
          <cell r="D1904" t="str">
            <v>M2</v>
          </cell>
          <cell r="E1904">
            <v>12640</v>
          </cell>
          <cell r="F1904">
            <v>10622</v>
          </cell>
        </row>
        <row r="1905">
          <cell r="A1905" t="str">
            <v>I1904</v>
          </cell>
          <cell r="B1905" t="str">
            <v>PLACA DE FIBROCEMENTO E = 8 MM</v>
          </cell>
          <cell r="C1905" t="str">
            <v>Insumos</v>
          </cell>
          <cell r="D1905" t="str">
            <v>M2</v>
          </cell>
          <cell r="E1905">
            <v>21888</v>
          </cell>
          <cell r="F1905">
            <v>18393</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39145</v>
          </cell>
          <cell r="F1906">
            <v>32895</v>
          </cell>
        </row>
        <row r="1907">
          <cell r="A1907" t="str">
            <v>I1906</v>
          </cell>
          <cell r="B1907" t="str">
            <v>LÁMINA DE FIBROCEMENTO E = 14 MM</v>
          </cell>
          <cell r="C1907" t="str">
            <v>Insumos</v>
          </cell>
          <cell r="D1907" t="str">
            <v>M2</v>
          </cell>
          <cell r="E1907">
            <v>55185</v>
          </cell>
          <cell r="F1907">
            <v>46374</v>
          </cell>
        </row>
        <row r="1908">
          <cell r="A1908" t="str">
            <v>I1907</v>
          </cell>
          <cell r="B1908" t="str">
            <v>ÁNGULO EN ACERO GALVANIZADO 3 X 2 CM CAL 26</v>
          </cell>
          <cell r="C1908" t="str">
            <v>Insumos</v>
          </cell>
          <cell r="D1908" t="str">
            <v>ML</v>
          </cell>
          <cell r="E1908">
            <v>960</v>
          </cell>
          <cell r="F1908">
            <v>807</v>
          </cell>
        </row>
        <row r="1909">
          <cell r="A1909" t="str">
            <v>I1908</v>
          </cell>
          <cell r="B1909" t="str">
            <v>TEJA DE BARRO PARA CUBIERTA TIPO COLONIAL</v>
          </cell>
          <cell r="C1909" t="str">
            <v>Insumos</v>
          </cell>
          <cell r="D1909" t="str">
            <v>UND</v>
          </cell>
          <cell r="E1909">
            <v>1365</v>
          </cell>
          <cell r="F1909">
            <v>1147</v>
          </cell>
        </row>
        <row r="1910">
          <cell r="A1910" t="str">
            <v>I1909</v>
          </cell>
          <cell r="B1910" t="str">
            <v>CARTUCHO PUSH REF. O21121111 CORONA O SIMILAR</v>
          </cell>
          <cell r="C1910" t="str">
            <v>Insumos</v>
          </cell>
          <cell r="D1910" t="str">
            <v>UND</v>
          </cell>
          <cell r="E1910">
            <v>132622</v>
          </cell>
          <cell r="F1910">
            <v>111447</v>
          </cell>
        </row>
        <row r="1911">
          <cell r="A1911" t="str">
            <v>I1910</v>
          </cell>
          <cell r="B1911" t="str">
            <v>ORINAL MEDIANO DE COLGAR  EN PORCELANA COLOR BLANCO TIPO CORONA REF. 00401100-1 O SIMILAR.</v>
          </cell>
          <cell r="C1911" t="str">
            <v>Insumos</v>
          </cell>
          <cell r="D1911" t="str">
            <v>UND</v>
          </cell>
          <cell r="E1911">
            <v>815755</v>
          </cell>
          <cell r="F1911">
            <v>685508</v>
          </cell>
        </row>
        <row r="1912">
          <cell r="A1912" t="str">
            <v>I1911</v>
          </cell>
          <cell r="B1912" t="str">
            <v>SIFÓN PARA ORINAL  TIPO CORONA O SIMILAR REF.. 93301 O SIMILAR</v>
          </cell>
          <cell r="C1912" t="str">
            <v>Insumos</v>
          </cell>
          <cell r="D1912" t="str">
            <v>UND</v>
          </cell>
          <cell r="E1912">
            <v>12837</v>
          </cell>
          <cell r="F1912">
            <v>10787</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784304</v>
          </cell>
          <cell r="F1913">
            <v>659079</v>
          </cell>
        </row>
        <row r="1914">
          <cell r="A1914" t="str">
            <v>I1913</v>
          </cell>
          <cell r="B1914" t="str">
            <v>MALLA ELECTROSOLDADA M-442  Q-9  DIAMETRO 7.5 MM  10 X 10 CM (PESO 7 KG/M2).</v>
          </cell>
          <cell r="C1914" t="str">
            <v>Insumos</v>
          </cell>
          <cell r="D1914" t="str">
            <v>M2</v>
          </cell>
          <cell r="E1914">
            <v>31204</v>
          </cell>
          <cell r="F1914">
            <v>26222</v>
          </cell>
        </row>
        <row r="1915">
          <cell r="A1915" t="str">
            <v>I1914</v>
          </cell>
          <cell r="B1915" t="str">
            <v>TUBERÍA DE 2"  PERFORADA CON TELA</v>
          </cell>
          <cell r="C1915" t="str">
            <v>Insumos</v>
          </cell>
          <cell r="D1915" t="str">
            <v>ML</v>
          </cell>
          <cell r="E1915">
            <v>12481</v>
          </cell>
          <cell r="F1915">
            <v>10488</v>
          </cell>
        </row>
        <row r="1916">
          <cell r="A1916" t="str">
            <v>I1915</v>
          </cell>
          <cell r="B1916" t="str">
            <v>ARGAMASA (CEMENTO Y ARENA 1:1)</v>
          </cell>
          <cell r="C1916" t="str">
            <v>Insumos</v>
          </cell>
          <cell r="D1916" t="str">
            <v>M3</v>
          </cell>
          <cell r="E1916">
            <v>618329</v>
          </cell>
          <cell r="F1916">
            <v>519604</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135386</v>
          </cell>
          <cell r="F1917">
            <v>113770</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155500</v>
          </cell>
          <cell r="F1918">
            <v>130672</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49514</v>
          </cell>
          <cell r="F1919">
            <v>41608</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68079</v>
          </cell>
          <cell r="F1920">
            <v>57209</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81231</v>
          </cell>
          <cell r="F1921">
            <v>68261</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34041</v>
          </cell>
          <cell r="F1922">
            <v>28606</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41003</v>
          </cell>
          <cell r="F1923">
            <v>34456</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56940</v>
          </cell>
          <cell r="F1924">
            <v>47849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8498</v>
          </cell>
          <cell r="F1926">
            <v>7141</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81231</v>
          </cell>
          <cell r="F1927">
            <v>68261</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53381</v>
          </cell>
          <cell r="F1928">
            <v>44858</v>
          </cell>
        </row>
        <row r="1929">
          <cell r="A1929" t="str">
            <v>I1928</v>
          </cell>
          <cell r="B1929" t="str">
            <v>TUBERIA ACERO AL CARBON 1"</v>
          </cell>
          <cell r="C1929" t="str">
            <v>Insumos</v>
          </cell>
          <cell r="D1929" t="str">
            <v>ML</v>
          </cell>
          <cell r="E1929">
            <v>28965</v>
          </cell>
          <cell r="F1929">
            <v>24340</v>
          </cell>
        </row>
        <row r="1930">
          <cell r="A1930" t="str">
            <v>I1929</v>
          </cell>
          <cell r="B1930" t="str">
            <v>ROCIADORES AUTOMATICOS 5,6K 1/2" NTP LISTDO UL - FM</v>
          </cell>
          <cell r="C1930" t="str">
            <v>Insumos</v>
          </cell>
          <cell r="D1930" t="str">
            <v>UND</v>
          </cell>
          <cell r="E1930">
            <v>44561</v>
          </cell>
          <cell r="F1930">
            <v>37446</v>
          </cell>
        </row>
        <row r="1931">
          <cell r="A1931" t="str">
            <v>I1930</v>
          </cell>
          <cell r="B1931" t="str">
            <v>ACCESORIOS PARA LA CONEXION</v>
          </cell>
          <cell r="C1931" t="str">
            <v>Insumos</v>
          </cell>
          <cell r="D1931" t="str">
            <v>UND</v>
          </cell>
          <cell r="E1931">
            <v>27850</v>
          </cell>
          <cell r="F1931">
            <v>23403</v>
          </cell>
        </row>
        <row r="1932">
          <cell r="A1932" t="str">
            <v>I1931</v>
          </cell>
          <cell r="B1932" t="str">
            <v>ESCUDO ROCIADOR</v>
          </cell>
          <cell r="C1932" t="str">
            <v>Insumos</v>
          </cell>
          <cell r="D1932" t="str">
            <v>UND</v>
          </cell>
          <cell r="E1932">
            <v>7984</v>
          </cell>
          <cell r="F1932">
            <v>6709</v>
          </cell>
        </row>
        <row r="1933">
          <cell r="A1933" t="str">
            <v>I1932</v>
          </cell>
          <cell r="B1933" t="str">
            <v>LAMINA DIFUSORA DE LUZ 61X245</v>
          </cell>
          <cell r="C1933" t="str">
            <v>Insumos</v>
          </cell>
          <cell r="D1933" t="str">
            <v>UND</v>
          </cell>
          <cell r="E1933">
            <v>55083</v>
          </cell>
          <cell r="F1933">
            <v>46288</v>
          </cell>
        </row>
        <row r="1934">
          <cell r="A1934" t="str">
            <v>I1933</v>
          </cell>
          <cell r="B1934" t="str">
            <v>VÁLVULA DE 2" EXTREMO LISO</v>
          </cell>
          <cell r="C1934" t="str">
            <v>Insumos</v>
          </cell>
          <cell r="D1934" t="str">
            <v>UND</v>
          </cell>
          <cell r="E1934">
            <v>238330</v>
          </cell>
          <cell r="F1934">
            <v>200277</v>
          </cell>
        </row>
        <row r="1935">
          <cell r="A1935" t="str">
            <v>I1934</v>
          </cell>
          <cell r="B1935" t="str">
            <v>UNIÓN RÁPIDA O PASANTE DE 2" PVC</v>
          </cell>
          <cell r="C1935" t="str">
            <v>Insumos</v>
          </cell>
          <cell r="D1935" t="str">
            <v>UND</v>
          </cell>
          <cell r="E1935">
            <v>16900</v>
          </cell>
          <cell r="F1935">
            <v>14202</v>
          </cell>
        </row>
        <row r="1936">
          <cell r="A1936" t="str">
            <v>I1935</v>
          </cell>
          <cell r="B1936" t="str">
            <v>REGISTRO DE INCORPORACIÓN DE 1/2"</v>
          </cell>
          <cell r="C1936" t="str">
            <v>Insumos</v>
          </cell>
          <cell r="D1936" t="str">
            <v>UND</v>
          </cell>
          <cell r="E1936">
            <v>17944</v>
          </cell>
          <cell r="F1936">
            <v>15079</v>
          </cell>
        </row>
        <row r="1937">
          <cell r="A1937" t="str">
            <v>I1936</v>
          </cell>
          <cell r="B1937" t="str">
            <v>ADAPTADOR PE 16MM</v>
          </cell>
          <cell r="C1937" t="str">
            <v>Insumos</v>
          </cell>
          <cell r="D1937" t="str">
            <v>UND</v>
          </cell>
          <cell r="E1937">
            <v>1951</v>
          </cell>
          <cell r="F1937">
            <v>1951</v>
          </cell>
        </row>
        <row r="1938">
          <cell r="A1938" t="str">
            <v>I1937</v>
          </cell>
          <cell r="B1938" t="str">
            <v>TANQUE AGUA POTABLE PLÁSTICO CAP 5.000 LTS, INCLUYE: TAPA, ACCESORIOS Y MANGUERA FLEXIBLE A TODO COSTO</v>
          </cell>
          <cell r="C1938" t="str">
            <v>Insumos</v>
          </cell>
          <cell r="D1938" t="str">
            <v>UND</v>
          </cell>
          <cell r="E1938">
            <v>5174853</v>
          </cell>
          <cell r="F1938">
            <v>4348616</v>
          </cell>
        </row>
        <row r="1939">
          <cell r="A1939" t="str">
            <v>I1938</v>
          </cell>
          <cell r="B1939" t="str">
            <v>TUBERÍA PE 16MM</v>
          </cell>
          <cell r="C1939" t="str">
            <v>Insumos</v>
          </cell>
          <cell r="D1939" t="str">
            <v>ML</v>
          </cell>
          <cell r="E1939">
            <v>1299</v>
          </cell>
          <cell r="F1939">
            <v>1092</v>
          </cell>
        </row>
        <row r="1940">
          <cell r="A1940" t="str">
            <v>I1939</v>
          </cell>
          <cell r="B1940" t="str">
            <v>COLLAR DE DERIVACIÓN PVC 2" X 1/2" INSERTO HEMBRA</v>
          </cell>
          <cell r="C1940" t="str">
            <v>Insumos</v>
          </cell>
          <cell r="D1940" t="str">
            <v>UND</v>
          </cell>
          <cell r="E1940">
            <v>9101</v>
          </cell>
          <cell r="F1940">
            <v>7648</v>
          </cell>
        </row>
        <row r="1941">
          <cell r="A1941" t="str">
            <v>I1940</v>
          </cell>
          <cell r="B1941" t="str">
            <v>ADAPTADOR MACHO PVC 1/2"</v>
          </cell>
          <cell r="C1941" t="str">
            <v>Insumos</v>
          </cell>
          <cell r="D1941" t="str">
            <v>UND</v>
          </cell>
          <cell r="E1941">
            <v>649</v>
          </cell>
          <cell r="F1941">
            <v>545</v>
          </cell>
        </row>
        <row r="1942">
          <cell r="A1942" t="str">
            <v>I1941</v>
          </cell>
          <cell r="B1942" t="str">
            <v>CODO PVC DE 2 X 90º UZ GRAN RADIO</v>
          </cell>
          <cell r="C1942" t="str">
            <v>Insumos</v>
          </cell>
          <cell r="D1942" t="str">
            <v>UND</v>
          </cell>
          <cell r="E1942">
            <v>24053</v>
          </cell>
          <cell r="F1942">
            <v>20213</v>
          </cell>
        </row>
        <row r="1943">
          <cell r="A1943" t="str">
            <v>I1942</v>
          </cell>
          <cell r="B1943" t="str">
            <v>TUBERÍA DE 2" PVC</v>
          </cell>
          <cell r="C1943" t="str">
            <v>Insumos</v>
          </cell>
          <cell r="D1943" t="str">
            <v>ML</v>
          </cell>
          <cell r="E1943">
            <v>9101</v>
          </cell>
          <cell r="F1943">
            <v>7648</v>
          </cell>
        </row>
        <row r="1944">
          <cell r="A1944" t="str">
            <v>I1943</v>
          </cell>
          <cell r="B1944" t="str">
            <v>VÁLVULA FLOTADORA DE 1" COBRE</v>
          </cell>
          <cell r="C1944" t="str">
            <v>Insumos</v>
          </cell>
          <cell r="D1944" t="str">
            <v>UND</v>
          </cell>
          <cell r="E1944">
            <v>145671</v>
          </cell>
          <cell r="F1944">
            <v>122413</v>
          </cell>
        </row>
        <row r="1945">
          <cell r="A1945" t="str">
            <v>I1944</v>
          </cell>
          <cell r="B1945" t="str">
            <v>LISTÓN CHANUL 4 X 9</v>
          </cell>
          <cell r="C1945" t="str">
            <v>Insumos</v>
          </cell>
          <cell r="D1945" t="str">
            <v>ML</v>
          </cell>
          <cell r="E1945">
            <v>4056</v>
          </cell>
          <cell r="F1945">
            <v>3408</v>
          </cell>
        </row>
        <row r="1946">
          <cell r="A1946" t="str">
            <v>I1945</v>
          </cell>
          <cell r="B1946" t="str">
            <v>CINTA ANTIDESLIZANTE DE 48MM</v>
          </cell>
          <cell r="C1946" t="str">
            <v>Insumos</v>
          </cell>
          <cell r="D1946" t="str">
            <v>ML</v>
          </cell>
          <cell r="E1946">
            <v>8631</v>
          </cell>
          <cell r="F1946">
            <v>7253</v>
          </cell>
        </row>
        <row r="1947">
          <cell r="A1947" t="str">
            <v>I1946</v>
          </cell>
          <cell r="B1947" t="str">
            <v>PISO CERÁMICO MIKONOS TECNOLOGIA ARD ALTA RESISTENCIA AL DESLIZAMIENTO (COLOR SEGÚN DISEÑO). TIPO CORONA O SIMILAR.</v>
          </cell>
          <cell r="C1947" t="str">
            <v>Insumos</v>
          </cell>
          <cell r="D1947" t="str">
            <v>M2</v>
          </cell>
          <cell r="E1947">
            <v>28984</v>
          </cell>
          <cell r="F1947">
            <v>24356</v>
          </cell>
        </row>
        <row r="1948">
          <cell r="A1948" t="str">
            <v>I1947</v>
          </cell>
          <cell r="B1948" t="str">
            <v>LECHADA (A/C = 0,45)</v>
          </cell>
          <cell r="C1948" t="str">
            <v>Insumos</v>
          </cell>
          <cell r="D1948" t="str">
            <v>M3</v>
          </cell>
          <cell r="E1948">
            <v>410670</v>
          </cell>
          <cell r="F1948">
            <v>345101</v>
          </cell>
        </row>
        <row r="1949">
          <cell r="A1949" t="str">
            <v>I1948</v>
          </cell>
          <cell r="B1949" t="str">
            <v>TABLA ALGARROBO 18 X 1,8 MM</v>
          </cell>
          <cell r="C1949" t="str">
            <v>Insumos</v>
          </cell>
          <cell r="D1949" t="str">
            <v>M2</v>
          </cell>
          <cell r="E1949">
            <v>87469</v>
          </cell>
          <cell r="F1949">
            <v>73503</v>
          </cell>
        </row>
        <row r="1950">
          <cell r="A1950" t="str">
            <v>I1949</v>
          </cell>
          <cell r="B1950" t="str">
            <v>SELLADA CON BARNIZ MARINO 2 MANOS INCLUYE MATERIALES Y MANO DE OBRA</v>
          </cell>
          <cell r="C1950" t="str">
            <v>Insumos</v>
          </cell>
          <cell r="D1950" t="str">
            <v>M2</v>
          </cell>
          <cell r="E1950">
            <v>33394</v>
          </cell>
          <cell r="F1950">
            <v>28062</v>
          </cell>
        </row>
        <row r="1951">
          <cell r="A1951" t="str">
            <v>I1950</v>
          </cell>
          <cell r="B1951" t="str">
            <v>TORNILLO DRWALL 1 1/4"</v>
          </cell>
          <cell r="C1951" t="str">
            <v>Insumos</v>
          </cell>
          <cell r="D1951" t="str">
            <v>UND</v>
          </cell>
          <cell r="E1951">
            <v>39</v>
          </cell>
          <cell r="F1951">
            <v>33</v>
          </cell>
        </row>
        <row r="1952">
          <cell r="A1952" t="str">
            <v>I1951</v>
          </cell>
          <cell r="B1952" t="str">
            <v>ANGULO 1 1/12" X 1/8"</v>
          </cell>
          <cell r="C1952" t="str">
            <v>Insumos</v>
          </cell>
          <cell r="D1952" t="str">
            <v>ML</v>
          </cell>
          <cell r="E1952">
            <v>6912</v>
          </cell>
          <cell r="F1952">
            <v>5808</v>
          </cell>
        </row>
        <row r="1953">
          <cell r="A1953" t="str">
            <v>I1952</v>
          </cell>
          <cell r="B1953" t="str">
            <v>ÁCIDO OXÁLICO</v>
          </cell>
          <cell r="C1953" t="str">
            <v>Insumos</v>
          </cell>
          <cell r="D1953" t="str">
            <v>KG</v>
          </cell>
          <cell r="E1953">
            <v>6301</v>
          </cell>
          <cell r="F1953">
            <v>5295</v>
          </cell>
        </row>
        <row r="1954">
          <cell r="A1954" t="str">
            <v>I1953</v>
          </cell>
          <cell r="B1954" t="str">
            <v>DILATACIÓN EN PVC</v>
          </cell>
          <cell r="C1954" t="str">
            <v>Insumos</v>
          </cell>
          <cell r="D1954" t="str">
            <v>ML</v>
          </cell>
          <cell r="E1954">
            <v>4536</v>
          </cell>
          <cell r="F1954">
            <v>3812</v>
          </cell>
        </row>
        <row r="1955">
          <cell r="A1955" t="str">
            <v>I1954</v>
          </cell>
          <cell r="B1955" t="str">
            <v>SEÑALIZACIÓN Y AISLAMIENTO DE ZONAS CON CINTA (3 HILOS)</v>
          </cell>
          <cell r="C1955" t="str">
            <v>Insumos</v>
          </cell>
          <cell r="D1955" t="str">
            <v>ML</v>
          </cell>
          <cell r="E1955">
            <v>167</v>
          </cell>
          <cell r="F1955">
            <v>140</v>
          </cell>
        </row>
        <row r="1956">
          <cell r="A1956" t="str">
            <v>I1955</v>
          </cell>
          <cell r="B1956" t="str">
            <v>MALLA DE GALLINERO PARA CONSTRUCCIÓN</v>
          </cell>
          <cell r="C1956" t="str">
            <v>Insumos</v>
          </cell>
          <cell r="D1956" t="str">
            <v>M2</v>
          </cell>
          <cell r="E1956">
            <v>1537</v>
          </cell>
          <cell r="F1956">
            <v>1292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2999</v>
          </cell>
          <cell r="F1958">
            <v>2520</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3345</v>
          </cell>
          <cell r="F1959">
            <v>2811</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15752</v>
          </cell>
          <cell r="F1960">
            <v>13237</v>
          </cell>
        </row>
        <row r="1961">
          <cell r="A1961" t="str">
            <v>I1960</v>
          </cell>
          <cell r="B1961" t="str">
            <v>SUMINISTRO Y APLICACIÓN DE SISTEMA SPORT LINE, CON PRODUCTOS DE SIKA EN COLORES ROJO, VERDE Y AZUL, INCLUYE DEMARCACIÓN DE LÍNEAS.</v>
          </cell>
          <cell r="C1961" t="str">
            <v>Insumos</v>
          </cell>
          <cell r="D1961" t="str">
            <v>M2</v>
          </cell>
          <cell r="E1961">
            <v>57272</v>
          </cell>
          <cell r="F1961">
            <v>48128</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338651</v>
          </cell>
          <cell r="F1962">
            <v>284581</v>
          </cell>
        </row>
        <row r="1963">
          <cell r="A1963" t="str">
            <v>I1962</v>
          </cell>
          <cell r="B1963" t="str">
            <v>SUMINISTRO, TRANSPORTE E INSTALACIÓN DE LETREROS DE MÓDULOS SEGÚN DISEÑO. INSTALACIÓN A TODO COSTO.</v>
          </cell>
          <cell r="C1963" t="str">
            <v>Insumos</v>
          </cell>
          <cell r="D1963" t="str">
            <v>UND</v>
          </cell>
          <cell r="E1963">
            <v>1008114</v>
          </cell>
          <cell r="F1963">
            <v>847155</v>
          </cell>
        </row>
        <row r="1964">
          <cell r="A1964" t="str">
            <v>I1963</v>
          </cell>
          <cell r="B1964" t="str">
            <v>SUMINISTRO, TRANSPORTE E INSTALACIÓN DE CHORRO TIPO LAMINAR DE COLORES. INSTALACIÓN A TODO COSTO.</v>
          </cell>
          <cell r="C1964" t="str">
            <v>Insumos</v>
          </cell>
          <cell r="D1964" t="str">
            <v>UND</v>
          </cell>
          <cell r="E1964">
            <v>3900642</v>
          </cell>
          <cell r="F1964">
            <v>3277850</v>
          </cell>
        </row>
        <row r="1965">
          <cell r="A1965" t="str">
            <v>I1964</v>
          </cell>
          <cell r="B1965" t="str">
            <v>SUMINISTRO, TRANSPORTE E INSTALACIÓN DE FILTRO DE CARTUCHO. INSTALACIÓN A TODO COSTO.</v>
          </cell>
          <cell r="C1965" t="str">
            <v>Insumos</v>
          </cell>
          <cell r="D1965" t="str">
            <v>UND</v>
          </cell>
          <cell r="E1965">
            <v>70991</v>
          </cell>
          <cell r="F1965">
            <v>59656</v>
          </cell>
        </row>
        <row r="1966">
          <cell r="A1966" t="str">
            <v>I1965</v>
          </cell>
          <cell r="B1966" t="str">
            <v>SUMINISTRO, TRANSPORTE E INSTALACIÓN DE TRANSFORMADOR DE 50 W A 12 W. INSTALACIÓN A TODO COSTO.</v>
          </cell>
          <cell r="C1966" t="str">
            <v>Insumos</v>
          </cell>
          <cell r="D1966" t="str">
            <v>UND</v>
          </cell>
          <cell r="E1966">
            <v>34844</v>
          </cell>
          <cell r="F1966">
            <v>29281</v>
          </cell>
        </row>
        <row r="1967">
          <cell r="A1967" t="str">
            <v>I1966</v>
          </cell>
          <cell r="B1967" t="str">
            <v>SUMINISTRO, TRANSPORTE E INSTALACIÓN DE BOMBA SUMERGIBLE MONOFASICA REF DM 20-N. INSTALACIÓN A TODO COSTO</v>
          </cell>
          <cell r="C1967" t="str">
            <v>Insumos</v>
          </cell>
          <cell r="D1967" t="str">
            <v>UND</v>
          </cell>
          <cell r="E1967">
            <v>5850965</v>
          </cell>
          <cell r="F1967">
            <v>4916777</v>
          </cell>
        </row>
        <row r="1968">
          <cell r="A1968" t="str">
            <v>I1967</v>
          </cell>
          <cell r="B1968" t="str">
            <v>SUMINISTRO, TRANSPORTE E INSTALACIÓN DE CAJAS DE ANDÉN PLÁSTICAS. INSTALACIÓN A TODO COSTO.</v>
          </cell>
          <cell r="C1968" t="str">
            <v>Insumos</v>
          </cell>
          <cell r="D1968" t="str">
            <v>UND</v>
          </cell>
          <cell r="E1968">
            <v>78014</v>
          </cell>
          <cell r="F1968">
            <v>65558</v>
          </cell>
        </row>
        <row r="1969">
          <cell r="A1969" t="str">
            <v>I1968</v>
          </cell>
          <cell r="B1969" t="str">
            <v>SUMINISTRO, TRANSPORTE E INSTALACIÓN DE SENSOR ELECTRICO TIPO FLOTADOR. INSTALACIÓN A TODO COSTO.</v>
          </cell>
          <cell r="C1969" t="str">
            <v>Insumos</v>
          </cell>
          <cell r="D1969" t="str">
            <v>UND</v>
          </cell>
          <cell r="E1969">
            <v>195033</v>
          </cell>
          <cell r="F1969">
            <v>163893</v>
          </cell>
        </row>
        <row r="1970">
          <cell r="A1970" t="str">
            <v>I1969</v>
          </cell>
          <cell r="B1970" t="str">
            <v>SUMINISTRO E INSTALACION  CABLE ENCAUCHETADO 3X14 AWG (SENSORES, CHORROS,  Y FLOTADORES). INSTALACIÒN A TODO COSTO.</v>
          </cell>
          <cell r="C1970" t="str">
            <v>Insumos</v>
          </cell>
          <cell r="D1970" t="str">
            <v>ML</v>
          </cell>
          <cell r="E1970">
            <v>15602</v>
          </cell>
          <cell r="F1970">
            <v>13111</v>
          </cell>
        </row>
        <row r="1971">
          <cell r="A1971" t="str">
            <v>I1970</v>
          </cell>
          <cell r="B1971" t="str">
            <v>SUMINISTRO E INSTALACION  CABLE ENCAUCHETADO 3X12 AWG (SENSORES, CHORROS,  Y FLOTADORES). INSTALACIÒN A TODO COSTO.</v>
          </cell>
          <cell r="C1971" t="str">
            <v>Insumos</v>
          </cell>
          <cell r="D1971" t="str">
            <v>ML</v>
          </cell>
          <cell r="E1971">
            <v>19503</v>
          </cell>
          <cell r="F1971">
            <v>16389</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6501071</v>
          </cell>
          <cell r="F1972">
            <v>5463085</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130825</v>
          </cell>
          <cell r="F1973">
            <v>109937</v>
          </cell>
        </row>
        <row r="1974">
          <cell r="A1974" t="str">
            <v>I1973</v>
          </cell>
          <cell r="B1974" t="str">
            <v>TEMPORIZADOR PARA SISTEMA DE RIEGO</v>
          </cell>
          <cell r="C1974" t="str">
            <v>Insumos</v>
          </cell>
          <cell r="D1974" t="str">
            <v>UND</v>
          </cell>
          <cell r="E1974">
            <v>315036</v>
          </cell>
          <cell r="F1974">
            <v>264736</v>
          </cell>
        </row>
        <row r="1975">
          <cell r="A1975" t="str">
            <v>I1974</v>
          </cell>
          <cell r="B1975" t="str">
            <v>BOQUILLA ROCIADORA</v>
          </cell>
          <cell r="C1975" t="str">
            <v>Insumos</v>
          </cell>
          <cell r="D1975" t="str">
            <v>UND</v>
          </cell>
          <cell r="E1975">
            <v>6301</v>
          </cell>
          <cell r="F1975">
            <v>5295</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528058</v>
          </cell>
          <cell r="F1976">
            <v>443746</v>
          </cell>
        </row>
        <row r="1977">
          <cell r="A1977" t="str">
            <v>I1976</v>
          </cell>
          <cell r="B1977" t="str">
            <v>CAJA ELÉCTRICA 4X4 BLANCA CONDUIT O SIMILAR. INCLUYE ACCESORIOS DE FIJACIÓN.</v>
          </cell>
          <cell r="C1977" t="str">
            <v>Insumos</v>
          </cell>
          <cell r="D1977" t="str">
            <v>UND</v>
          </cell>
          <cell r="E1977">
            <v>19658</v>
          </cell>
          <cell r="F1977">
            <v>16519</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1401619</v>
          </cell>
          <cell r="F1978">
            <v>1177831</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284821</v>
          </cell>
          <cell r="F1979">
            <v>239345</v>
          </cell>
        </row>
        <row r="1980">
          <cell r="A1980" t="str">
            <v>I1979</v>
          </cell>
          <cell r="B1980" t="str">
            <v>SUMINISTRO E INSTALACIÓN DE BASURERA PIVOTANTE EN ACERO INOXIDABLE TIPO EXTERIOR. INSTALACIÓN A TODO COSTO.</v>
          </cell>
          <cell r="C1980" t="str">
            <v>Insumos</v>
          </cell>
          <cell r="D1980" t="str">
            <v>UND</v>
          </cell>
          <cell r="E1980">
            <v>1145120</v>
          </cell>
          <cell r="F1980">
            <v>962286</v>
          </cell>
        </row>
        <row r="1981">
          <cell r="A1981" t="str">
            <v>I1980</v>
          </cell>
          <cell r="B1981" t="str">
            <v>BANCA INDIVIDUAL TIPO CUBO PREFABRICADA A=40; B=40; H=50 CM.</v>
          </cell>
          <cell r="C1981" t="str">
            <v>Insumos</v>
          </cell>
          <cell r="D1981" t="str">
            <v>UND</v>
          </cell>
          <cell r="E1981">
            <v>110273</v>
          </cell>
          <cell r="F1981">
            <v>92666</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644643</v>
          </cell>
          <cell r="F1982">
            <v>541717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45800068</v>
          </cell>
          <cell r="F1983">
            <v>38487452</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667874</v>
          </cell>
          <cell r="F1984">
            <v>561239</v>
          </cell>
        </row>
        <row r="1985">
          <cell r="A1985" t="str">
            <v>I1984</v>
          </cell>
          <cell r="B1985" t="str">
            <v>SUMINISTRO, TRANSPORTE E INSTALACIÓN DE CÁMARA CIRCULAR DE INSPECCIÓN DE CAÍDA D = 1,20 MTS. EN CONCRETO DE 3000 PSI.</v>
          </cell>
          <cell r="C1985" t="str">
            <v>Insumos</v>
          </cell>
          <cell r="D1985" t="str">
            <v>M</v>
          </cell>
          <cell r="E1985">
            <v>389175</v>
          </cell>
          <cell r="F1985">
            <v>327038</v>
          </cell>
        </row>
        <row r="1986">
          <cell r="A1986" t="str">
            <v>I1985</v>
          </cell>
          <cell r="B1986" t="str">
            <v>SUMINISTRO, TRANSPORTE E INSTALACIÓN DE EMPALME A CÁMARAS DE INSPECCIÓN CONCRETO DE 3000 PSI</v>
          </cell>
          <cell r="C1986" t="str">
            <v>Insumos</v>
          </cell>
          <cell r="D1986" t="str">
            <v>UND</v>
          </cell>
          <cell r="E1986">
            <v>66273</v>
          </cell>
          <cell r="F1986">
            <v>55692</v>
          </cell>
        </row>
        <row r="1987">
          <cell r="A1987" t="str">
            <v>I1986</v>
          </cell>
          <cell r="B1987" t="str">
            <v>SUMINISTRO, TRANSPORTE E INSTALACIÓN DE ARO TAPA HF D=0,68 MTS PARA CÁMARA DE INSPECCIÓN</v>
          </cell>
          <cell r="C1987" t="str">
            <v>Insumos</v>
          </cell>
          <cell r="D1987" t="str">
            <v>UND</v>
          </cell>
          <cell r="E1987">
            <v>548222</v>
          </cell>
          <cell r="F1987">
            <v>460691</v>
          </cell>
        </row>
        <row r="1988">
          <cell r="A1988" t="str">
            <v>I1987</v>
          </cell>
          <cell r="B1988" t="str">
            <v>CERÁMICA NACIONAL</v>
          </cell>
          <cell r="C1988" t="str">
            <v>Insumos</v>
          </cell>
          <cell r="D1988" t="str">
            <v>M2</v>
          </cell>
          <cell r="E1988">
            <v>91444</v>
          </cell>
          <cell r="F1988">
            <v>76844</v>
          </cell>
        </row>
        <row r="1989">
          <cell r="A1989" t="str">
            <v>I1988</v>
          </cell>
          <cell r="B1989" t="str">
            <v>SOPORTE TAPA TUBO 1 UNIDAD</v>
          </cell>
          <cell r="C1989" t="str">
            <v>Insumos</v>
          </cell>
          <cell r="D1989" t="str">
            <v>UND</v>
          </cell>
          <cell r="E1989">
            <v>4787</v>
          </cell>
          <cell r="F1989">
            <v>4023</v>
          </cell>
        </row>
        <row r="1990">
          <cell r="A1990" t="str">
            <v>I1989</v>
          </cell>
          <cell r="B1990" t="str">
            <v>TAPA TUBO SALIDA</v>
          </cell>
          <cell r="C1990" t="str">
            <v>Insumos</v>
          </cell>
          <cell r="D1990" t="str">
            <v>UND</v>
          </cell>
          <cell r="E1990">
            <v>14996</v>
          </cell>
          <cell r="F1990">
            <v>12602</v>
          </cell>
        </row>
        <row r="1991">
          <cell r="A1991" t="str">
            <v>I1990</v>
          </cell>
          <cell r="B1991" t="str">
            <v>TUBO SALIDA UNIVERSAL</v>
          </cell>
          <cell r="C1991" t="str">
            <v>Insumos</v>
          </cell>
          <cell r="D1991" t="str">
            <v>UND</v>
          </cell>
          <cell r="E1991">
            <v>28859</v>
          </cell>
          <cell r="F1991">
            <v>24251</v>
          </cell>
        </row>
        <row r="1992">
          <cell r="A1992" t="str">
            <v>I1991</v>
          </cell>
          <cell r="B1992" t="str">
            <v>CABALLETE FIBROCEMENTO DE VENTILACION</v>
          </cell>
          <cell r="C1992" t="str">
            <v>Insumos</v>
          </cell>
          <cell r="D1992" t="str">
            <v>UND</v>
          </cell>
          <cell r="E1992">
            <v>42720</v>
          </cell>
          <cell r="F1992">
            <v>35899</v>
          </cell>
        </row>
        <row r="1993">
          <cell r="A1993" t="str">
            <v>I1992</v>
          </cell>
          <cell r="B1993" t="str">
            <v>TEJA DE VENTILACION #6 P7 DERECHA O IZQUIERDA</v>
          </cell>
          <cell r="C1993" t="str">
            <v>Insumos</v>
          </cell>
          <cell r="D1993" t="str">
            <v>UND</v>
          </cell>
          <cell r="E1993">
            <v>100714</v>
          </cell>
          <cell r="F1993">
            <v>84634</v>
          </cell>
        </row>
        <row r="1994">
          <cell r="A1994" t="str">
            <v>I1993</v>
          </cell>
          <cell r="B1994" t="str">
            <v>EXTRACTOR BROAN TECHO 18X18X11 CM 5 PUL</v>
          </cell>
          <cell r="C1994" t="str">
            <v>Insumos</v>
          </cell>
          <cell r="D1994" t="str">
            <v>UND</v>
          </cell>
          <cell r="E1994">
            <v>209059</v>
          </cell>
          <cell r="F1994">
            <v>175680</v>
          </cell>
        </row>
        <row r="1995">
          <cell r="A1995" t="str">
            <v>I1994</v>
          </cell>
          <cell r="B1995" t="str">
            <v>EXTRACTOR BROAN TECHO 21.5X21.5X12.4 CM 6 PUL</v>
          </cell>
          <cell r="C1995" t="str">
            <v>Insumos</v>
          </cell>
          <cell r="D1995" t="str">
            <v>UND</v>
          </cell>
          <cell r="E1995">
            <v>277105</v>
          </cell>
          <cell r="F1995">
            <v>232861</v>
          </cell>
        </row>
        <row r="1996">
          <cell r="A1996" t="str">
            <v>I1995</v>
          </cell>
          <cell r="B1996" t="str">
            <v>REJILLA 30X30 CM VENTILACION PERSIANA</v>
          </cell>
          <cell r="C1996" t="str">
            <v>Insumos</v>
          </cell>
          <cell r="D1996" t="str">
            <v>UND</v>
          </cell>
          <cell r="E1996">
            <v>22558</v>
          </cell>
          <cell r="F1996">
            <v>18956</v>
          </cell>
        </row>
        <row r="1997">
          <cell r="A1997" t="str">
            <v>I1996</v>
          </cell>
          <cell r="B1997" t="str">
            <v>COMPRA DE SIEMBRA (PROYECTO ESCUELA LA CAPILLA 2019)</v>
          </cell>
          <cell r="C1997" t="str">
            <v>Insumos</v>
          </cell>
          <cell r="D1997" t="str">
            <v>UND</v>
          </cell>
          <cell r="E1997">
            <v>252029</v>
          </cell>
          <cell r="F1997">
            <v>211789</v>
          </cell>
        </row>
        <row r="1998">
          <cell r="A1998" t="str">
            <v>I1997</v>
          </cell>
          <cell r="B1998" t="str">
            <v>BROCA 7/8" X 21 HILTI</v>
          </cell>
          <cell r="C1998" t="str">
            <v>Insumos</v>
          </cell>
          <cell r="D1998" t="str">
            <v>UND</v>
          </cell>
          <cell r="E1998">
            <v>887091</v>
          </cell>
          <cell r="F1998">
            <v>745455</v>
          </cell>
        </row>
        <row r="1999">
          <cell r="A1999" t="str">
            <v>I1998</v>
          </cell>
          <cell r="B1999" t="str">
            <v>RETARDANTE AL FUEGO SIKA UNITHERM O SIMILAR</v>
          </cell>
          <cell r="C1999" t="str">
            <v>Insumos</v>
          </cell>
          <cell r="D1999" t="str">
            <v>GAL</v>
          </cell>
          <cell r="E1999">
            <v>152427</v>
          </cell>
          <cell r="F1999">
            <v>128090</v>
          </cell>
        </row>
        <row r="2000">
          <cell r="A2000" t="str">
            <v>I1999</v>
          </cell>
          <cell r="B2000" t="str">
            <v>POLISOMBRA NEGRA 35%</v>
          </cell>
          <cell r="C2000" t="str">
            <v>Insumos</v>
          </cell>
          <cell r="D2000" t="str">
            <v>M2</v>
          </cell>
          <cell r="E2000">
            <v>1265</v>
          </cell>
          <cell r="F2000">
            <v>1063</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83514</v>
          </cell>
          <cell r="F2001">
            <v>70180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445196</v>
          </cell>
          <cell r="F2002">
            <v>374114</v>
          </cell>
        </row>
        <row r="2003">
          <cell r="A2003" t="str">
            <v>I2002</v>
          </cell>
          <cell r="B2003" t="str">
            <v>CANALETA PLÁSTICA DE 10 X 100 CM</v>
          </cell>
          <cell r="C2003" t="str">
            <v>Insumos</v>
          </cell>
          <cell r="D2003" t="str">
            <v>ML</v>
          </cell>
          <cell r="E2003">
            <v>28984</v>
          </cell>
          <cell r="F2003">
            <v>24356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802158</v>
          </cell>
          <cell r="F2004">
            <v>674082</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416981</v>
          </cell>
          <cell r="F2005">
            <v>350404</v>
          </cell>
        </row>
        <row r="2006">
          <cell r="A2006" t="str">
            <v>I2005</v>
          </cell>
          <cell r="B2006" t="str">
            <v>TRITURADO 3/4"</v>
          </cell>
          <cell r="C2006" t="str">
            <v>Insumos</v>
          </cell>
          <cell r="D2006" t="str">
            <v>M3</v>
          </cell>
          <cell r="E2006">
            <v>81910</v>
          </cell>
          <cell r="F2006">
            <v>68832</v>
          </cell>
        </row>
        <row r="2007">
          <cell r="A2007" t="str">
            <v>I2006</v>
          </cell>
          <cell r="B2007" t="str">
            <v>TUBERIA PEALPE 1/2" PARA GAS</v>
          </cell>
          <cell r="C2007" t="str">
            <v>Insumos</v>
          </cell>
          <cell r="D2007" t="str">
            <v>ML</v>
          </cell>
          <cell r="E2007">
            <v>3540</v>
          </cell>
          <cell r="F2007">
            <v>2975</v>
          </cell>
        </row>
        <row r="2008">
          <cell r="A2008" t="str">
            <v>I2007</v>
          </cell>
          <cell r="B2008" t="str">
            <v>VALVULA PARA GAS 1/2"</v>
          </cell>
          <cell r="C2008" t="str">
            <v>Insumos</v>
          </cell>
          <cell r="D2008" t="str">
            <v>UND</v>
          </cell>
          <cell r="E2008">
            <v>18033</v>
          </cell>
          <cell r="F2008">
            <v>15154</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4973679</v>
          </cell>
          <cell r="F2009">
            <v>4179562</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2907433</v>
          </cell>
          <cell r="F2010">
            <v>2443221</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1502119</v>
          </cell>
          <cell r="F2011">
            <v>1262285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234373</v>
          </cell>
          <cell r="F2013">
            <v>196952</v>
          </cell>
        </row>
        <row r="2014">
          <cell r="A2014" t="str">
            <v>I2013</v>
          </cell>
          <cell r="B2014" t="str">
            <v>SANITARIO PARA PASILLO TÉCNICO DESCARGA A PARED Y PISO. ACERO INOXIDABLE AISI 304. DIMENSIONES 0.365X0.44X0.771 M DE SOCODA O SIMILAR</v>
          </cell>
          <cell r="C2014" t="str">
            <v>Insumos</v>
          </cell>
          <cell r="D2014" t="str">
            <v>UND</v>
          </cell>
          <cell r="E2014">
            <v>2046069</v>
          </cell>
          <cell r="F2014">
            <v>1719386</v>
          </cell>
        </row>
        <row r="2015">
          <cell r="A2015" t="str">
            <v>I2014</v>
          </cell>
          <cell r="B2015" t="str">
            <v>FLUXÓMETRO (VÁLVULA ALTA PRESIÓN 1-1/4"). REF. VITAL TSP03 DE SOCODA O SIMILAR</v>
          </cell>
          <cell r="C2015" t="str">
            <v>Insumos</v>
          </cell>
          <cell r="D2015" t="str">
            <v>UND</v>
          </cell>
          <cell r="E2015">
            <v>417256</v>
          </cell>
          <cell r="F2015">
            <v>350635</v>
          </cell>
        </row>
        <row r="2016">
          <cell r="A2016" t="str">
            <v>I2015</v>
          </cell>
          <cell r="B2016" t="str">
            <v>GRIFERÍA LAVADERO PISCIS PARED SENCILLA</v>
          </cell>
          <cell r="C2016" t="str">
            <v>Insumos</v>
          </cell>
          <cell r="D2016" t="str">
            <v>UND</v>
          </cell>
          <cell r="E2016">
            <v>88210</v>
          </cell>
          <cell r="F2016">
            <v>74126</v>
          </cell>
        </row>
        <row r="2017">
          <cell r="A2017" t="str">
            <v>I2016</v>
          </cell>
          <cell r="B2017" t="str">
            <v>MALLA CERRAMIENTO, HUECOS 1/2"X1/2", GRIS. REF COLMALLAS O SIMILAR</v>
          </cell>
          <cell r="C2017" t="str">
            <v>Insumos</v>
          </cell>
          <cell r="D2017" t="str">
            <v>M2</v>
          </cell>
          <cell r="E2017">
            <v>13967</v>
          </cell>
          <cell r="F2017">
            <v>11737</v>
          </cell>
        </row>
        <row r="2018">
          <cell r="A2018" t="str">
            <v>I2017</v>
          </cell>
          <cell r="B2018" t="str">
            <v>DUCHA TIPO TELÉFONO, MANGUERA L=1.5 M, CROMADA</v>
          </cell>
          <cell r="C2018" t="str">
            <v>Insumos</v>
          </cell>
          <cell r="D2018" t="str">
            <v>UND</v>
          </cell>
          <cell r="E2018">
            <v>62882</v>
          </cell>
          <cell r="F2018">
            <v>52842</v>
          </cell>
        </row>
        <row r="2019">
          <cell r="A2019" t="str">
            <v>I2018</v>
          </cell>
          <cell r="B2019" t="str">
            <v>BOMBA ELÉCTRICA 1"X1" 0,5HP,40LTSXMIN, REF. PKM60 DE PEDROLLO O SIMILAR</v>
          </cell>
          <cell r="C2019" t="str">
            <v>Insumos</v>
          </cell>
          <cell r="D2019" t="str">
            <v>UND</v>
          </cell>
          <cell r="E2019">
            <v>245728</v>
          </cell>
          <cell r="F2019">
            <v>206494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264630</v>
          </cell>
          <cell r="F2020">
            <v>222378</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6170725</v>
          </cell>
          <cell r="F2021">
            <v>5185483</v>
          </cell>
        </row>
        <row r="2022">
          <cell r="A2022" t="str">
            <v>I2021</v>
          </cell>
          <cell r="B2022" t="str">
            <v>REJILLA RECTANGULAR PEATONAL A=60; B=30; H=6 CM (UTIL); 21.5 KG/UN</v>
          </cell>
          <cell r="C2022" t="str">
            <v>Insumos</v>
          </cell>
          <cell r="D2022" t="str">
            <v>UND</v>
          </cell>
          <cell r="E2022">
            <v>38926</v>
          </cell>
          <cell r="F2022">
            <v>32711</v>
          </cell>
        </row>
        <row r="2023">
          <cell r="A2023" t="str">
            <v>I2022</v>
          </cell>
          <cell r="B2023" t="str">
            <v>BANCA EN CONCRETO PULIDO TRES PIEZAS A=42; L=150; H=69.5 CM; 287KG/UN</v>
          </cell>
          <cell r="C2023" t="str">
            <v>Insumos</v>
          </cell>
          <cell r="D2023" t="str">
            <v>UND</v>
          </cell>
          <cell r="E2023">
            <v>393767</v>
          </cell>
          <cell r="F2023">
            <v>330897</v>
          </cell>
        </row>
        <row r="2024">
          <cell r="A2024" t="str">
            <v>I2023</v>
          </cell>
          <cell r="B2024" t="str">
            <v>BLOQUE BASE EN CEMENTO PLAQUETA ABUJARDADA ROJA A=50; B=50; H=7 CM; 42 KG/M2</v>
          </cell>
          <cell r="C2024" t="str">
            <v>Insumos</v>
          </cell>
          <cell r="D2024" t="str">
            <v>UND</v>
          </cell>
          <cell r="E2024">
            <v>27936</v>
          </cell>
          <cell r="F2024">
            <v>23476</v>
          </cell>
        </row>
        <row r="2025">
          <cell r="A2025" t="str">
            <v>I2024</v>
          </cell>
          <cell r="B2025" t="str">
            <v>BLOQUE BASE EN CEMENTO PLAQUETA ABUJARDADA NEGRA A=50; B=50; H=7 CM; 42 KG/M2</v>
          </cell>
          <cell r="C2025" t="str">
            <v>Insumos</v>
          </cell>
          <cell r="D2025" t="str">
            <v>UND</v>
          </cell>
          <cell r="E2025">
            <v>28289</v>
          </cell>
          <cell r="F2025">
            <v>23772</v>
          </cell>
        </row>
        <row r="2026">
          <cell r="A2026" t="str">
            <v>I2025</v>
          </cell>
          <cell r="B2026" t="str">
            <v>BLOQUE BASE EN CEMENTO PLAQUETA ABUJARDADA OCRE A=50; B=50; H=7 CM; 42 KG/M2</v>
          </cell>
          <cell r="C2026" t="str">
            <v>Insumos</v>
          </cell>
          <cell r="D2026" t="str">
            <v>UND</v>
          </cell>
          <cell r="E2026">
            <v>30243</v>
          </cell>
          <cell r="F2026">
            <v>25414</v>
          </cell>
        </row>
        <row r="2027">
          <cell r="A2027" t="str">
            <v>I2026</v>
          </cell>
          <cell r="B2027" t="str">
            <v>BLOQUE BASE EN CEMENTO PLAQUETA ABUJARDADA GRIS A=50; B=50; H=7 CM; 42 KG/M2</v>
          </cell>
          <cell r="C2027" t="str">
            <v>Insumos</v>
          </cell>
          <cell r="D2027" t="str">
            <v>UND</v>
          </cell>
          <cell r="E2027">
            <v>24926</v>
          </cell>
          <cell r="F2027">
            <v>20946</v>
          </cell>
        </row>
        <row r="2028">
          <cell r="A2028" t="str">
            <v>I2027</v>
          </cell>
          <cell r="B2028" t="str">
            <v>PROTECCION / DIA PROTOCOLO DE SEGURIDAD COVID - 19</v>
          </cell>
          <cell r="C2028" t="str">
            <v>Insumos</v>
          </cell>
          <cell r="D2028" t="str">
            <v>DIA</v>
          </cell>
          <cell r="E2028">
            <v>7170</v>
          </cell>
          <cell r="F2028">
            <v>7170</v>
          </cell>
        </row>
        <row r="2029">
          <cell r="A2029" t="str">
            <v>I2028</v>
          </cell>
          <cell r="B2029" t="str">
            <v>CANECAS DE PEDAL PARA RESIDUOS ORDINARIOS O BIOLOGICOS</v>
          </cell>
          <cell r="C2029" t="str">
            <v>Insumos</v>
          </cell>
          <cell r="D2029" t="str">
            <v>UND</v>
          </cell>
          <cell r="E2029">
            <v>109139</v>
          </cell>
          <cell r="F2029">
            <v>109139</v>
          </cell>
        </row>
        <row r="2030">
          <cell r="A2030" t="str">
            <v>I2029</v>
          </cell>
          <cell r="B2030" t="str">
            <v>BOLSAS ROJAS</v>
          </cell>
          <cell r="C2030" t="str">
            <v>Insumos</v>
          </cell>
          <cell r="D2030" t="str">
            <v>UND</v>
          </cell>
          <cell r="E2030">
            <v>523</v>
          </cell>
          <cell r="F2030">
            <v>523</v>
          </cell>
        </row>
        <row r="2031">
          <cell r="A2031" t="str">
            <v>I2030</v>
          </cell>
          <cell r="B2031" t="str">
            <v>TAPABOCAS DESECHABLES</v>
          </cell>
          <cell r="C2031" t="str">
            <v>Insumos</v>
          </cell>
          <cell r="D2031" t="str">
            <v>UND</v>
          </cell>
          <cell r="E2031">
            <v>283</v>
          </cell>
          <cell r="F2031">
            <v>238</v>
          </cell>
        </row>
        <row r="2032">
          <cell r="A2032" t="str">
            <v>I2031</v>
          </cell>
          <cell r="B2032" t="str">
            <v>GUANTES DE VINILO O LATEX</v>
          </cell>
          <cell r="C2032" t="str">
            <v>Insumos</v>
          </cell>
          <cell r="D2032" t="str">
            <v>UND</v>
          </cell>
          <cell r="E2032">
            <v>954</v>
          </cell>
          <cell r="F2032">
            <v>802</v>
          </cell>
        </row>
        <row r="2033">
          <cell r="A2033" t="str">
            <v>I2032</v>
          </cell>
          <cell r="B2033" t="str">
            <v>JABON LIQUIDO</v>
          </cell>
          <cell r="C2033" t="str">
            <v>Insumos</v>
          </cell>
          <cell r="D2033" t="str">
            <v>LT</v>
          </cell>
          <cell r="E2033">
            <v>9591</v>
          </cell>
          <cell r="F2033">
            <v>8060</v>
          </cell>
        </row>
        <row r="2034">
          <cell r="A2034" t="str">
            <v>I2033</v>
          </cell>
          <cell r="B2034" t="str">
            <v>GEL ANTIBACTERIAL CON ALCOHOL MAYOR AL 70%</v>
          </cell>
          <cell r="C2034" t="str">
            <v>Insumos</v>
          </cell>
          <cell r="D2034" t="str">
            <v>LT</v>
          </cell>
          <cell r="E2034">
            <v>26222</v>
          </cell>
          <cell r="F2034">
            <v>22035</v>
          </cell>
        </row>
        <row r="2035">
          <cell r="A2035" t="str">
            <v>I2034</v>
          </cell>
          <cell r="B2035" t="str">
            <v>TOALLAS DE PAPEL PARA MANOS</v>
          </cell>
          <cell r="C2035" t="str">
            <v>Insumos</v>
          </cell>
          <cell r="D2035" t="str">
            <v>UND</v>
          </cell>
          <cell r="E2035">
            <v>50</v>
          </cell>
          <cell r="F2035">
            <v>42</v>
          </cell>
        </row>
        <row r="2036">
          <cell r="A2036" t="str">
            <v>I2035</v>
          </cell>
          <cell r="B2036" t="str">
            <v>DESINFECTANTE CON AMONIO</v>
          </cell>
          <cell r="C2036" t="str">
            <v>Insumos</v>
          </cell>
          <cell r="D2036" t="str">
            <v>LT</v>
          </cell>
          <cell r="E2036">
            <v>10320</v>
          </cell>
          <cell r="F2036">
            <v>8672</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3900612</v>
          </cell>
          <cell r="F2039">
            <v>3277825</v>
          </cell>
        </row>
        <row r="2040">
          <cell r="A2040" t="str">
            <v>I2039</v>
          </cell>
          <cell r="B2040" t="str">
            <v>TERMOMETRO LASER</v>
          </cell>
          <cell r="C2040" t="str">
            <v>Insumos</v>
          </cell>
          <cell r="D2040" t="str">
            <v>UND</v>
          </cell>
          <cell r="E2040">
            <v>586671</v>
          </cell>
          <cell r="F2040">
            <v>493001</v>
          </cell>
        </row>
        <row r="2041">
          <cell r="A2041" t="str">
            <v>I2040</v>
          </cell>
          <cell r="B2041" t="str">
            <v>FUMIGADORA DE ESPALDA MECANICA 25 LITROS</v>
          </cell>
          <cell r="C2041" t="str">
            <v>Insumos</v>
          </cell>
          <cell r="D2041" t="str">
            <v>UND</v>
          </cell>
          <cell r="E2041">
            <v>866803</v>
          </cell>
          <cell r="F2041">
            <v>728406</v>
          </cell>
        </row>
        <row r="2042">
          <cell r="A2042" t="str">
            <v>I2041</v>
          </cell>
          <cell r="B2042" t="str">
            <v>LAVAMANOS DE 40X60 CM</v>
          </cell>
          <cell r="C2042" t="str">
            <v>Insumos</v>
          </cell>
          <cell r="D2042" t="str">
            <v>UND</v>
          </cell>
          <cell r="E2042">
            <v>154059</v>
          </cell>
          <cell r="F2042">
            <v>129461</v>
          </cell>
        </row>
        <row r="2043">
          <cell r="A2043" t="str">
            <v>I2042</v>
          </cell>
          <cell r="B2043" t="str">
            <v>GRIFERIA LAVAMANOS SENCILLA</v>
          </cell>
          <cell r="C2043" t="str">
            <v>Insumos</v>
          </cell>
          <cell r="D2043" t="str">
            <v>UND</v>
          </cell>
          <cell r="E2043">
            <v>27802</v>
          </cell>
          <cell r="F2043">
            <v>23363</v>
          </cell>
        </row>
        <row r="2044">
          <cell r="A2044" t="str">
            <v>I2043</v>
          </cell>
          <cell r="B2044" t="str">
            <v>VALVULA PEDAL PARA GRIFERIA MANOS LIBRES LLAVE</v>
          </cell>
          <cell r="C2044" t="str">
            <v>Insumos</v>
          </cell>
          <cell r="D2044" t="str">
            <v>UND</v>
          </cell>
          <cell r="E2044">
            <v>200191</v>
          </cell>
          <cell r="F2044">
            <v>168228</v>
          </cell>
        </row>
        <row r="2045">
          <cell r="A2045" t="str">
            <v>I2044</v>
          </cell>
          <cell r="B2045" t="str">
            <v>ACOPLE PLASTICO LVM/LVP 60 CM 1/2 X 1/2</v>
          </cell>
          <cell r="C2045" t="str">
            <v>Insumos</v>
          </cell>
          <cell r="D2045" t="str">
            <v>UND</v>
          </cell>
          <cell r="E2045">
            <v>4977</v>
          </cell>
          <cell r="F2045">
            <v>4182</v>
          </cell>
        </row>
        <row r="2046">
          <cell r="A2046" t="str">
            <v>I2045</v>
          </cell>
          <cell r="B2046" t="str">
            <v>DISPENSADOR AUTOMATICO DE JABON</v>
          </cell>
          <cell r="C2046" t="str">
            <v>Insumos</v>
          </cell>
          <cell r="D2046" t="str">
            <v>UND</v>
          </cell>
          <cell r="E2046">
            <v>245116</v>
          </cell>
          <cell r="F2046">
            <v>205980</v>
          </cell>
        </row>
        <row r="2047">
          <cell r="A2047" t="str">
            <v>I2046</v>
          </cell>
          <cell r="B2047" t="str">
            <v>BLOQUE DIVISORIO Nº 5 ( 30 X 20 X 12 CM) ARCILLA TIPO SANTAFÉ O SIMILAR.</v>
          </cell>
          <cell r="C2047" t="str">
            <v>Insumos</v>
          </cell>
          <cell r="D2047" t="str">
            <v>UND</v>
          </cell>
          <cell r="E2047">
            <v>1457</v>
          </cell>
          <cell r="F2047">
            <v>1224</v>
          </cell>
        </row>
        <row r="2048">
          <cell r="A2048" t="str">
            <v>I2047</v>
          </cell>
          <cell r="B2048" t="str">
            <v>MONOGAFA VENTILACION INDIRECTA</v>
          </cell>
          <cell r="C2048" t="str">
            <v>Insumos</v>
          </cell>
          <cell r="D2048" t="str">
            <v>UND</v>
          </cell>
          <cell r="E2048">
            <v>12139</v>
          </cell>
          <cell r="F2048">
            <v>10201</v>
          </cell>
        </row>
        <row r="2049">
          <cell r="A2049" t="str">
            <v>I2048</v>
          </cell>
          <cell r="B2049" t="str">
            <v>PANEL LED REDONDO 18W LUZ BLANCA NEUTRA 1080 LÚMENES</v>
          </cell>
          <cell r="C2049" t="str">
            <v>Insumos</v>
          </cell>
          <cell r="D2049" t="str">
            <v>UND</v>
          </cell>
          <cell r="E2049">
            <v>27922</v>
          </cell>
          <cell r="F2049">
            <v>23464</v>
          </cell>
        </row>
        <row r="2050">
          <cell r="A2050" t="str">
            <v>I2049</v>
          </cell>
          <cell r="B2050" t="str">
            <v>SUMINISTRO DE PROTECCION  2X50 A; 10 KA, INCRUSTAR</v>
          </cell>
          <cell r="C2050" t="str">
            <v>Insumos</v>
          </cell>
          <cell r="D2050" t="str">
            <v>UND</v>
          </cell>
          <cell r="E2050">
            <v>24546</v>
          </cell>
          <cell r="F2050">
            <v>20627</v>
          </cell>
        </row>
        <row r="2051">
          <cell r="A2051" t="str">
            <v>I2050</v>
          </cell>
          <cell r="B2051" t="str">
            <v>SUMINISTRO DE PROTECCION  1X50 A; 10 KA, INCRUSTAR</v>
          </cell>
          <cell r="C2051" t="str">
            <v>Insumos</v>
          </cell>
          <cell r="D2051" t="str">
            <v>UND</v>
          </cell>
          <cell r="E2051">
            <v>8883</v>
          </cell>
          <cell r="F2051">
            <v>7465</v>
          </cell>
        </row>
        <row r="2052">
          <cell r="A2052" t="str">
            <v>I2051</v>
          </cell>
          <cell r="B2052" t="str">
            <v>SUMINISTRO DE PROTECCION  1X15 A; 10 KA, INCRUSTAR</v>
          </cell>
          <cell r="C2052" t="str">
            <v>Insumos</v>
          </cell>
          <cell r="D2052" t="str">
            <v>UND</v>
          </cell>
          <cell r="E2052">
            <v>8635</v>
          </cell>
          <cell r="F2052">
            <v>7256</v>
          </cell>
        </row>
        <row r="2053">
          <cell r="A2053" t="str">
            <v>I2052</v>
          </cell>
          <cell r="B2053" t="str">
            <v>VENTANA EN CELOSIA FIJA 1.00 X 0.50</v>
          </cell>
          <cell r="C2053" t="str">
            <v>Insumos</v>
          </cell>
          <cell r="D2053" t="str">
            <v>UND</v>
          </cell>
          <cell r="E2053">
            <v>194241</v>
          </cell>
          <cell r="F2053">
            <v>163228</v>
          </cell>
        </row>
        <row r="2054">
          <cell r="A2054" t="str">
            <v>I2053</v>
          </cell>
          <cell r="B2054" t="str">
            <v>VENTANA EN CELOSIA FIJA 0.80 X 0.50</v>
          </cell>
          <cell r="C2054" t="str">
            <v>Insumos</v>
          </cell>
          <cell r="D2054" t="str">
            <v>UND</v>
          </cell>
          <cell r="E2054">
            <v>182100</v>
          </cell>
          <cell r="F2054">
            <v>153025</v>
          </cell>
        </row>
        <row r="2055">
          <cell r="A2055" t="str">
            <v>I2054</v>
          </cell>
          <cell r="B2055" t="str">
            <v>VENTANA SERIE 3831, 4 FIJOS EN VIDRIO LAMINADO 3+3</v>
          </cell>
          <cell r="C2055" t="str">
            <v>Insumos</v>
          </cell>
          <cell r="D2055" t="str">
            <v>M2</v>
          </cell>
          <cell r="E2055">
            <v>333258</v>
          </cell>
          <cell r="F2055">
            <v>280049</v>
          </cell>
        </row>
        <row r="2056">
          <cell r="A2056" t="str">
            <v>I2055</v>
          </cell>
          <cell r="B2056" t="str">
            <v>VENTANA SERIE 3831, VIDRIO FIJO 1.00 X 1.00</v>
          </cell>
          <cell r="C2056" t="str">
            <v>Insumos</v>
          </cell>
          <cell r="D2056" t="str">
            <v>UND</v>
          </cell>
          <cell r="E2056">
            <v>358132</v>
          </cell>
          <cell r="F2056">
            <v>300951</v>
          </cell>
        </row>
        <row r="2057">
          <cell r="A2057" t="str">
            <v>I2056</v>
          </cell>
          <cell r="B2057" t="str">
            <v>VENTANA SERIE 3831, VIDRIO LAMINADO 3+3 CON LAMINA MICROPERFORADA 1/8" CAL. 18 2.00 X 1.50</v>
          </cell>
          <cell r="C2057" t="str">
            <v>Insumos</v>
          </cell>
          <cell r="D2057" t="str">
            <v>M2</v>
          </cell>
          <cell r="E2057">
            <v>263050</v>
          </cell>
          <cell r="F2057">
            <v>221050</v>
          </cell>
        </row>
        <row r="2058">
          <cell r="A2058" t="str">
            <v>I2057</v>
          </cell>
          <cell r="B2058" t="str">
            <v>LAVADO CON ACCIONAMIENTO DE PEDAL</v>
          </cell>
          <cell r="C2058" t="str">
            <v>Insumos</v>
          </cell>
          <cell r="D2058" t="str">
            <v>UND</v>
          </cell>
          <cell r="E2058">
            <v>1396112</v>
          </cell>
          <cell r="F2058">
            <v>1173203</v>
          </cell>
        </row>
        <row r="2059">
          <cell r="A2059" t="str">
            <v>I2058</v>
          </cell>
          <cell r="B2059" t="str">
            <v>CUBIERTA EN ACERO INOXIDABLE</v>
          </cell>
          <cell r="C2059" t="str">
            <v>Insumos</v>
          </cell>
          <cell r="D2059" t="str">
            <v>KG</v>
          </cell>
          <cell r="E2059">
            <v>339921</v>
          </cell>
          <cell r="F2059">
            <v>285648</v>
          </cell>
        </row>
        <row r="2060">
          <cell r="A2060" t="str">
            <v>I2059</v>
          </cell>
          <cell r="B2060" t="str">
            <v>CAMPANA INDUSTRIAL EXTRACTORA DIMENSIONES 2.00*0.70*0.40 M</v>
          </cell>
          <cell r="C2060" t="str">
            <v>Insumos</v>
          </cell>
          <cell r="D2060" t="str">
            <v>UND</v>
          </cell>
          <cell r="E2060">
            <v>3884830</v>
          </cell>
          <cell r="F2060">
            <v>3264563</v>
          </cell>
        </row>
        <row r="2061">
          <cell r="A2061" t="str">
            <v>I2060</v>
          </cell>
          <cell r="B2061" t="str">
            <v>DUCTO</v>
          </cell>
          <cell r="C2061" t="str">
            <v>Insumos</v>
          </cell>
          <cell r="D2061" t="str">
            <v>ML</v>
          </cell>
          <cell r="E2061">
            <v>206382</v>
          </cell>
          <cell r="F2061">
            <v>173430</v>
          </cell>
        </row>
        <row r="2062">
          <cell r="A2062" t="str">
            <v>I2061</v>
          </cell>
          <cell r="B2062" t="str">
            <v>PASA ALIMENTOS Y RECIBO DE BANDEJAS DIMENSIONES: 2500*400 MM (LARGO Y ANCHO)</v>
          </cell>
          <cell r="C2062" t="str">
            <v>Insumos</v>
          </cell>
          <cell r="D2062" t="str">
            <v>ML</v>
          </cell>
          <cell r="E2062">
            <v>254942</v>
          </cell>
          <cell r="F2062">
            <v>214237</v>
          </cell>
        </row>
        <row r="2063">
          <cell r="A2063" t="str">
            <v>I2062</v>
          </cell>
          <cell r="B2063" t="str">
            <v>ESTANTERIA ALMACENAMIENTO DE 6 NIVELES DIMENSIONES: 1500*500*1800 MM (LARGO, ANCHO Y ALTO)</v>
          </cell>
          <cell r="C2063" t="str">
            <v>Insumos</v>
          </cell>
          <cell r="D2063" t="str">
            <v>UND</v>
          </cell>
          <cell r="E2063">
            <v>3004673</v>
          </cell>
          <cell r="F2063">
            <v>2524935</v>
          </cell>
        </row>
        <row r="2064">
          <cell r="A2064" t="str">
            <v>I2063</v>
          </cell>
          <cell r="B2064" t="str">
            <v>MESA DE TRABAJO SELECCION DIMENSIONES: 1600*600*900 MM (LARGO, ANCH Y ALTO)</v>
          </cell>
          <cell r="C2064" t="str">
            <v>Insumos</v>
          </cell>
          <cell r="D2064" t="str">
            <v>UND</v>
          </cell>
          <cell r="E2064">
            <v>1476237</v>
          </cell>
          <cell r="F2064">
            <v>1240535</v>
          </cell>
        </row>
        <row r="2065">
          <cell r="A2065" t="str">
            <v>I2064</v>
          </cell>
          <cell r="B2065" t="str">
            <v>BATERIAS SANITARIAS EN ACERO INOXIDABLE</v>
          </cell>
          <cell r="C2065" t="str">
            <v>Insumos</v>
          </cell>
          <cell r="D2065" t="str">
            <v>M2</v>
          </cell>
          <cell r="E2065">
            <v>619146</v>
          </cell>
          <cell r="F2065">
            <v>520291</v>
          </cell>
        </row>
        <row r="2066">
          <cell r="A2066" t="str">
            <v>I2065</v>
          </cell>
          <cell r="B2066" t="str">
            <v>CAMPANA INDUSTRIAL EXTRACTORA DIMENSIONES 1.30*0.70*0.40 M</v>
          </cell>
          <cell r="C2066" t="str">
            <v>Insumos</v>
          </cell>
          <cell r="D2066" t="str">
            <v>UND</v>
          </cell>
          <cell r="E2066">
            <v>2852921</v>
          </cell>
          <cell r="F2066">
            <v>2397413</v>
          </cell>
        </row>
        <row r="2067">
          <cell r="A2067" t="str">
            <v>I2066</v>
          </cell>
          <cell r="B2067" t="str">
            <v>MESA DE TRABAJO SELECCION DIMENSIONES: 1200*600*900 MM (LARGO, ANCHO Y ALTO)</v>
          </cell>
          <cell r="C2067" t="str">
            <v>Insumos</v>
          </cell>
          <cell r="D2067" t="str">
            <v>UND</v>
          </cell>
          <cell r="E2067">
            <v>1107177</v>
          </cell>
          <cell r="F2067">
            <v>930401</v>
          </cell>
        </row>
        <row r="2068">
          <cell r="A2068" t="str">
            <v>I2067</v>
          </cell>
          <cell r="B2068" t="str">
            <v>PUNTO BIOSEGURIDAD PARA DESCONTAMINACION DE PERSONAS Y MAQUINARIA</v>
          </cell>
          <cell r="C2068" t="str">
            <v>Insumos</v>
          </cell>
          <cell r="D2068" t="str">
            <v>DIA</v>
          </cell>
          <cell r="E2068">
            <v>18211</v>
          </cell>
          <cell r="F2068">
            <v>15303</v>
          </cell>
        </row>
        <row r="2069">
          <cell r="A2069" t="str">
            <v>I2068</v>
          </cell>
          <cell r="B2069" t="str">
            <v>LAVAMANOS CON ACCESORIOS, GRIFERIA Y MANO DE OBRA DE INSTALACION</v>
          </cell>
          <cell r="C2069" t="str">
            <v>Insumos</v>
          </cell>
          <cell r="D2069" t="str">
            <v>UND</v>
          </cell>
          <cell r="E2069">
            <v>364203</v>
          </cell>
          <cell r="F2069">
            <v>306053</v>
          </cell>
        </row>
        <row r="2070">
          <cell r="A2070" t="str">
            <v>I2069</v>
          </cell>
          <cell r="B2070" t="str">
            <v>PUNTO DE HIDRATACION PARA CONSUMO (AGUA EN BOLSA, BOTELLON O SIMILAR)</v>
          </cell>
          <cell r="C2070" t="str">
            <v>Insumos</v>
          </cell>
          <cell r="D2070" t="str">
            <v>DIA</v>
          </cell>
          <cell r="E2070">
            <v>607</v>
          </cell>
          <cell r="F2070">
            <v>510</v>
          </cell>
        </row>
        <row r="2071">
          <cell r="A2071" t="str">
            <v>I2070</v>
          </cell>
          <cell r="B2071" t="str">
            <v>PEDILUVIO PARA DESINFECTAR AL INGRESO Y SALIDA DE PERSONAL</v>
          </cell>
          <cell r="C2071" t="str">
            <v>Insumos</v>
          </cell>
          <cell r="D2071" t="str">
            <v>UND</v>
          </cell>
          <cell r="E2071">
            <v>78910</v>
          </cell>
          <cell r="F2071">
            <v>66311</v>
          </cell>
        </row>
        <row r="2072">
          <cell r="A2072" t="str">
            <v>I2071</v>
          </cell>
          <cell r="B2072" t="str">
            <v>CANECA CON PEDAL PARA RESIDUOS ORDINARIOS O BIOLOGICOS</v>
          </cell>
          <cell r="C2072" t="str">
            <v>Insumos</v>
          </cell>
          <cell r="D2072" t="str">
            <v>UND</v>
          </cell>
          <cell r="E2072">
            <v>218281</v>
          </cell>
          <cell r="F2072">
            <v>183429</v>
          </cell>
        </row>
        <row r="2073">
          <cell r="A2073" t="str">
            <v>I2072</v>
          </cell>
          <cell r="B2073" t="str">
            <v>CARETA CON VISOR</v>
          </cell>
          <cell r="C2073" t="str">
            <v>Insumos</v>
          </cell>
          <cell r="D2073" t="str">
            <v>UND</v>
          </cell>
          <cell r="E2073">
            <v>24282</v>
          </cell>
          <cell r="F2073">
            <v>20405</v>
          </cell>
        </row>
        <row r="2074">
          <cell r="A2074" t="str">
            <v>I2073</v>
          </cell>
          <cell r="B2074" t="str">
            <v>DELANTAL</v>
          </cell>
          <cell r="C2074" t="str">
            <v>Insumos</v>
          </cell>
          <cell r="D2074" t="str">
            <v>UND</v>
          </cell>
          <cell r="E2074">
            <v>24282</v>
          </cell>
          <cell r="F2074">
            <v>20405</v>
          </cell>
        </row>
        <row r="2075">
          <cell r="A2075" t="str">
            <v>I2074</v>
          </cell>
          <cell r="B2075" t="str">
            <v>LÁMPARA LUMINARIA LED SOLAR PARA ALUMBRADO PÚBLICO 100W MAS BRAZO</v>
          </cell>
          <cell r="C2075" t="str">
            <v>Insumos</v>
          </cell>
          <cell r="D2075" t="str">
            <v>UND</v>
          </cell>
          <cell r="E2075">
            <v>563422</v>
          </cell>
          <cell r="F2075">
            <v>473464</v>
          </cell>
        </row>
        <row r="2076">
          <cell r="A2076" t="str">
            <v>I2075</v>
          </cell>
          <cell r="B2076" t="str">
            <v>ESTRUCTURA PARA BALONCESTO, INCLUYE TABLEROS</v>
          </cell>
          <cell r="C2076" t="str">
            <v>Insumos</v>
          </cell>
          <cell r="D2076" t="str">
            <v>UND</v>
          </cell>
          <cell r="E2076">
            <v>2063816</v>
          </cell>
          <cell r="F2076">
            <v>1734299</v>
          </cell>
        </row>
        <row r="2077">
          <cell r="A2077" t="str">
            <v>I2076</v>
          </cell>
          <cell r="B2077" t="str">
            <v>TUBO Y MALLA PARA VOLEIBOL</v>
          </cell>
          <cell r="C2077" t="str">
            <v>Insumos</v>
          </cell>
          <cell r="D2077" t="str">
            <v>UND</v>
          </cell>
          <cell r="E2077">
            <v>546303</v>
          </cell>
          <cell r="F2077">
            <v>459078</v>
          </cell>
        </row>
        <row r="2078">
          <cell r="A2078" t="str">
            <v>I2077</v>
          </cell>
          <cell r="B2078" t="str">
            <v>ARCOS DE MICRO FUTBOL</v>
          </cell>
          <cell r="C2078" t="str">
            <v>Insumos</v>
          </cell>
          <cell r="D2078" t="str">
            <v>UND</v>
          </cell>
          <cell r="E2078">
            <v>1092609</v>
          </cell>
          <cell r="F2078">
            <v>918159</v>
          </cell>
        </row>
        <row r="2079">
          <cell r="A2079" t="str">
            <v>I2078</v>
          </cell>
          <cell r="B2079" t="str">
            <v>REJILLA SUMIDERO PLAQUETA (PEATONAL) A=55 CM. L=40 CM. E=6 CM. REF. P40402 TIPO TITAN O SIMILAR</v>
          </cell>
          <cell r="C2079" t="str">
            <v>Insumos</v>
          </cell>
          <cell r="D2079" t="str">
            <v>UND</v>
          </cell>
          <cell r="E2079">
            <v>30870</v>
          </cell>
          <cell r="F2079">
            <v>25941</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149287</v>
          </cell>
          <cell r="F2081">
            <v>125451</v>
          </cell>
        </row>
        <row r="2082">
          <cell r="A2082" t="str">
            <v>I2081</v>
          </cell>
          <cell r="B2082" t="str">
            <v>TAPA PLASTICA CIEGA DE 2X4"</v>
          </cell>
          <cell r="C2082" t="str">
            <v>Insumos</v>
          </cell>
          <cell r="D2082" t="str">
            <v>UND</v>
          </cell>
          <cell r="E2082">
            <v>835</v>
          </cell>
          <cell r="F2082">
            <v>702</v>
          </cell>
        </row>
        <row r="2083">
          <cell r="A2083" t="str">
            <v>I2082</v>
          </cell>
          <cell r="B2083" t="str">
            <v>TAPA PLASTICA CIEGA CIRCULAR</v>
          </cell>
          <cell r="C2083" t="str">
            <v>Insumos</v>
          </cell>
          <cell r="D2083" t="str">
            <v>UND</v>
          </cell>
          <cell r="E2083">
            <v>835</v>
          </cell>
          <cell r="F2083">
            <v>702</v>
          </cell>
        </row>
        <row r="2084">
          <cell r="A2084" t="str">
            <v>I2083</v>
          </cell>
          <cell r="B2084" t="str">
            <v>CABLE ALUMINIO TRIPLEX 2 X 1/0 + 1/0 AAC/AAAC XLPE 600V 90C</v>
          </cell>
          <cell r="C2084" t="str">
            <v>Insumos</v>
          </cell>
          <cell r="D2084" t="str">
            <v>M</v>
          </cell>
          <cell r="E2084">
            <v>15591</v>
          </cell>
          <cell r="F2084">
            <v>13102</v>
          </cell>
        </row>
        <row r="2085">
          <cell r="A2085" t="str">
            <v>I2084</v>
          </cell>
          <cell r="B2085" t="str">
            <v>CONECTOR COMPRESION DBH 8</v>
          </cell>
          <cell r="C2085" t="str">
            <v>Insumos</v>
          </cell>
          <cell r="D2085" t="str">
            <v>UND</v>
          </cell>
          <cell r="E2085">
            <v>3461</v>
          </cell>
          <cell r="F2085">
            <v>2908</v>
          </cell>
        </row>
        <row r="2086">
          <cell r="A2086" t="str">
            <v>I2085</v>
          </cell>
          <cell r="B2086" t="str">
            <v>AISLADOR CARRETE</v>
          </cell>
          <cell r="C2086" t="str">
            <v>Insumos</v>
          </cell>
          <cell r="D2086" t="str">
            <v>UND</v>
          </cell>
          <cell r="E2086">
            <v>3286</v>
          </cell>
          <cell r="F2086">
            <v>2761</v>
          </cell>
        </row>
        <row r="2087">
          <cell r="A2087" t="str">
            <v>I2086</v>
          </cell>
          <cell r="B2087" t="str">
            <v>ELEMENTOS DE SUJECION</v>
          </cell>
          <cell r="C2087" t="str">
            <v>Insumos</v>
          </cell>
          <cell r="D2087" t="str">
            <v>UND</v>
          </cell>
          <cell r="E2087">
            <v>3584</v>
          </cell>
          <cell r="F2087">
            <v>3012</v>
          </cell>
        </row>
        <row r="2088">
          <cell r="A2088" t="str">
            <v>I2087</v>
          </cell>
          <cell r="B2088" t="str">
            <v>ADAPTADOR TERMINAL PVC DE 2"</v>
          </cell>
          <cell r="C2088" t="str">
            <v>Insumos</v>
          </cell>
          <cell r="D2088" t="str">
            <v>UND</v>
          </cell>
          <cell r="E2088">
            <v>3823</v>
          </cell>
          <cell r="F2088">
            <v>3213</v>
          </cell>
        </row>
        <row r="2089">
          <cell r="A2089" t="str">
            <v>I2088</v>
          </cell>
          <cell r="B2089" t="str">
            <v>CURVA PVC DE 2"</v>
          </cell>
          <cell r="C2089" t="str">
            <v>Insumos</v>
          </cell>
          <cell r="D2089" t="str">
            <v>UND</v>
          </cell>
          <cell r="E2089">
            <v>3406</v>
          </cell>
          <cell r="F2089">
            <v>2862</v>
          </cell>
        </row>
        <row r="2090">
          <cell r="A2090" t="str">
            <v>I2089</v>
          </cell>
          <cell r="B2090" t="str">
            <v>ALAMBRÓN DE ALUMINIO 8MM</v>
          </cell>
          <cell r="C2090" t="str">
            <v>Insumos</v>
          </cell>
          <cell r="D2090" t="str">
            <v>M</v>
          </cell>
          <cell r="E2090">
            <v>3465</v>
          </cell>
          <cell r="F2090">
            <v>2912</v>
          </cell>
        </row>
        <row r="2091">
          <cell r="A2091" t="str">
            <v>I2090</v>
          </cell>
          <cell r="B2091" t="str">
            <v>SOPORTE DEHN SNAP PLASTICA H16 DE FIJACION PARA CONDUCTOR 8MM</v>
          </cell>
          <cell r="C2091" t="str">
            <v>Insumos</v>
          </cell>
          <cell r="D2091" t="str">
            <v>UND</v>
          </cell>
          <cell r="E2091">
            <v>6989</v>
          </cell>
          <cell r="F2091">
            <v>5873</v>
          </cell>
        </row>
        <row r="2092">
          <cell r="A2092" t="str">
            <v>I2091</v>
          </cell>
          <cell r="B2092" t="str">
            <v>VARILLA CAPTADORA DE ALUMINIO DE 5/8"X0.80 CM</v>
          </cell>
          <cell r="C2092" t="str">
            <v>Insumos</v>
          </cell>
          <cell r="D2092" t="str">
            <v>UND</v>
          </cell>
          <cell r="E2092">
            <v>56751</v>
          </cell>
          <cell r="F2092">
            <v>47690</v>
          </cell>
        </row>
        <row r="2093">
          <cell r="A2093" t="str">
            <v>I2092</v>
          </cell>
          <cell r="B2093" t="str">
            <v>CAJA DE PASO 20X20CM TIPO INTEMPERIE</v>
          </cell>
          <cell r="C2093" t="str">
            <v>Insumos</v>
          </cell>
          <cell r="D2093" t="str">
            <v>UND</v>
          </cell>
          <cell r="E2093">
            <v>53644</v>
          </cell>
          <cell r="F2093">
            <v>45079</v>
          </cell>
        </row>
        <row r="2094">
          <cell r="A2094" t="str">
            <v>I2093</v>
          </cell>
          <cell r="B2094" t="str">
            <v>CONECTOR BIMETALICO AT-108F</v>
          </cell>
          <cell r="C2094" t="str">
            <v>Insumos</v>
          </cell>
          <cell r="D2094" t="str">
            <v>UND</v>
          </cell>
          <cell r="E2094">
            <v>26705</v>
          </cell>
          <cell r="F2094">
            <v>22441</v>
          </cell>
        </row>
        <row r="2095">
          <cell r="A2095" t="str">
            <v>I2094</v>
          </cell>
          <cell r="B2095" t="str">
            <v>BASE PARA PUNTA CAPTADORA</v>
          </cell>
          <cell r="C2095" t="str">
            <v>Insumos</v>
          </cell>
          <cell r="D2095" t="str">
            <v>UND</v>
          </cell>
          <cell r="E2095">
            <v>41638</v>
          </cell>
          <cell r="F2095">
            <v>34990</v>
          </cell>
        </row>
        <row r="2096">
          <cell r="A2096" t="str">
            <v>I2095</v>
          </cell>
          <cell r="B2096" t="str">
            <v>ELEMENTO DE SUJECION</v>
          </cell>
          <cell r="C2096" t="str">
            <v>Insumos</v>
          </cell>
          <cell r="D2096" t="str">
            <v>UND</v>
          </cell>
          <cell r="E2096">
            <v>3584</v>
          </cell>
          <cell r="F2096">
            <v>3012</v>
          </cell>
        </row>
        <row r="2097">
          <cell r="A2097" t="str">
            <v>I2096</v>
          </cell>
          <cell r="B2097" t="str">
            <v>TABLERO DE  DISTRIBUCIÓN BIFASICO 2F+N+T, 20 CIRCUITOS, DE INCRUSTAR CON PUERTA Y ESPACIO PARA TOTALIZADOR</v>
          </cell>
          <cell r="C2097" t="str">
            <v>Insumos</v>
          </cell>
          <cell r="D2097" t="str">
            <v>UND</v>
          </cell>
          <cell r="E2097">
            <v>327188</v>
          </cell>
          <cell r="F2097">
            <v>274948</v>
          </cell>
        </row>
        <row r="2098">
          <cell r="A2098" t="str">
            <v>I2097</v>
          </cell>
          <cell r="B2098" t="str">
            <v>BREAKER INDUSTRIAL TOTALIZADOR 2X100A</v>
          </cell>
          <cell r="C2098" t="str">
            <v>Insumos</v>
          </cell>
          <cell r="D2098" t="str">
            <v>UND</v>
          </cell>
          <cell r="E2098">
            <v>179754</v>
          </cell>
          <cell r="F2098">
            <v>151054</v>
          </cell>
        </row>
        <row r="2099">
          <cell r="A2099" t="str">
            <v>I2098</v>
          </cell>
          <cell r="B2099" t="str">
            <v>BORNA DE PONCHAR ESTAÑADA N° 8 AWG C/ TORNILLO</v>
          </cell>
          <cell r="C2099" t="str">
            <v>Insumos</v>
          </cell>
          <cell r="D2099" t="str">
            <v>UND</v>
          </cell>
          <cell r="E2099">
            <v>2152</v>
          </cell>
          <cell r="F2099">
            <v>1808</v>
          </cell>
        </row>
        <row r="2100">
          <cell r="A2100" t="str">
            <v>I2099</v>
          </cell>
          <cell r="B2100" t="str">
            <v>BORNA DE PONCHAR ESTAÑADA N° 2AWG C/ TORNILLO</v>
          </cell>
          <cell r="C2100" t="str">
            <v>Insumos</v>
          </cell>
          <cell r="D2100" t="str">
            <v>UND</v>
          </cell>
          <cell r="E2100">
            <v>3465</v>
          </cell>
          <cell r="F2100">
            <v>2912</v>
          </cell>
        </row>
        <row r="2101">
          <cell r="A2101" t="str">
            <v>I2100</v>
          </cell>
          <cell r="B2101" t="str">
            <v>TERMINAL EMT 1-1/2"</v>
          </cell>
          <cell r="C2101" t="str">
            <v>Insumos</v>
          </cell>
          <cell r="D2101" t="str">
            <v>UND</v>
          </cell>
          <cell r="E2101">
            <v>3107</v>
          </cell>
          <cell r="F2101">
            <v>2611</v>
          </cell>
        </row>
        <row r="2102">
          <cell r="A2102" t="str">
            <v>I2101</v>
          </cell>
          <cell r="B2102" t="str">
            <v>UNION EMT 1-1/2"</v>
          </cell>
          <cell r="C2102" t="str">
            <v>Insumos</v>
          </cell>
          <cell r="D2102" t="str">
            <v>UND</v>
          </cell>
          <cell r="E2102">
            <v>777</v>
          </cell>
          <cell r="F2102">
            <v>653</v>
          </cell>
        </row>
        <row r="2103">
          <cell r="A2103" t="str">
            <v>I2102</v>
          </cell>
          <cell r="B2103" t="str">
            <v>CURVA EMT 1-1/2"</v>
          </cell>
          <cell r="C2103" t="str">
            <v>Insumos</v>
          </cell>
          <cell r="D2103" t="str">
            <v>UND</v>
          </cell>
          <cell r="E2103">
            <v>10633</v>
          </cell>
          <cell r="F2103">
            <v>8935</v>
          </cell>
        </row>
        <row r="2104">
          <cell r="A2104" t="str">
            <v>I2103</v>
          </cell>
          <cell r="B2104" t="str">
            <v>TERMINAL EMT 1"</v>
          </cell>
          <cell r="C2104" t="str">
            <v>Insumos</v>
          </cell>
          <cell r="D2104" t="str">
            <v>UND</v>
          </cell>
          <cell r="E2104">
            <v>1793</v>
          </cell>
          <cell r="F2104">
            <v>1507</v>
          </cell>
        </row>
        <row r="2105">
          <cell r="A2105" t="str">
            <v>I2104</v>
          </cell>
          <cell r="B2105" t="str">
            <v>CURVA EMT 1"</v>
          </cell>
          <cell r="C2105" t="str">
            <v>Insumos</v>
          </cell>
          <cell r="D2105" t="str">
            <v>UND</v>
          </cell>
          <cell r="E2105">
            <v>2929</v>
          </cell>
          <cell r="F2105">
            <v>2461</v>
          </cell>
        </row>
        <row r="2106">
          <cell r="A2106" t="str">
            <v>I2105</v>
          </cell>
          <cell r="B2106" t="str">
            <v>UNION EMT 1"</v>
          </cell>
          <cell r="C2106" t="str">
            <v>Insumos</v>
          </cell>
          <cell r="D2106" t="str">
            <v>UND</v>
          </cell>
          <cell r="E2106">
            <v>1373</v>
          </cell>
          <cell r="F2106">
            <v>1154</v>
          </cell>
        </row>
        <row r="2107">
          <cell r="A2107" t="str">
            <v>I2106</v>
          </cell>
          <cell r="B2107" t="str">
            <v>CHAZO Y TORNILLO</v>
          </cell>
          <cell r="C2107" t="str">
            <v>Insumos</v>
          </cell>
          <cell r="D2107" t="str">
            <v>UND</v>
          </cell>
          <cell r="E2107">
            <v>238</v>
          </cell>
          <cell r="F2107">
            <v>200</v>
          </cell>
        </row>
        <row r="2108">
          <cell r="A2108" t="str">
            <v>I2107</v>
          </cell>
          <cell r="B2108" t="str">
            <v>TERMINAL PVC 1-1/2"</v>
          </cell>
          <cell r="C2108" t="str">
            <v>Insumos</v>
          </cell>
          <cell r="D2108" t="str">
            <v>UND</v>
          </cell>
          <cell r="E2108">
            <v>2749</v>
          </cell>
          <cell r="F2108">
            <v>2310</v>
          </cell>
        </row>
        <row r="2109">
          <cell r="A2109" t="str">
            <v>I2108</v>
          </cell>
          <cell r="B2109" t="str">
            <v>CURVA PVC 1-1/2</v>
          </cell>
          <cell r="C2109" t="str">
            <v>Insumos</v>
          </cell>
          <cell r="D2109" t="str">
            <v>UND</v>
          </cell>
          <cell r="E2109">
            <v>2927</v>
          </cell>
          <cell r="F2109">
            <v>2460</v>
          </cell>
        </row>
        <row r="2110">
          <cell r="A2110" t="str">
            <v>I2109</v>
          </cell>
          <cell r="B2110" t="str">
            <v>TUBO CONDUIT GALVANIZADA EMT 1-1/4"</v>
          </cell>
          <cell r="C2110" t="str">
            <v>Insumos</v>
          </cell>
          <cell r="D2110" t="str">
            <v>M</v>
          </cell>
          <cell r="E2110">
            <v>21327</v>
          </cell>
          <cell r="F2110">
            <v>17922</v>
          </cell>
        </row>
        <row r="2111">
          <cell r="A2111" t="str">
            <v>I2110</v>
          </cell>
          <cell r="B2111" t="str">
            <v>CURVA EMT 1-1/4"</v>
          </cell>
          <cell r="C2111" t="str">
            <v>Insumos</v>
          </cell>
          <cell r="D2111" t="str">
            <v>UND</v>
          </cell>
          <cell r="E2111">
            <v>6153</v>
          </cell>
          <cell r="F2111">
            <v>5171</v>
          </cell>
        </row>
        <row r="2112">
          <cell r="A2112" t="str">
            <v>I2111</v>
          </cell>
          <cell r="B2112" t="str">
            <v>TERMINAL EMT 1-1/4"</v>
          </cell>
          <cell r="C2112" t="str">
            <v>Insumos</v>
          </cell>
          <cell r="D2112" t="str">
            <v>VJE</v>
          </cell>
          <cell r="E2112">
            <v>2688</v>
          </cell>
          <cell r="F2112">
            <v>2259</v>
          </cell>
        </row>
        <row r="2113">
          <cell r="A2113" t="str">
            <v>I2112</v>
          </cell>
          <cell r="B2113" t="str">
            <v>UNION EMT 1-1/4"</v>
          </cell>
          <cell r="C2113" t="str">
            <v>Insumos</v>
          </cell>
          <cell r="D2113" t="str">
            <v>UND</v>
          </cell>
          <cell r="E2113">
            <v>2629</v>
          </cell>
          <cell r="F2113">
            <v>2209</v>
          </cell>
        </row>
        <row r="2114">
          <cell r="A2114" t="str">
            <v>I2113</v>
          </cell>
          <cell r="B2114" t="str">
            <v>ABRAZADERA METALICA DOBLE ALA GALVANIZADA 1-1/4"</v>
          </cell>
          <cell r="C2114" t="str">
            <v>Insumos</v>
          </cell>
          <cell r="D2114" t="str">
            <v>UND</v>
          </cell>
          <cell r="E2114">
            <v>716</v>
          </cell>
          <cell r="F2114">
            <v>602</v>
          </cell>
        </row>
        <row r="2115">
          <cell r="A2115" t="str">
            <v>I2114</v>
          </cell>
          <cell r="B2115" t="str">
            <v>UNION EMT 3/4"</v>
          </cell>
          <cell r="C2115" t="str">
            <v>Insumos</v>
          </cell>
          <cell r="D2115" t="str">
            <v>UND</v>
          </cell>
          <cell r="E2115">
            <v>956</v>
          </cell>
          <cell r="F2115">
            <v>803</v>
          </cell>
        </row>
        <row r="2116">
          <cell r="A2116" t="str">
            <v>I2115</v>
          </cell>
          <cell r="B2116" t="str">
            <v>TERMINAL EMT 3/4"</v>
          </cell>
          <cell r="C2116" t="str">
            <v>Insumos</v>
          </cell>
          <cell r="D2116" t="str">
            <v>UND</v>
          </cell>
          <cell r="E2116">
            <v>1254</v>
          </cell>
          <cell r="F2116">
            <v>1054</v>
          </cell>
        </row>
        <row r="2117">
          <cell r="A2117" t="str">
            <v>I2116</v>
          </cell>
          <cell r="B2117" t="str">
            <v>CURVA EMT 3/4"</v>
          </cell>
          <cell r="C2117" t="str">
            <v>Insumos</v>
          </cell>
          <cell r="D2117" t="str">
            <v>UND</v>
          </cell>
          <cell r="E2117">
            <v>1912</v>
          </cell>
          <cell r="F2117">
            <v>1607</v>
          </cell>
        </row>
        <row r="2118">
          <cell r="A2118" t="str">
            <v>I2117</v>
          </cell>
          <cell r="B2118" t="str">
            <v>CAPACETE LISO EN ALUMINIO PARA TUBERIA EMT DE 3/4"</v>
          </cell>
          <cell r="C2118" t="str">
            <v>Insumos</v>
          </cell>
          <cell r="D2118" t="str">
            <v>UND</v>
          </cell>
          <cell r="E2118">
            <v>2629</v>
          </cell>
          <cell r="F2118">
            <v>2209</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59762</v>
          </cell>
          <cell r="F2119">
            <v>50220</v>
          </cell>
        </row>
        <row r="2120">
          <cell r="A2120" t="str">
            <v>I2119</v>
          </cell>
          <cell r="B2120" t="str">
            <v>BORNA DE PONCHAR ESTAÑADA N° 12 AWG</v>
          </cell>
          <cell r="C2120" t="str">
            <v>Insumos</v>
          </cell>
          <cell r="D2120" t="str">
            <v>UND</v>
          </cell>
          <cell r="E2120">
            <v>835</v>
          </cell>
          <cell r="F2120">
            <v>702</v>
          </cell>
        </row>
        <row r="2121">
          <cell r="A2121" t="str">
            <v>I2120</v>
          </cell>
          <cell r="B2121" t="str">
            <v>INTERRUPTOR ENCHUFABLE 1X15A - 10KA</v>
          </cell>
          <cell r="C2121" t="str">
            <v>Insumos</v>
          </cell>
          <cell r="D2121" t="str">
            <v>UND</v>
          </cell>
          <cell r="E2121">
            <v>10753</v>
          </cell>
          <cell r="F2121">
            <v>9036</v>
          </cell>
        </row>
        <row r="2122">
          <cell r="A2122" t="str">
            <v>I2121</v>
          </cell>
          <cell r="B2122" t="str">
            <v>LUMINARIA LFS 36W DE INCRUSTAR, MARCA ILTEC</v>
          </cell>
          <cell r="C2122" t="str">
            <v>Insumos</v>
          </cell>
          <cell r="D2122" t="str">
            <v>UND</v>
          </cell>
          <cell r="E2122">
            <v>238859</v>
          </cell>
          <cell r="F2122">
            <v>200722</v>
          </cell>
        </row>
        <row r="2123">
          <cell r="A2123" t="str">
            <v>I2122</v>
          </cell>
          <cell r="B2123" t="str">
            <v>TUBO CONDUIT SCH40 1/2"</v>
          </cell>
          <cell r="C2123" t="str">
            <v>Insumos</v>
          </cell>
          <cell r="D2123" t="str">
            <v>M</v>
          </cell>
          <cell r="E2123">
            <v>2907</v>
          </cell>
          <cell r="F2123">
            <v>2443</v>
          </cell>
        </row>
        <row r="2124">
          <cell r="A2124" t="str">
            <v>I2123</v>
          </cell>
          <cell r="B2124" t="str">
            <v>CURVA PVC SCH40 1/2"</v>
          </cell>
          <cell r="C2124" t="str">
            <v>Insumos</v>
          </cell>
          <cell r="D2124" t="str">
            <v>UND</v>
          </cell>
          <cell r="E2124">
            <v>2031</v>
          </cell>
          <cell r="F2124">
            <v>1707</v>
          </cell>
        </row>
        <row r="2125">
          <cell r="A2125" t="str">
            <v>I2124</v>
          </cell>
          <cell r="B2125" t="str">
            <v>UNION PVC SCH40 1/2"</v>
          </cell>
          <cell r="C2125" t="str">
            <v>Insumos</v>
          </cell>
          <cell r="D2125" t="str">
            <v>UND</v>
          </cell>
          <cell r="E2125">
            <v>657</v>
          </cell>
          <cell r="F2125">
            <v>552</v>
          </cell>
        </row>
        <row r="2126">
          <cell r="A2126" t="str">
            <v>I2125</v>
          </cell>
          <cell r="B2126" t="str">
            <v>TERMINAL PVC SCH40 1/2"</v>
          </cell>
          <cell r="C2126" t="str">
            <v>Insumos</v>
          </cell>
          <cell r="D2126" t="str">
            <v>UND</v>
          </cell>
          <cell r="E2126">
            <v>419</v>
          </cell>
          <cell r="F2126">
            <v>352</v>
          </cell>
        </row>
        <row r="2127">
          <cell r="A2127" t="str">
            <v>I2126</v>
          </cell>
          <cell r="B2127" t="str">
            <v>CABLE 12 AWG HFFR LS 600V</v>
          </cell>
          <cell r="C2127" t="str">
            <v>Insumos</v>
          </cell>
          <cell r="D2127" t="str">
            <v>M</v>
          </cell>
          <cell r="E2127">
            <v>2317</v>
          </cell>
          <cell r="F2127">
            <v>1947</v>
          </cell>
        </row>
        <row r="2128">
          <cell r="A2128" t="str">
            <v>I2127</v>
          </cell>
          <cell r="B2128" t="str">
            <v>UNION EMT 1/2"</v>
          </cell>
          <cell r="C2128" t="str">
            <v>Insumos</v>
          </cell>
          <cell r="D2128" t="str">
            <v>UND</v>
          </cell>
          <cell r="E2128">
            <v>777</v>
          </cell>
          <cell r="F2128">
            <v>653</v>
          </cell>
        </row>
        <row r="2129">
          <cell r="A2129" t="str">
            <v>I2128</v>
          </cell>
          <cell r="B2129" t="str">
            <v>TERMINAL EMT 1/2"</v>
          </cell>
          <cell r="C2129" t="str">
            <v>Insumos</v>
          </cell>
          <cell r="D2129" t="str">
            <v>UND</v>
          </cell>
          <cell r="E2129">
            <v>1553</v>
          </cell>
          <cell r="F2129">
            <v>1305</v>
          </cell>
        </row>
        <row r="2130">
          <cell r="A2130" t="str">
            <v>I2129</v>
          </cell>
          <cell r="B2130" t="str">
            <v>CURVA EMT 1/2"</v>
          </cell>
          <cell r="C2130" t="str">
            <v>Insumos</v>
          </cell>
          <cell r="D2130" t="str">
            <v>UND</v>
          </cell>
          <cell r="E2130">
            <v>1135</v>
          </cell>
          <cell r="F2130">
            <v>954</v>
          </cell>
        </row>
        <row r="2131">
          <cell r="A2131" t="str">
            <v>I2130</v>
          </cell>
          <cell r="B2131" t="str">
            <v>SOCKET T8 - CONECTOR TUBO LED</v>
          </cell>
          <cell r="C2131" t="str">
            <v>Insumos</v>
          </cell>
          <cell r="D2131" t="str">
            <v>UND</v>
          </cell>
          <cell r="E2131">
            <v>2138</v>
          </cell>
          <cell r="F2131">
            <v>1797</v>
          </cell>
        </row>
        <row r="2132">
          <cell r="A2132" t="str">
            <v>I2131</v>
          </cell>
          <cell r="B2132" t="str">
            <v>TUBO LED 18W T8</v>
          </cell>
          <cell r="C2132" t="str">
            <v>Insumos</v>
          </cell>
          <cell r="D2132" t="str">
            <v>UND</v>
          </cell>
          <cell r="E2132">
            <v>14218</v>
          </cell>
          <cell r="F2132">
            <v>11948</v>
          </cell>
        </row>
        <row r="2133">
          <cell r="A2133" t="str">
            <v>I2132</v>
          </cell>
          <cell r="B2133" t="str">
            <v>RETIRO BALASTO LUMINARIAS</v>
          </cell>
          <cell r="C2133" t="str">
            <v>Insumos</v>
          </cell>
          <cell r="D2133" t="str">
            <v>UND</v>
          </cell>
          <cell r="E2133">
            <v>11946</v>
          </cell>
          <cell r="F2133">
            <v>10039</v>
          </cell>
        </row>
        <row r="2134">
          <cell r="A2134" t="str">
            <v>I2133</v>
          </cell>
          <cell r="B2134" t="str">
            <v>KIT DE LIMPIEZA LUMINARIA</v>
          </cell>
          <cell r="C2134" t="str">
            <v>Insumos</v>
          </cell>
          <cell r="D2134" t="str">
            <v>UND</v>
          </cell>
          <cell r="E2134">
            <v>1792</v>
          </cell>
          <cell r="F2134">
            <v>1506</v>
          </cell>
        </row>
        <row r="2135">
          <cell r="A2135" t="str">
            <v>I2134</v>
          </cell>
          <cell r="B2135" t="str">
            <v>PRENSA ESTOPA 1/2"</v>
          </cell>
          <cell r="C2135" t="str">
            <v>Insumos</v>
          </cell>
          <cell r="D2135" t="str">
            <v>UND</v>
          </cell>
          <cell r="E2135">
            <v>2687</v>
          </cell>
          <cell r="F2135">
            <v>2258</v>
          </cell>
        </row>
        <row r="2136">
          <cell r="A2136" t="str">
            <v>I2135</v>
          </cell>
          <cell r="B2136" t="str">
            <v>CAJA RECTANGULAR RAWELT 1/2" 2X4</v>
          </cell>
          <cell r="C2136" t="str">
            <v>Insumos</v>
          </cell>
          <cell r="D2136" t="str">
            <v>UND</v>
          </cell>
          <cell r="E2136">
            <v>6572</v>
          </cell>
          <cell r="F2136">
            <v>5523</v>
          </cell>
        </row>
        <row r="2137">
          <cell r="A2137" t="str">
            <v>I2136</v>
          </cell>
          <cell r="B2137" t="str">
            <v>TOMACORRIENTE DOBLE CON POLO A TIERRA NEMA 5-15-R</v>
          </cell>
          <cell r="C2137" t="str">
            <v>Insumos</v>
          </cell>
          <cell r="D2137" t="str">
            <v>UND</v>
          </cell>
          <cell r="E2137">
            <v>12853</v>
          </cell>
          <cell r="F2137">
            <v>10801</v>
          </cell>
        </row>
        <row r="2138">
          <cell r="A2138" t="str">
            <v>I2137</v>
          </cell>
          <cell r="B2138" t="str">
            <v>CLAVIJA CON POLO A TIERRA - 15A - 250V</v>
          </cell>
          <cell r="C2138" t="str">
            <v>Insumos</v>
          </cell>
          <cell r="D2138" t="str">
            <v>UND</v>
          </cell>
          <cell r="E2138">
            <v>7050</v>
          </cell>
          <cell r="F2138">
            <v>5924</v>
          </cell>
        </row>
        <row r="2139">
          <cell r="A2139" t="str">
            <v>I2138</v>
          </cell>
          <cell r="B2139" t="str">
            <v>CABLE ENCAUCHETADO 3X14 AWG</v>
          </cell>
          <cell r="C2139" t="str">
            <v>Insumos</v>
          </cell>
          <cell r="D2139" t="str">
            <v>M</v>
          </cell>
          <cell r="E2139">
            <v>5616</v>
          </cell>
          <cell r="F2139">
            <v>4719</v>
          </cell>
        </row>
        <row r="2140">
          <cell r="A2140" t="str">
            <v>I2139</v>
          </cell>
          <cell r="B2140" t="str">
            <v>CONECTOR RESORTE ROJO-AMR 3M</v>
          </cell>
          <cell r="C2140" t="str">
            <v>Insumos</v>
          </cell>
          <cell r="D2140" t="str">
            <v>UND</v>
          </cell>
          <cell r="E2140">
            <v>1978</v>
          </cell>
          <cell r="F2140">
            <v>1662</v>
          </cell>
        </row>
        <row r="2141">
          <cell r="A2141" t="str">
            <v>I2140</v>
          </cell>
          <cell r="B2141" t="str">
            <v>ABRAZADERA  METALICA DOBLE ALA TUBO EMT 1/2"</v>
          </cell>
          <cell r="C2141" t="str">
            <v>Insumos</v>
          </cell>
          <cell r="D2141" t="str">
            <v>UND</v>
          </cell>
          <cell r="E2141">
            <v>537</v>
          </cell>
          <cell r="F2141">
            <v>451</v>
          </cell>
        </row>
        <row r="2142">
          <cell r="A2142" t="str">
            <v>I2141</v>
          </cell>
          <cell r="B2142" t="str">
            <v>LUMINARIA CCCE - 2 TUBO LED T8 18W - 36W - MARCA ILTEC</v>
          </cell>
          <cell r="C2142" t="str">
            <v>Insumos</v>
          </cell>
          <cell r="D2142" t="str">
            <v>UND</v>
          </cell>
          <cell r="E2142">
            <v>163045</v>
          </cell>
          <cell r="F2142">
            <v>137013</v>
          </cell>
        </row>
        <row r="2143">
          <cell r="A2143" t="str">
            <v>I2142</v>
          </cell>
          <cell r="B2143" t="str">
            <v>PANEL LED SOBREPONER 12W</v>
          </cell>
          <cell r="C2143" t="str">
            <v>Insumos</v>
          </cell>
          <cell r="D2143" t="str">
            <v>UND</v>
          </cell>
          <cell r="E2143">
            <v>18625</v>
          </cell>
          <cell r="F2143">
            <v>15651</v>
          </cell>
        </row>
        <row r="2144">
          <cell r="A2144" t="str">
            <v>I2143</v>
          </cell>
          <cell r="B2144" t="str">
            <v>LUMINARIA HERMETICA 2X18 T8 LED - 36W - SYLVANIA</v>
          </cell>
          <cell r="C2144" t="str">
            <v>Insumos</v>
          </cell>
          <cell r="D2144" t="str">
            <v>UND</v>
          </cell>
          <cell r="E2144">
            <v>62558</v>
          </cell>
          <cell r="F2144">
            <v>52570</v>
          </cell>
        </row>
        <row r="2145">
          <cell r="A2145" t="str">
            <v>I2144</v>
          </cell>
          <cell r="B2145" t="str">
            <v>LUMINARIA DE EMERGENCIA R1 - SYLVANIA</v>
          </cell>
          <cell r="C2145" t="str">
            <v>Insumos</v>
          </cell>
          <cell r="D2145" t="str">
            <v>UND</v>
          </cell>
          <cell r="E2145">
            <v>91562</v>
          </cell>
          <cell r="F2145">
            <v>76943</v>
          </cell>
        </row>
        <row r="2146">
          <cell r="A2146" t="str">
            <v>I2145</v>
          </cell>
          <cell r="B2146" t="str">
            <v>PROYECTOR SYLVEO LED 150W - SYLVANIA</v>
          </cell>
          <cell r="C2146" t="str">
            <v>Insumos</v>
          </cell>
          <cell r="D2146" t="str">
            <v>UND</v>
          </cell>
          <cell r="E2146">
            <v>1084819</v>
          </cell>
          <cell r="F2146">
            <v>911613</v>
          </cell>
        </row>
        <row r="2147">
          <cell r="A2147" t="str">
            <v>I2146</v>
          </cell>
          <cell r="B2147" t="str">
            <v>UPS POWEST TITAN 6KVA ON LINE, BIFASICA, DOBLE CONVERSION CON TRANSFORMADOR DE ASILAMIENTO</v>
          </cell>
          <cell r="C2147" t="str">
            <v>Insumos</v>
          </cell>
          <cell r="D2147" t="str">
            <v>UND</v>
          </cell>
          <cell r="E2147">
            <v>6873532</v>
          </cell>
          <cell r="F2147">
            <v>5776077</v>
          </cell>
        </row>
        <row r="2148">
          <cell r="A2148" t="str">
            <v>I2147</v>
          </cell>
          <cell r="B2148" t="str">
            <v>TAPA TROQUELADA DE 3 SALIDAS 2X4"</v>
          </cell>
          <cell r="C2148" t="str">
            <v>Insumos</v>
          </cell>
          <cell r="D2148" t="str">
            <v>UND</v>
          </cell>
          <cell r="E2148">
            <v>22981</v>
          </cell>
          <cell r="F2148">
            <v>19312</v>
          </cell>
        </row>
        <row r="2149">
          <cell r="A2149" t="str">
            <v>I2148</v>
          </cell>
          <cell r="B2149" t="str">
            <v>CANALETA METALICA 12X5CM DE 240CM</v>
          </cell>
          <cell r="C2149" t="str">
            <v>Insumos</v>
          </cell>
          <cell r="D2149" t="str">
            <v>ML</v>
          </cell>
          <cell r="E2149">
            <v>22960</v>
          </cell>
          <cell r="F2149">
            <v>19294</v>
          </cell>
        </row>
        <row r="2150">
          <cell r="A2150" t="str">
            <v>I2149</v>
          </cell>
          <cell r="B2150" t="str">
            <v>ELEMENTOS DE SUJECION CANALETA METALICA</v>
          </cell>
          <cell r="C2150" t="str">
            <v>Insumos</v>
          </cell>
          <cell r="D2150" t="str">
            <v>UND</v>
          </cell>
          <cell r="E2150">
            <v>9622</v>
          </cell>
          <cell r="F2150">
            <v>8086</v>
          </cell>
        </row>
        <row r="2151">
          <cell r="A2151" t="str">
            <v>I2150</v>
          </cell>
          <cell r="B2151" t="str">
            <v>CURVA METALICA 12X5CM</v>
          </cell>
          <cell r="C2151" t="str">
            <v>Insumos</v>
          </cell>
          <cell r="D2151" t="str">
            <v>UND</v>
          </cell>
          <cell r="E2151">
            <v>34474</v>
          </cell>
          <cell r="F2151">
            <v>28970</v>
          </cell>
        </row>
        <row r="2152">
          <cell r="A2152" t="str">
            <v>I2151</v>
          </cell>
          <cell r="B2152" t="str">
            <v>BANDEJA CABLOFIL CF 54/200</v>
          </cell>
          <cell r="C2152" t="str">
            <v>Insumos</v>
          </cell>
          <cell r="D2152" t="str">
            <v>UND</v>
          </cell>
          <cell r="E2152">
            <v>76881</v>
          </cell>
          <cell r="F2152">
            <v>64606</v>
          </cell>
        </row>
        <row r="2153">
          <cell r="A2153" t="str">
            <v>I2152</v>
          </cell>
          <cell r="B2153" t="str">
            <v>UNION RAPIDA BANDEJA CABLOFIL</v>
          </cell>
          <cell r="C2153" t="str">
            <v>Insumos</v>
          </cell>
          <cell r="D2153" t="str">
            <v>UND</v>
          </cell>
          <cell r="E2153">
            <v>5404</v>
          </cell>
          <cell r="F2153">
            <v>4541</v>
          </cell>
        </row>
        <row r="2154">
          <cell r="A2154" t="str">
            <v>I2153</v>
          </cell>
          <cell r="B2154" t="str">
            <v>PERFIL DE FIJACION RCSN BANDEJA CABLOFIL</v>
          </cell>
          <cell r="C2154" t="str">
            <v>Insumos</v>
          </cell>
          <cell r="D2154" t="str">
            <v>UND</v>
          </cell>
          <cell r="E2154">
            <v>71657</v>
          </cell>
          <cell r="F2154">
            <v>60216</v>
          </cell>
        </row>
        <row r="2155">
          <cell r="A2155" t="str">
            <v>I2154</v>
          </cell>
          <cell r="B2155" t="str">
            <v>SOPORTE CABLE DE PUESTA A TIERRA BANDEJA CABLOFIL</v>
          </cell>
          <cell r="C2155" t="str">
            <v>Insumos</v>
          </cell>
          <cell r="D2155" t="str">
            <v>UND</v>
          </cell>
          <cell r="E2155">
            <v>11211</v>
          </cell>
          <cell r="F2155">
            <v>9421</v>
          </cell>
        </row>
        <row r="2156">
          <cell r="A2156" t="str">
            <v>I2155</v>
          </cell>
          <cell r="B2156" t="str">
            <v>CONECTOR PUESTA A TIERRA BANDEJA CABLOFIL</v>
          </cell>
          <cell r="C2156" t="str">
            <v>Insumos</v>
          </cell>
          <cell r="D2156" t="str">
            <v>UND</v>
          </cell>
          <cell r="E2156">
            <v>12414</v>
          </cell>
          <cell r="F2156">
            <v>10432</v>
          </cell>
        </row>
        <row r="2157">
          <cell r="A2157" t="str">
            <v>I2156</v>
          </cell>
          <cell r="B2157" t="str">
            <v>LEGALIZACIÓN Y RETIE LATINOAMERICANO SEDE PRINCIPAL</v>
          </cell>
          <cell r="C2157" t="str">
            <v>Insumos</v>
          </cell>
          <cell r="D2157" t="str">
            <v>UND</v>
          </cell>
          <cell r="E2157">
            <v>4234277</v>
          </cell>
          <cell r="F2157">
            <v>3558216</v>
          </cell>
        </row>
        <row r="2158">
          <cell r="A2158" t="str">
            <v>I2157</v>
          </cell>
          <cell r="B2158" t="str">
            <v>TOTALIZADOR 2X40, 25KA</v>
          </cell>
          <cell r="C2158" t="str">
            <v>Insumos</v>
          </cell>
          <cell r="D2158" t="str">
            <v>UND</v>
          </cell>
          <cell r="E2158">
            <v>110457</v>
          </cell>
          <cell r="F2158">
            <v>92821</v>
          </cell>
        </row>
        <row r="2159">
          <cell r="A2159" t="str">
            <v>I2158</v>
          </cell>
          <cell r="B2159" t="str">
            <v>CABLE 4 AWG HFFR LS 600V 75º CT</v>
          </cell>
          <cell r="C2159" t="str">
            <v>Insumos</v>
          </cell>
          <cell r="D2159" t="str">
            <v>ML</v>
          </cell>
          <cell r="E2159">
            <v>11013</v>
          </cell>
          <cell r="F2159">
            <v>9255</v>
          </cell>
        </row>
        <row r="2160">
          <cell r="A2160" t="str">
            <v>I2159</v>
          </cell>
          <cell r="B2160" t="str">
            <v>CAPACETE ROSCADO EN ALUMINIO PARA TUBERIA IMC 3/4"</v>
          </cell>
          <cell r="C2160" t="str">
            <v>Insumos</v>
          </cell>
          <cell r="D2160" t="str">
            <v>UND</v>
          </cell>
          <cell r="E2160">
            <v>2450</v>
          </cell>
          <cell r="F2160">
            <v>2059</v>
          </cell>
        </row>
        <row r="2161">
          <cell r="A2161" t="str">
            <v>I2160</v>
          </cell>
          <cell r="B2161" t="str">
            <v>CURVA GALVANIZADA IMC 3/4"</v>
          </cell>
          <cell r="C2161" t="str">
            <v>Insumos</v>
          </cell>
          <cell r="D2161" t="str">
            <v>UND</v>
          </cell>
          <cell r="E2161">
            <v>7109</v>
          </cell>
          <cell r="F2161">
            <v>5974</v>
          </cell>
        </row>
        <row r="2162">
          <cell r="A2162" t="str">
            <v>I2161</v>
          </cell>
          <cell r="B2162" t="str">
            <v>BREAKER TOTALIZADOR 2X80, 25KA</v>
          </cell>
          <cell r="C2162" t="str">
            <v>Insumos</v>
          </cell>
          <cell r="D2162" t="str">
            <v>UND</v>
          </cell>
          <cell r="E2162">
            <v>168643</v>
          </cell>
          <cell r="F2162">
            <v>141717</v>
          </cell>
        </row>
        <row r="2163">
          <cell r="A2163" t="str">
            <v>I2162</v>
          </cell>
          <cell r="B2163" t="str">
            <v>LEGALIZACIÓN Y RETIE COLEGIO RURAL GRANADA</v>
          </cell>
          <cell r="C2163" t="str">
            <v>Insumos</v>
          </cell>
          <cell r="D2163" t="str">
            <v>UND</v>
          </cell>
          <cell r="E2163">
            <v>4181708</v>
          </cell>
          <cell r="F2163">
            <v>3514040</v>
          </cell>
        </row>
        <row r="2164">
          <cell r="A2164" t="str">
            <v>I2163</v>
          </cell>
          <cell r="B2164" t="str">
            <v>ABRAZADERA  METALICA DOBLE ALA TUBO EMT 3/4"</v>
          </cell>
          <cell r="C2164" t="str">
            <v>Insumos</v>
          </cell>
          <cell r="D2164" t="str">
            <v>UND</v>
          </cell>
          <cell r="E2164">
            <v>622</v>
          </cell>
          <cell r="F2164">
            <v>523</v>
          </cell>
        </row>
        <row r="2165">
          <cell r="A2165" t="str">
            <v>I2164</v>
          </cell>
          <cell r="B2165" t="str">
            <v>CAJA RECTANGULAR RAWELT 3/4" 2X4</v>
          </cell>
          <cell r="C2165" t="str">
            <v>Insumos</v>
          </cell>
          <cell r="D2165" t="str">
            <v>UND</v>
          </cell>
          <cell r="E2165">
            <v>10753</v>
          </cell>
          <cell r="F2165">
            <v>9036</v>
          </cell>
        </row>
        <row r="2166">
          <cell r="A2166" t="str">
            <v>I2165</v>
          </cell>
          <cell r="B2166" t="str">
            <v>TUBO CONDUIT SCH40 3/4"</v>
          </cell>
          <cell r="C2166" t="str">
            <v>Insumos</v>
          </cell>
          <cell r="D2166" t="str">
            <v>M</v>
          </cell>
          <cell r="E2166">
            <v>3841</v>
          </cell>
          <cell r="F2166">
            <v>3228</v>
          </cell>
        </row>
        <row r="2167">
          <cell r="A2167" t="str">
            <v>I2166</v>
          </cell>
          <cell r="B2167" t="str">
            <v>TERMINAL PVC SCH40 3/4"</v>
          </cell>
          <cell r="C2167" t="str">
            <v>Insumos</v>
          </cell>
          <cell r="D2167" t="str">
            <v>UND</v>
          </cell>
          <cell r="E2167">
            <v>1086</v>
          </cell>
          <cell r="F2167">
            <v>913</v>
          </cell>
        </row>
        <row r="2168">
          <cell r="A2168" t="str">
            <v>I2167</v>
          </cell>
          <cell r="B2168" t="str">
            <v>PANEL LED 18W</v>
          </cell>
          <cell r="C2168" t="str">
            <v>Insumos</v>
          </cell>
          <cell r="D2168" t="str">
            <v>UND</v>
          </cell>
          <cell r="E2168">
            <v>33814</v>
          </cell>
          <cell r="F2168">
            <v>28415</v>
          </cell>
        </row>
        <row r="2169">
          <cell r="A2169" t="str">
            <v>I2168</v>
          </cell>
          <cell r="B2169" t="str">
            <v>LUMINARIA IT 100 AQ LENS 36W</v>
          </cell>
          <cell r="C2169" t="str">
            <v>Insumos</v>
          </cell>
          <cell r="D2169" t="str">
            <v>UND</v>
          </cell>
          <cell r="E2169">
            <v>192862</v>
          </cell>
          <cell r="F2169">
            <v>162069</v>
          </cell>
        </row>
        <row r="2170">
          <cell r="A2170" t="str">
            <v>I2169</v>
          </cell>
          <cell r="B2170" t="str">
            <v>LUMINARIA LED ECO 36W</v>
          </cell>
          <cell r="C2170" t="str">
            <v>Insumos</v>
          </cell>
          <cell r="D2170" t="str">
            <v>UND</v>
          </cell>
          <cell r="E2170">
            <v>159617</v>
          </cell>
          <cell r="F2170">
            <v>134132</v>
          </cell>
        </row>
        <row r="2171">
          <cell r="A2171" t="str">
            <v>I2170</v>
          </cell>
          <cell r="B2171" t="str">
            <v>LUMINARIA IF NORMA 36W</v>
          </cell>
          <cell r="C2171" t="str">
            <v>Insumos</v>
          </cell>
          <cell r="D2171" t="str">
            <v>UND</v>
          </cell>
          <cell r="E2171">
            <v>165506</v>
          </cell>
          <cell r="F2171">
            <v>139081</v>
          </cell>
        </row>
        <row r="2172">
          <cell r="A2172" t="str">
            <v>I2171</v>
          </cell>
          <cell r="B2172" t="str">
            <v>LUMINARIA HIGH BAY 97W</v>
          </cell>
          <cell r="C2172" t="str">
            <v>Insumos</v>
          </cell>
          <cell r="D2172" t="str">
            <v>UND</v>
          </cell>
          <cell r="E2172">
            <v>747857</v>
          </cell>
          <cell r="F2172">
            <v>628451</v>
          </cell>
        </row>
        <row r="2173">
          <cell r="A2173" t="str">
            <v>I2172</v>
          </cell>
          <cell r="B2173" t="str">
            <v>LUMINARIA MINI FLOOD 200W (ESSENTIAL FLOOD HP)</v>
          </cell>
          <cell r="C2173" t="str">
            <v>Insumos</v>
          </cell>
          <cell r="D2173" t="str">
            <v>UND</v>
          </cell>
          <cell r="E2173">
            <v>622468</v>
          </cell>
          <cell r="F2173">
            <v>523082</v>
          </cell>
        </row>
        <row r="2174">
          <cell r="A2174" t="str">
            <v>I2173</v>
          </cell>
          <cell r="B2174" t="str">
            <v>LUMINARIA REFLECTOR ES 10W(REFLECTOR LED LQ)</v>
          </cell>
          <cell r="C2174" t="str">
            <v>Insumos</v>
          </cell>
          <cell r="D2174" t="str">
            <v>UND</v>
          </cell>
          <cell r="E2174">
            <v>43222</v>
          </cell>
          <cell r="F2174">
            <v>36321</v>
          </cell>
        </row>
        <row r="2175">
          <cell r="A2175" t="str">
            <v>I2174</v>
          </cell>
          <cell r="B2175" t="str">
            <v>LUMINARIA DE EMERGENCIA ALENA 4W</v>
          </cell>
          <cell r="C2175" t="str">
            <v>Insumos</v>
          </cell>
          <cell r="D2175" t="str">
            <v>UND</v>
          </cell>
          <cell r="E2175">
            <v>101686</v>
          </cell>
          <cell r="F2175">
            <v>85450</v>
          </cell>
        </row>
        <row r="2176">
          <cell r="A2176" t="str">
            <v>I2175</v>
          </cell>
          <cell r="B2176" t="str">
            <v>LUMINARIA SALIDA EMERGENCIA 2W</v>
          </cell>
          <cell r="C2176" t="str">
            <v>Insumos</v>
          </cell>
          <cell r="D2176" t="str">
            <v>UND</v>
          </cell>
          <cell r="E2176">
            <v>83793</v>
          </cell>
          <cell r="F2176">
            <v>70414</v>
          </cell>
        </row>
        <row r="2177">
          <cell r="A2177" t="str">
            <v>I2176</v>
          </cell>
          <cell r="B2177" t="str">
            <v>TROQUEL SENCILLO PARA CANALETA DE 12CM</v>
          </cell>
          <cell r="C2177" t="str">
            <v>Insumos</v>
          </cell>
          <cell r="D2177" t="str">
            <v>UND</v>
          </cell>
          <cell r="E2177">
            <v>4421</v>
          </cell>
          <cell r="F2177">
            <v>3715</v>
          </cell>
        </row>
        <row r="2178">
          <cell r="A2178" t="str">
            <v>I2177</v>
          </cell>
          <cell r="B2178" t="str">
            <v>BOQUILLA TERMINAL (JUEGO DE TUERCA Y CONTRATUERCA) PARA TUBERIA IMC 3/4</v>
          </cell>
          <cell r="C2178" t="str">
            <v>Insumos</v>
          </cell>
          <cell r="D2178" t="str">
            <v>UND</v>
          </cell>
          <cell r="E2178">
            <v>1194</v>
          </cell>
          <cell r="F2178">
            <v>1003</v>
          </cell>
        </row>
        <row r="2179">
          <cell r="A2179" t="str">
            <v>I2178</v>
          </cell>
          <cell r="B2179" t="str">
            <v>SENSOR INFRARROJO ON/OFF</v>
          </cell>
          <cell r="C2179" t="str">
            <v>Insumos</v>
          </cell>
          <cell r="D2179" t="str">
            <v>UND</v>
          </cell>
          <cell r="E2179">
            <v>187801</v>
          </cell>
          <cell r="F2179">
            <v>157816</v>
          </cell>
        </row>
        <row r="2180">
          <cell r="A2180" t="str">
            <v>I2179</v>
          </cell>
          <cell r="B2180" t="str">
            <v>SENSOR FOTOVOLTAICO LEVITON PROVOLT</v>
          </cell>
          <cell r="C2180" t="str">
            <v>Insumos</v>
          </cell>
          <cell r="D2180" t="str">
            <v>UND</v>
          </cell>
          <cell r="E2180">
            <v>1549620</v>
          </cell>
          <cell r="F2180">
            <v>1302202</v>
          </cell>
        </row>
        <row r="2181">
          <cell r="A2181" t="str">
            <v>I2180</v>
          </cell>
          <cell r="B2181" t="str">
            <v>UPS 14KV BIFÁSICA</v>
          </cell>
          <cell r="C2181" t="str">
            <v>Insumos</v>
          </cell>
          <cell r="D2181" t="str">
            <v>UND</v>
          </cell>
          <cell r="E2181">
            <v>25695838</v>
          </cell>
          <cell r="F2181">
            <v>21593141</v>
          </cell>
        </row>
        <row r="2182">
          <cell r="A2182" t="str">
            <v>I2181</v>
          </cell>
          <cell r="B2182" t="str">
            <v>BY PASS PARA UPS</v>
          </cell>
          <cell r="C2182" t="str">
            <v>Insumos</v>
          </cell>
          <cell r="D2182" t="str">
            <v>UND</v>
          </cell>
          <cell r="E2182">
            <v>392656</v>
          </cell>
          <cell r="F2182">
            <v>329963</v>
          </cell>
        </row>
        <row r="2183">
          <cell r="A2183" t="str">
            <v>I2182</v>
          </cell>
          <cell r="B2183" t="str">
            <v>CABLE TRENZADO 3X12 AWG HFFR LS CT</v>
          </cell>
          <cell r="C2183" t="str">
            <v>Insumos</v>
          </cell>
          <cell r="D2183" t="str">
            <v>M</v>
          </cell>
          <cell r="E2183">
            <v>6411</v>
          </cell>
          <cell r="F2183">
            <v>5387</v>
          </cell>
        </row>
        <row r="2184">
          <cell r="A2184" t="str">
            <v>I2183</v>
          </cell>
          <cell r="B2184" t="str">
            <v>CABLE TRENZADO 3X10 AWG HFFR LS CT</v>
          </cell>
          <cell r="C2184" t="str">
            <v>Insumos</v>
          </cell>
          <cell r="D2184" t="str">
            <v>M</v>
          </cell>
          <cell r="E2184">
            <v>9331</v>
          </cell>
          <cell r="F2184">
            <v>7841</v>
          </cell>
        </row>
        <row r="2185">
          <cell r="A2185" t="str">
            <v>I2184</v>
          </cell>
          <cell r="B2185" t="str">
            <v>CABLE 250 KCMIL THHN, THWN, CU</v>
          </cell>
          <cell r="C2185" t="str">
            <v>Insumos</v>
          </cell>
          <cell r="D2185" t="str">
            <v>M</v>
          </cell>
          <cell r="E2185">
            <v>63202</v>
          </cell>
          <cell r="F2185">
            <v>53111</v>
          </cell>
        </row>
        <row r="2186">
          <cell r="A2186" t="str">
            <v>I2185</v>
          </cell>
          <cell r="B2186" t="str">
            <v>CABLE 6 AWG HFFR LS</v>
          </cell>
          <cell r="C2186" t="str">
            <v>Insumos</v>
          </cell>
          <cell r="D2186" t="str">
            <v>M</v>
          </cell>
          <cell r="E2186">
            <v>6747</v>
          </cell>
          <cell r="F2186">
            <v>5670</v>
          </cell>
        </row>
        <row r="2187">
          <cell r="A2187" t="str">
            <v>I2186</v>
          </cell>
          <cell r="B2187" t="str">
            <v>CABLE ANTIFRAUDE/CONCENTRICO 1X8+8 PE/PVC</v>
          </cell>
          <cell r="C2187" t="str">
            <v>Insumos</v>
          </cell>
          <cell r="D2187" t="str">
            <v>M</v>
          </cell>
          <cell r="E2187">
            <v>9375</v>
          </cell>
          <cell r="F2187">
            <v>7878</v>
          </cell>
        </row>
        <row r="2188">
          <cell r="A2188" t="str">
            <v>I2187</v>
          </cell>
          <cell r="B2188" t="str">
            <v>CANALETA PLÁSTICA MEDIA CAÑA CON TAPA EN ALUMINIO 60X13</v>
          </cell>
          <cell r="C2188" t="str">
            <v>Insumos</v>
          </cell>
          <cell r="D2188" t="str">
            <v>M</v>
          </cell>
          <cell r="E2188">
            <v>19478</v>
          </cell>
          <cell r="F2188">
            <v>16368</v>
          </cell>
        </row>
        <row r="2189">
          <cell r="A2189" t="str">
            <v>I2188</v>
          </cell>
          <cell r="B2189" t="str">
            <v>CAJA DE PASO 12X12X5CM</v>
          </cell>
          <cell r="C2189" t="str">
            <v>Insumos</v>
          </cell>
          <cell r="D2189" t="str">
            <v>UND</v>
          </cell>
          <cell r="E2189">
            <v>44505</v>
          </cell>
          <cell r="F2189">
            <v>37399</v>
          </cell>
        </row>
        <row r="2190">
          <cell r="A2190" t="str">
            <v>I2189</v>
          </cell>
          <cell r="B2190" t="str">
            <v>CAJA DE PASO 20X20X10CM</v>
          </cell>
          <cell r="C2190" t="str">
            <v>Insumos</v>
          </cell>
          <cell r="D2190" t="str">
            <v>UND</v>
          </cell>
          <cell r="E2190">
            <v>65258</v>
          </cell>
          <cell r="F2190">
            <v>54839</v>
          </cell>
        </row>
        <row r="2191">
          <cell r="A2191" t="str">
            <v>I2190</v>
          </cell>
          <cell r="B2191" t="str">
            <v>CAJA PARA TOMA EN PISO (POP UP)</v>
          </cell>
          <cell r="C2191" t="str">
            <v>Insumos</v>
          </cell>
          <cell r="D2191" t="str">
            <v>UND</v>
          </cell>
          <cell r="E2191">
            <v>282934</v>
          </cell>
          <cell r="F2191">
            <v>237760</v>
          </cell>
        </row>
        <row r="2192">
          <cell r="A2192" t="str">
            <v>I2191</v>
          </cell>
          <cell r="B2192" t="str">
            <v>MEDIDOR DE ENERGIA MONOFASICO 120V</v>
          </cell>
          <cell r="C2192" t="str">
            <v>Insumos</v>
          </cell>
          <cell r="D2192" t="str">
            <v>UND</v>
          </cell>
          <cell r="E2192">
            <v>102748</v>
          </cell>
          <cell r="F2192">
            <v>86343</v>
          </cell>
        </row>
        <row r="2193">
          <cell r="A2193" t="str">
            <v>I2192</v>
          </cell>
          <cell r="B2193" t="str">
            <v>MEDIDOR DE ENERGIA MONOFASICO TRIFILAR MEDIDA SEMIDIRECTA CLASE 0.5</v>
          </cell>
          <cell r="C2193" t="str">
            <v>Insumos</v>
          </cell>
          <cell r="D2193" t="str">
            <v>UND</v>
          </cell>
          <cell r="E2193">
            <v>1990493</v>
          </cell>
          <cell r="F2193">
            <v>1672683</v>
          </cell>
        </row>
        <row r="2194">
          <cell r="A2194" t="str">
            <v>I2193</v>
          </cell>
          <cell r="B2194" t="str">
            <v>TRANSFORMADOR DE CORRIENTE 300/5A</v>
          </cell>
          <cell r="C2194" t="str">
            <v>Insumos</v>
          </cell>
          <cell r="D2194" t="str">
            <v>UND</v>
          </cell>
          <cell r="E2194">
            <v>184832</v>
          </cell>
          <cell r="F2194">
            <v>155321</v>
          </cell>
        </row>
        <row r="2195">
          <cell r="A2195" t="str">
            <v>I2194</v>
          </cell>
          <cell r="B2195" t="str">
            <v>BLOQUE DE PRUEBA PARA MEDIDA SEMIDIRECTA</v>
          </cell>
          <cell r="C2195" t="str">
            <v>Insumos</v>
          </cell>
          <cell r="D2195" t="str">
            <v>UND</v>
          </cell>
          <cell r="E2195">
            <v>213267</v>
          </cell>
          <cell r="F2195">
            <v>179216</v>
          </cell>
        </row>
        <row r="2196">
          <cell r="A2196" t="str">
            <v>I2195</v>
          </cell>
          <cell r="B2196" t="str">
            <v>GABINETE PARA MEDIDA</v>
          </cell>
          <cell r="C2196" t="str">
            <v>Insumos</v>
          </cell>
          <cell r="D2196" t="str">
            <v>UND</v>
          </cell>
          <cell r="E2196">
            <v>311371</v>
          </cell>
          <cell r="F2196">
            <v>261656</v>
          </cell>
        </row>
        <row r="2197">
          <cell r="A2197" t="str">
            <v>I2196</v>
          </cell>
          <cell r="B2197" t="str">
            <v>CABLEADO VEHICULAR 16AWG</v>
          </cell>
          <cell r="C2197" t="str">
            <v>Insumos</v>
          </cell>
          <cell r="D2197" t="str">
            <v>M</v>
          </cell>
          <cell r="E2197">
            <v>646</v>
          </cell>
          <cell r="F2197">
            <v>543</v>
          </cell>
        </row>
        <row r="2198">
          <cell r="A2198" t="str">
            <v>I2197</v>
          </cell>
          <cell r="B2198" t="str">
            <v>TOTALIZADOR 2X63A, 25KA</v>
          </cell>
          <cell r="C2198" t="str">
            <v>Insumos</v>
          </cell>
          <cell r="D2198" t="str">
            <v>UND</v>
          </cell>
          <cell r="E2198">
            <v>165271</v>
          </cell>
          <cell r="F2198">
            <v>138883</v>
          </cell>
        </row>
        <row r="2199">
          <cell r="A2199" t="str">
            <v>I2198</v>
          </cell>
          <cell r="B2199" t="str">
            <v>TOTALIZADOR 2X80A, 25KA</v>
          </cell>
          <cell r="C2199" t="str">
            <v>Insumos</v>
          </cell>
          <cell r="D2199" t="str">
            <v>UND</v>
          </cell>
          <cell r="E2199">
            <v>199374</v>
          </cell>
          <cell r="F2199">
            <v>167541</v>
          </cell>
        </row>
        <row r="2200">
          <cell r="A2200" t="str">
            <v>I2199</v>
          </cell>
          <cell r="B2200" t="str">
            <v>GABINETE 1.80X0.90X0.40 M</v>
          </cell>
          <cell r="C2200" t="str">
            <v>Insumos</v>
          </cell>
          <cell r="D2200" t="str">
            <v>UND</v>
          </cell>
          <cell r="E2200">
            <v>5376481</v>
          </cell>
          <cell r="F2200">
            <v>4518051</v>
          </cell>
        </row>
        <row r="2201">
          <cell r="A2201" t="str">
            <v>I2200</v>
          </cell>
          <cell r="B2201" t="str">
            <v>DPS TIPO 1+2</v>
          </cell>
          <cell r="C2201" t="str">
            <v>Insumos</v>
          </cell>
          <cell r="D2201" t="str">
            <v>UND</v>
          </cell>
          <cell r="E2201">
            <v>2600080</v>
          </cell>
          <cell r="F2201">
            <v>2184941</v>
          </cell>
        </row>
        <row r="2202">
          <cell r="A2202" t="str">
            <v>I2201</v>
          </cell>
          <cell r="B2202" t="str">
            <v>TOTALIZADOR 2X250A, 80KA REGULABLE DE (250 - 400)A</v>
          </cell>
          <cell r="C2202" t="str">
            <v>Insumos</v>
          </cell>
          <cell r="D2202" t="str">
            <v>UND</v>
          </cell>
          <cell r="E2202">
            <v>931606</v>
          </cell>
          <cell r="F2202">
            <v>782862</v>
          </cell>
        </row>
        <row r="2203">
          <cell r="A2203" t="str">
            <v>I2202</v>
          </cell>
          <cell r="B2203" t="str">
            <v>TOTALIZADORR 2X30A, 25KA</v>
          </cell>
          <cell r="C2203" t="str">
            <v>Insumos</v>
          </cell>
          <cell r="D2203" t="str">
            <v>UND</v>
          </cell>
          <cell r="E2203">
            <v>85329</v>
          </cell>
          <cell r="F2203">
            <v>71705</v>
          </cell>
        </row>
        <row r="2204">
          <cell r="A2204" t="str">
            <v>I2203</v>
          </cell>
          <cell r="B2204" t="str">
            <v>TOTALIZADOR 2X30A, 25KA</v>
          </cell>
          <cell r="C2204" t="str">
            <v>Insumos</v>
          </cell>
          <cell r="D2204" t="str">
            <v>UND</v>
          </cell>
          <cell r="E2204">
            <v>85329</v>
          </cell>
          <cell r="F2204">
            <v>71705</v>
          </cell>
        </row>
        <row r="2205">
          <cell r="A2205" t="str">
            <v>I2204</v>
          </cell>
          <cell r="B2205" t="str">
            <v>TRAMITES ANTE EL OR</v>
          </cell>
          <cell r="C2205" t="str">
            <v>Insumos</v>
          </cell>
          <cell r="D2205" t="str">
            <v>UND</v>
          </cell>
          <cell r="E2205">
            <v>1194773</v>
          </cell>
          <cell r="F2205">
            <v>1004011</v>
          </cell>
        </row>
        <row r="2206">
          <cell r="A2206" t="str">
            <v>I2205</v>
          </cell>
          <cell r="B2206" t="str">
            <v>LEGALIZACION Y RETIE INSTITUCION EDUCATIVA CHIPRE</v>
          </cell>
          <cell r="C2206" t="str">
            <v>Insumos</v>
          </cell>
          <cell r="D2206" t="str">
            <v>UND</v>
          </cell>
          <cell r="E2206">
            <v>5658515</v>
          </cell>
          <cell r="F2206">
            <v>4755055</v>
          </cell>
        </row>
        <row r="2207">
          <cell r="A2207" t="str">
            <v>I2206</v>
          </cell>
          <cell r="B2207" t="str">
            <v>SUMINISTRO, TRANSPORTE E INSTALACIÓN DE MURO PARA MEDIDA SEMIDIRECTA</v>
          </cell>
          <cell r="C2207" t="str">
            <v>Insumos</v>
          </cell>
          <cell r="D2207" t="str">
            <v>UND</v>
          </cell>
          <cell r="E2207">
            <v>698346</v>
          </cell>
          <cell r="F2207">
            <v>586845</v>
          </cell>
        </row>
        <row r="2208">
          <cell r="A2208" t="str">
            <v>I2207</v>
          </cell>
          <cell r="B2208" t="str">
            <v>ADECUACIÓN PARA TABLERO Y REGATA (INCLUYE PERFORACIÓN Y RESANE)</v>
          </cell>
          <cell r="C2208" t="str">
            <v>Insumos</v>
          </cell>
          <cell r="D2208" t="str">
            <v>UND</v>
          </cell>
          <cell r="E2208">
            <v>461785</v>
          </cell>
          <cell r="F2208">
            <v>388055</v>
          </cell>
        </row>
        <row r="2209">
          <cell r="A2209" t="str">
            <v>I2208</v>
          </cell>
          <cell r="B2209" t="str">
            <v>GRIFERÍA ECONOMIZADORA DE SENSOR</v>
          </cell>
          <cell r="C2209" t="str">
            <v>Insumos</v>
          </cell>
          <cell r="D2209" t="str">
            <v>UND</v>
          </cell>
          <cell r="E2209">
            <v>561424</v>
          </cell>
          <cell r="F2209">
            <v>471785</v>
          </cell>
        </row>
        <row r="2210">
          <cell r="A2210" t="str">
            <v>I2209</v>
          </cell>
          <cell r="B2210" t="str">
            <v>CONTACTOR TRIPOLAR DIL M40 110V</v>
          </cell>
          <cell r="C2210" t="str">
            <v>Insumos</v>
          </cell>
          <cell r="D2210" t="str">
            <v>UND</v>
          </cell>
          <cell r="E2210">
            <v>537648</v>
          </cell>
          <cell r="F2210">
            <v>451805</v>
          </cell>
        </row>
        <row r="2211">
          <cell r="A2211" t="str">
            <v>I2210</v>
          </cell>
          <cell r="B2211" t="str">
            <v>GABINETE ELÉCTRICO EXTERIOR</v>
          </cell>
          <cell r="C2211" t="str">
            <v>Insumos</v>
          </cell>
          <cell r="D2211" t="str">
            <v>UND</v>
          </cell>
          <cell r="E2211">
            <v>125451</v>
          </cell>
          <cell r="F2211">
            <v>105421</v>
          </cell>
        </row>
        <row r="2212">
          <cell r="A2212" t="str">
            <v>I2211</v>
          </cell>
          <cell r="B2212" t="str">
            <v>PEINE RIEL DIN - MONOPOLAR 4 CIRCUITOS</v>
          </cell>
          <cell r="C2212" t="str">
            <v>Insumos</v>
          </cell>
          <cell r="D2212" t="str">
            <v>UND</v>
          </cell>
          <cell r="E2212">
            <v>40024</v>
          </cell>
          <cell r="F2212">
            <v>33634</v>
          </cell>
        </row>
        <row r="2213">
          <cell r="A2213" t="str">
            <v>I2212</v>
          </cell>
          <cell r="B2213" t="str">
            <v>BREAKER DE 1X20A, 10KA, INCRUSTAR RIEL DIN</v>
          </cell>
          <cell r="C2213" t="str">
            <v>Insumos</v>
          </cell>
          <cell r="D2213" t="str">
            <v>UND</v>
          </cell>
          <cell r="E2213">
            <v>21804</v>
          </cell>
          <cell r="F2213">
            <v>18323</v>
          </cell>
        </row>
        <row r="2214">
          <cell r="A2214" t="str">
            <v>I2213</v>
          </cell>
          <cell r="B2214" t="str">
            <v>PULSADOR ON</v>
          </cell>
          <cell r="C2214" t="str">
            <v>Insumos</v>
          </cell>
          <cell r="D2214" t="str">
            <v>UND</v>
          </cell>
          <cell r="E2214">
            <v>27478</v>
          </cell>
          <cell r="F2214">
            <v>23091</v>
          </cell>
        </row>
        <row r="2215">
          <cell r="A2215" t="str">
            <v>I2214</v>
          </cell>
          <cell r="B2215" t="str">
            <v>PULSADOR OFF</v>
          </cell>
          <cell r="C2215" t="str">
            <v>Insumos</v>
          </cell>
          <cell r="D2215" t="str">
            <v>UND</v>
          </cell>
          <cell r="E2215">
            <v>27478</v>
          </cell>
          <cell r="F2215">
            <v>23091</v>
          </cell>
        </row>
        <row r="2216">
          <cell r="A2216" t="str">
            <v>I2215</v>
          </cell>
          <cell r="B2216" t="str">
            <v>BARRAJE DE COBRE 0.02X0.04</v>
          </cell>
          <cell r="C2216" t="str">
            <v>Insumos</v>
          </cell>
          <cell r="D2216" t="str">
            <v>UND</v>
          </cell>
          <cell r="E2216">
            <v>31064</v>
          </cell>
          <cell r="F2216">
            <v>26104</v>
          </cell>
        </row>
        <row r="2217">
          <cell r="A2217" t="str">
            <v>I2216</v>
          </cell>
          <cell r="B2217" t="str">
            <v>AISLADORES BARRAJE</v>
          </cell>
          <cell r="C2217" t="str">
            <v>Insumos</v>
          </cell>
          <cell r="D2217" t="str">
            <v>UND</v>
          </cell>
          <cell r="E2217">
            <v>7229</v>
          </cell>
          <cell r="F2217">
            <v>6075</v>
          </cell>
        </row>
        <row r="2218">
          <cell r="A2218" t="str">
            <v>I2217</v>
          </cell>
          <cell r="B2218" t="str">
            <v>ACERO DE REFUERZO FY = 60.000 PSI = 420 MPA</v>
          </cell>
          <cell r="C2218" t="str">
            <v>Insumos</v>
          </cell>
          <cell r="D2218" t="str">
            <v>KG</v>
          </cell>
          <cell r="E2218">
            <v>5257</v>
          </cell>
          <cell r="F2218">
            <v>4418</v>
          </cell>
        </row>
        <row r="2219">
          <cell r="A2219" t="str">
            <v>I2218</v>
          </cell>
          <cell r="B2219" t="str">
            <v>ALAMBRE NEGRO NO. 18 (ACTUALIZADO)</v>
          </cell>
          <cell r="C2219" t="str">
            <v>Insumos</v>
          </cell>
          <cell r="D2219" t="str">
            <v>KG</v>
          </cell>
          <cell r="E2219">
            <v>8438</v>
          </cell>
          <cell r="F2219">
            <v>7091</v>
          </cell>
        </row>
        <row r="2220">
          <cell r="A2220" t="str">
            <v>I2219</v>
          </cell>
          <cell r="B2220" t="str">
            <v>TUBERIA ESTRUCTURAL A.S.T.M. A-572 GRADO 50 - REDONDA, CUADRADA O RECTANGULAR SEGÚN DISEÑO - TIPO COLMENA O SIMILAR.</v>
          </cell>
          <cell r="C2220" t="str">
            <v>Insumos</v>
          </cell>
          <cell r="D2220" t="str">
            <v>KG</v>
          </cell>
          <cell r="E2220">
            <v>9083</v>
          </cell>
          <cell r="F2220">
            <v>7633</v>
          </cell>
        </row>
        <row r="2221">
          <cell r="A2221" t="str">
            <v>I2220</v>
          </cell>
          <cell r="B2221" t="str">
            <v>SUMINISTRO DE APLIQUE TIPO HONGO MARCA HAVELLS - SYLVANIA O SIMILAR  CON ACCESOSRIOS</v>
          </cell>
          <cell r="C2221" t="str">
            <v>Insumos</v>
          </cell>
          <cell r="D2221" t="str">
            <v>UND</v>
          </cell>
          <cell r="E2221">
            <v>62129</v>
          </cell>
          <cell r="F2221">
            <v>52209</v>
          </cell>
        </row>
        <row r="2222">
          <cell r="A2222" t="str">
            <v>I2221</v>
          </cell>
          <cell r="B2222" t="str">
            <v>PANEL LED 600W CON CAJA IP 65</v>
          </cell>
          <cell r="C2222" t="str">
            <v>Insumos</v>
          </cell>
          <cell r="D2222" t="str">
            <v>UND</v>
          </cell>
          <cell r="E2222">
            <v>382329</v>
          </cell>
          <cell r="F2222">
            <v>321285</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2389547</v>
          </cell>
          <cell r="F2223">
            <v>2008023</v>
          </cell>
        </row>
        <row r="2224">
          <cell r="A2224" t="str">
            <v>I2223</v>
          </cell>
          <cell r="B2224" t="str">
            <v>ASEO GENERAL</v>
          </cell>
          <cell r="C2224" t="str">
            <v>Insumos</v>
          </cell>
          <cell r="D2224" t="str">
            <v>GLB</v>
          </cell>
          <cell r="E2224">
            <v>358432</v>
          </cell>
          <cell r="F2224">
            <v>301203</v>
          </cell>
        </row>
        <row r="2225">
          <cell r="A2225" t="str">
            <v>I2224</v>
          </cell>
          <cell r="B2225" t="str">
            <v>TAPA PARA TOMACORRIENTE DOBLE</v>
          </cell>
          <cell r="C2225" t="str">
            <v>Insumos</v>
          </cell>
          <cell r="D2225" t="str">
            <v>UND</v>
          </cell>
          <cell r="E2225">
            <v>1194</v>
          </cell>
          <cell r="F2225">
            <v>1003</v>
          </cell>
        </row>
        <row r="2226">
          <cell r="A2226" t="str">
            <v>I2225</v>
          </cell>
          <cell r="B2226" t="str">
            <v>TAPA PARA INTERRUPTOR SENCILLO BLANCO</v>
          </cell>
          <cell r="C2226" t="str">
            <v>Insumos</v>
          </cell>
          <cell r="D2226" t="str">
            <v>UND</v>
          </cell>
          <cell r="E2226">
            <v>1194</v>
          </cell>
          <cell r="F2226">
            <v>1003</v>
          </cell>
        </row>
        <row r="2227">
          <cell r="A2227" t="str">
            <v>I2226</v>
          </cell>
          <cell r="B2227" t="str">
            <v>TAPA PARA INTERRUPTOR DOBLE BLANCO</v>
          </cell>
          <cell r="C2227" t="str">
            <v>Insumos</v>
          </cell>
          <cell r="D2227" t="str">
            <v>UND</v>
          </cell>
          <cell r="E2227">
            <v>1793</v>
          </cell>
          <cell r="F2227">
            <v>1507</v>
          </cell>
        </row>
        <row r="2228">
          <cell r="A2228" t="str">
            <v>I2227</v>
          </cell>
          <cell r="B2228" t="str">
            <v>TUBO CONDUIT PVC 4"</v>
          </cell>
          <cell r="C2228" t="str">
            <v>Insumos</v>
          </cell>
          <cell r="D2228" t="str">
            <v>ML</v>
          </cell>
          <cell r="E2228">
            <v>6393</v>
          </cell>
          <cell r="F2228">
            <v>5372</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96539</v>
          </cell>
          <cell r="F2229">
            <v>81125</v>
          </cell>
        </row>
        <row r="2230">
          <cell r="A2230" t="str">
            <v>I2229</v>
          </cell>
          <cell r="B2230" t="str">
            <v>POSTE METALICO 14 M 1050 KGF</v>
          </cell>
          <cell r="C2230" t="str">
            <v>Insumos</v>
          </cell>
          <cell r="D2230" t="str">
            <v>UND</v>
          </cell>
          <cell r="E2230">
            <v>1863846</v>
          </cell>
          <cell r="F2230">
            <v>1566257</v>
          </cell>
        </row>
        <row r="2231">
          <cell r="A2231" t="str">
            <v>I2230</v>
          </cell>
          <cell r="B2231" t="str">
            <v>CONCRETO 3000 PSI</v>
          </cell>
          <cell r="C2231" t="str">
            <v>Insumos</v>
          </cell>
          <cell r="D2231" t="str">
            <v>M3</v>
          </cell>
          <cell r="E2231">
            <v>356441</v>
          </cell>
          <cell r="F2231">
            <v>299530</v>
          </cell>
        </row>
        <row r="2232">
          <cell r="A2232" t="str">
            <v>I2231</v>
          </cell>
          <cell r="B2232" t="str">
            <v>BASE DE ANCLAJE CASTILLO DE 1" 0.25X0.25M  ENTRE CENTROS</v>
          </cell>
          <cell r="C2232" t="str">
            <v>Insumos</v>
          </cell>
          <cell r="D2232" t="str">
            <v>UND</v>
          </cell>
          <cell r="E2232">
            <v>382327</v>
          </cell>
          <cell r="F2232">
            <v>321283</v>
          </cell>
        </row>
        <row r="2233">
          <cell r="A2233" t="str">
            <v>I2232</v>
          </cell>
          <cell r="B2233" t="str">
            <v>ABRAZADERA HORQUILLA 2"</v>
          </cell>
          <cell r="C2233" t="str">
            <v>Insumos</v>
          </cell>
          <cell r="D2233" t="str">
            <v>UND</v>
          </cell>
          <cell r="E2233">
            <v>4408</v>
          </cell>
          <cell r="F2233">
            <v>3704</v>
          </cell>
        </row>
        <row r="2234">
          <cell r="A2234" t="str">
            <v>I2233</v>
          </cell>
          <cell r="B2234" t="str">
            <v>PERNOS DE 1" GRADO 5</v>
          </cell>
          <cell r="C2234" t="str">
            <v>Insumos</v>
          </cell>
          <cell r="D2234" t="str">
            <v>UND</v>
          </cell>
          <cell r="E2234">
            <v>5973</v>
          </cell>
          <cell r="F2234">
            <v>5019</v>
          </cell>
        </row>
        <row r="2235">
          <cell r="A2235" t="str">
            <v>I2234</v>
          </cell>
          <cell r="B2235" t="str">
            <v>POSTE METALICO 12 M 1350 KGF AUTOSOPORTADO</v>
          </cell>
          <cell r="C2235" t="str">
            <v>Insumos</v>
          </cell>
          <cell r="D2235" t="str">
            <v>UND</v>
          </cell>
          <cell r="E2235">
            <v>2090853</v>
          </cell>
          <cell r="F2235">
            <v>1757019</v>
          </cell>
        </row>
        <row r="2236">
          <cell r="A2236" t="str">
            <v>I2235</v>
          </cell>
          <cell r="B2236" t="str">
            <v>ESPACIADOR PARA ABRAZADERAS DE FIJACION PARA TUBERIA COLGANTE</v>
          </cell>
          <cell r="C2236" t="str">
            <v>Insumos</v>
          </cell>
          <cell r="D2236" t="str">
            <v>M</v>
          </cell>
          <cell r="E2236">
            <v>1422</v>
          </cell>
          <cell r="F2236">
            <v>1195</v>
          </cell>
        </row>
        <row r="2237">
          <cell r="A2237" t="str">
            <v>I2236</v>
          </cell>
          <cell r="B2237" t="str">
            <v>TUERCA PARA ABRAZADERAS DE FIJACION PARA TUBERIA COLGANTE</v>
          </cell>
          <cell r="C2237" t="str">
            <v>Insumos</v>
          </cell>
          <cell r="D2237" t="str">
            <v>UND</v>
          </cell>
          <cell r="E2237">
            <v>120</v>
          </cell>
          <cell r="F2237">
            <v>101</v>
          </cell>
        </row>
        <row r="2238">
          <cell r="A2238" t="str">
            <v>I2237</v>
          </cell>
          <cell r="B2238" t="str">
            <v>AISLADOR DE PIN POLIMERICO 13.2KV</v>
          </cell>
          <cell r="C2238" t="str">
            <v>Insumos</v>
          </cell>
          <cell r="D2238" t="str">
            <v>UND</v>
          </cell>
          <cell r="E2238">
            <v>62545</v>
          </cell>
          <cell r="F2238">
            <v>52559</v>
          </cell>
        </row>
        <row r="2239">
          <cell r="A2239" t="str">
            <v>I2238</v>
          </cell>
          <cell r="B2239" t="str">
            <v>BRAZO TIPO C 15KV</v>
          </cell>
          <cell r="C2239" t="str">
            <v>Insumos</v>
          </cell>
          <cell r="D2239" t="str">
            <v>UND</v>
          </cell>
          <cell r="E2239">
            <v>45353</v>
          </cell>
          <cell r="F2239">
            <v>38112</v>
          </cell>
        </row>
        <row r="2240">
          <cell r="A2240" t="str">
            <v>I2239</v>
          </cell>
          <cell r="B2240" t="str">
            <v>ANCLAJE DE EXPANSION PARA ABRAZADERAS DE FIJACION PARA TUBERIA COLGANTE</v>
          </cell>
          <cell r="C2240" t="str">
            <v>Insumos</v>
          </cell>
          <cell r="D2240" t="str">
            <v>UND</v>
          </cell>
          <cell r="E2240">
            <v>597</v>
          </cell>
          <cell r="F2240">
            <v>502</v>
          </cell>
        </row>
        <row r="2241">
          <cell r="A2241" t="str">
            <v>I2240</v>
          </cell>
          <cell r="B2241" t="str">
            <v>AISLADOR DE PLATO O SUSPENCION 6"</v>
          </cell>
          <cell r="C2241" t="str">
            <v>Insumos</v>
          </cell>
          <cell r="D2241" t="str">
            <v>UND</v>
          </cell>
          <cell r="E2241">
            <v>36748</v>
          </cell>
          <cell r="F2241">
            <v>30881</v>
          </cell>
        </row>
        <row r="2242">
          <cell r="A2242" t="str">
            <v>I2241</v>
          </cell>
          <cell r="B2242" t="str">
            <v>COLLARIN DOBLE 5-6</v>
          </cell>
          <cell r="C2242" t="str">
            <v>Insumos</v>
          </cell>
          <cell r="D2242" t="str">
            <v>UND</v>
          </cell>
          <cell r="E2242">
            <v>20369</v>
          </cell>
          <cell r="F2242">
            <v>17117</v>
          </cell>
        </row>
        <row r="2243">
          <cell r="A2243" t="str">
            <v>I2242</v>
          </cell>
          <cell r="B2243" t="str">
            <v>ESLABON EN U 5/8"</v>
          </cell>
          <cell r="C2243" t="str">
            <v>Insumos</v>
          </cell>
          <cell r="D2243" t="str">
            <v>UND</v>
          </cell>
          <cell r="E2243">
            <v>15472</v>
          </cell>
          <cell r="F2243">
            <v>13002</v>
          </cell>
        </row>
        <row r="2244">
          <cell r="A2244" t="str">
            <v>I2243</v>
          </cell>
          <cell r="B2244" t="str">
            <v>GUARDACABO 1/2"</v>
          </cell>
          <cell r="C2244" t="str">
            <v>Insumos</v>
          </cell>
          <cell r="D2244" t="str">
            <v>UND</v>
          </cell>
          <cell r="E2244">
            <v>2091</v>
          </cell>
          <cell r="F2244">
            <v>1757</v>
          </cell>
        </row>
        <row r="2245">
          <cell r="A2245" t="str">
            <v>I2244</v>
          </cell>
          <cell r="B2245" t="str">
            <v>PERFORACION PARA ABRAZADERAS DE FIJACION PARA TUBERIA COLGANTE</v>
          </cell>
          <cell r="C2245" t="str">
            <v>Insumos</v>
          </cell>
          <cell r="D2245" t="str">
            <v>UND</v>
          </cell>
          <cell r="E2245">
            <v>1422</v>
          </cell>
          <cell r="F2245">
            <v>1195</v>
          </cell>
        </row>
        <row r="2246">
          <cell r="A2246" t="str">
            <v>I2245</v>
          </cell>
          <cell r="B2246" t="str">
            <v>TUERCA DE OJO 5/8"</v>
          </cell>
          <cell r="C2246" t="str">
            <v>Insumos</v>
          </cell>
          <cell r="D2246" t="str">
            <v>UND</v>
          </cell>
          <cell r="E2246">
            <v>7480</v>
          </cell>
          <cell r="F2246">
            <v>6286</v>
          </cell>
        </row>
        <row r="2247">
          <cell r="A2247" t="str">
            <v>I2246</v>
          </cell>
          <cell r="B2247" t="str">
            <v>GRAPA PREFORMADA 15KV</v>
          </cell>
          <cell r="C2247" t="str">
            <v>Insumos</v>
          </cell>
          <cell r="D2247" t="str">
            <v>UND</v>
          </cell>
          <cell r="E2247">
            <v>15591</v>
          </cell>
          <cell r="F2247">
            <v>13102</v>
          </cell>
        </row>
        <row r="2248">
          <cell r="A2248" t="str">
            <v>I2247</v>
          </cell>
          <cell r="B2248" t="str">
            <v>TORNILLO ESPACIADOR 5/8" X 6"</v>
          </cell>
          <cell r="C2248" t="str">
            <v>Insumos</v>
          </cell>
          <cell r="D2248" t="str">
            <v>UND</v>
          </cell>
          <cell r="E2248">
            <v>3045</v>
          </cell>
          <cell r="F2248">
            <v>2559</v>
          </cell>
        </row>
        <row r="2249">
          <cell r="A2249" t="str">
            <v>I2248</v>
          </cell>
          <cell r="B2249" t="str">
            <v>ARANDELA DE PRESION 5/8"</v>
          </cell>
          <cell r="C2249" t="str">
            <v>Insumos</v>
          </cell>
          <cell r="D2249" t="str">
            <v>UND</v>
          </cell>
          <cell r="E2249">
            <v>238</v>
          </cell>
          <cell r="F2249">
            <v>200</v>
          </cell>
        </row>
        <row r="2250">
          <cell r="A2250" t="str">
            <v>I2249</v>
          </cell>
          <cell r="B2250" t="str">
            <v>PIN RECTO 5/8" X 7 1/2"</v>
          </cell>
          <cell r="C2250" t="str">
            <v>Insumos</v>
          </cell>
          <cell r="D2250" t="str">
            <v>UND</v>
          </cell>
          <cell r="E2250">
            <v>8781</v>
          </cell>
          <cell r="F2250">
            <v>7379</v>
          </cell>
        </row>
        <row r="2251">
          <cell r="A2251" t="str">
            <v>I2250</v>
          </cell>
          <cell r="B2251" t="str">
            <v>ARANDELA  REDONDA 5/8"</v>
          </cell>
          <cell r="C2251" t="str">
            <v>Insumos</v>
          </cell>
          <cell r="D2251" t="str">
            <v>UND</v>
          </cell>
          <cell r="E2251">
            <v>537</v>
          </cell>
          <cell r="F2251">
            <v>451</v>
          </cell>
        </row>
        <row r="2252">
          <cell r="A2252" t="str">
            <v>I2251</v>
          </cell>
          <cell r="B2252" t="str">
            <v>COLLARIN DOBLE 6-7</v>
          </cell>
          <cell r="C2252" t="str">
            <v>Insumos</v>
          </cell>
          <cell r="D2252" t="str">
            <v>UND</v>
          </cell>
          <cell r="E2252">
            <v>21247</v>
          </cell>
          <cell r="F2252">
            <v>17855</v>
          </cell>
        </row>
        <row r="2253">
          <cell r="A2253" t="str">
            <v>I2252</v>
          </cell>
          <cell r="B2253" t="str">
            <v>ABRAZADERA HORQUILLA 3"</v>
          </cell>
          <cell r="C2253" t="str">
            <v>Insumos</v>
          </cell>
          <cell r="D2253" t="str">
            <v>UND</v>
          </cell>
          <cell r="E2253">
            <v>5375</v>
          </cell>
          <cell r="F2253">
            <v>4517</v>
          </cell>
        </row>
        <row r="2254">
          <cell r="A2254" t="str">
            <v>I2253</v>
          </cell>
          <cell r="B2254" t="str">
            <v>TORNILLO DE MAQUINA 1/2" X 1 1/2"</v>
          </cell>
          <cell r="C2254" t="str">
            <v>Insumos</v>
          </cell>
          <cell r="D2254" t="str">
            <v>UND</v>
          </cell>
          <cell r="E2254">
            <v>2628</v>
          </cell>
          <cell r="F2254">
            <v>2208</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33930</v>
          </cell>
          <cell r="F2256">
            <v>28513</v>
          </cell>
        </row>
        <row r="2257">
          <cell r="A2257" t="str">
            <v>I2256</v>
          </cell>
          <cell r="B2257" t="str">
            <v>GRAPA PRENSORA 3 TORNILLOS  1/4"</v>
          </cell>
          <cell r="C2257" t="str">
            <v>Insumos</v>
          </cell>
          <cell r="D2257" t="str">
            <v>UND</v>
          </cell>
          <cell r="E2257">
            <v>11187</v>
          </cell>
          <cell r="F2257">
            <v>9401</v>
          </cell>
        </row>
        <row r="2258">
          <cell r="A2258" t="str">
            <v>I2257</v>
          </cell>
          <cell r="B2258" t="str">
            <v>ALAMBRE GALVANIZADO</v>
          </cell>
          <cell r="C2258" t="str">
            <v>Insumos</v>
          </cell>
          <cell r="D2258" t="str">
            <v>ML</v>
          </cell>
          <cell r="E2258">
            <v>2701</v>
          </cell>
          <cell r="F2258">
            <v>2270</v>
          </cell>
        </row>
        <row r="2259">
          <cell r="A2259" t="str">
            <v>I2258</v>
          </cell>
          <cell r="B2259" t="str">
            <v>CABLE DE ACERO GALVANIZADO 1/4" ST</v>
          </cell>
          <cell r="C2259" t="str">
            <v>Insumos</v>
          </cell>
          <cell r="D2259" t="str">
            <v>ML</v>
          </cell>
          <cell r="E2259">
            <v>4659</v>
          </cell>
          <cell r="F2259">
            <v>3915</v>
          </cell>
        </row>
        <row r="2260">
          <cell r="A2260" t="str">
            <v>I2259</v>
          </cell>
          <cell r="B2260" t="str">
            <v>AISLADOR  TENSOR  DE 4 1/4"</v>
          </cell>
          <cell r="C2260" t="str">
            <v>Insumos</v>
          </cell>
          <cell r="D2260" t="str">
            <v>UND</v>
          </cell>
          <cell r="E2260">
            <v>7377</v>
          </cell>
          <cell r="F2260">
            <v>6199</v>
          </cell>
        </row>
        <row r="2261">
          <cell r="A2261" t="str">
            <v>I2260</v>
          </cell>
          <cell r="B2261" t="str">
            <v>ABRAZADERA HORQUILLA 4"</v>
          </cell>
          <cell r="C2261" t="str">
            <v>Insumos</v>
          </cell>
          <cell r="D2261" t="str">
            <v>UND</v>
          </cell>
          <cell r="E2261">
            <v>6399</v>
          </cell>
          <cell r="F2261">
            <v>5377</v>
          </cell>
        </row>
        <row r="2262">
          <cell r="A2262" t="str">
            <v>I2261</v>
          </cell>
          <cell r="B2262" t="str">
            <v>ABRAZADERA SIN SALIDA  T2</v>
          </cell>
          <cell r="C2262" t="str">
            <v>Insumos</v>
          </cell>
          <cell r="D2262" t="str">
            <v>UND</v>
          </cell>
          <cell r="E2262">
            <v>12545</v>
          </cell>
          <cell r="F2262">
            <v>10542</v>
          </cell>
        </row>
        <row r="2263">
          <cell r="A2263" t="str">
            <v>I2262</v>
          </cell>
          <cell r="B2263" t="str">
            <v>BLOQUE DE ANCLAJE PARA  RETENIDA</v>
          </cell>
          <cell r="C2263" t="str">
            <v>Insumos</v>
          </cell>
          <cell r="D2263" t="str">
            <v>UND</v>
          </cell>
          <cell r="E2263">
            <v>163505</v>
          </cell>
          <cell r="F2263">
            <v>137399</v>
          </cell>
        </row>
        <row r="2264">
          <cell r="A2264" t="str">
            <v>I2263</v>
          </cell>
          <cell r="B2264" t="str">
            <v>PERNO DE ANCLAJE</v>
          </cell>
          <cell r="C2264" t="str">
            <v>Insumos</v>
          </cell>
          <cell r="D2264" t="str">
            <v>UND</v>
          </cell>
          <cell r="E2264">
            <v>12157</v>
          </cell>
          <cell r="F2264">
            <v>10216</v>
          </cell>
        </row>
        <row r="2265">
          <cell r="A2265" t="str">
            <v>I2264</v>
          </cell>
          <cell r="B2265" t="str">
            <v>CABLE ECOLOGICO  2 AWG 15KV</v>
          </cell>
          <cell r="C2265" t="str">
            <v>Insumos</v>
          </cell>
          <cell r="D2265" t="str">
            <v>ML</v>
          </cell>
          <cell r="E2265">
            <v>9318</v>
          </cell>
          <cell r="F2265">
            <v>7830</v>
          </cell>
        </row>
        <row r="2266">
          <cell r="A2266" t="str">
            <v>I2265</v>
          </cell>
          <cell r="B2266" t="str">
            <v>CAJA PRIMARIA 100 A 15 KV</v>
          </cell>
          <cell r="C2266" t="str">
            <v>Insumos</v>
          </cell>
          <cell r="D2266" t="str">
            <v>UND</v>
          </cell>
          <cell r="E2266">
            <v>194694</v>
          </cell>
          <cell r="F2266">
            <v>163608</v>
          </cell>
        </row>
        <row r="2267">
          <cell r="A2267" t="str">
            <v>I2266</v>
          </cell>
          <cell r="B2267" t="str">
            <v>ABRAZADERA HORQUILLA 6"</v>
          </cell>
          <cell r="C2267" t="str">
            <v>Insumos</v>
          </cell>
          <cell r="D2267" t="str">
            <v>UND</v>
          </cell>
          <cell r="E2267">
            <v>9318</v>
          </cell>
          <cell r="F2267">
            <v>7830</v>
          </cell>
        </row>
        <row r="2268">
          <cell r="A2268" t="str">
            <v>I2267</v>
          </cell>
          <cell r="B2268" t="str">
            <v>DPS OXIDO DE ZINC</v>
          </cell>
          <cell r="C2268" t="str">
            <v>Insumos</v>
          </cell>
          <cell r="D2268" t="str">
            <v>UND</v>
          </cell>
          <cell r="E2268">
            <v>136605</v>
          </cell>
          <cell r="F2268">
            <v>114794</v>
          </cell>
        </row>
        <row r="2269">
          <cell r="A2269" t="str">
            <v>I2268</v>
          </cell>
          <cell r="B2269" t="str">
            <v>TORNILLO MAQUINA GALVANIZADA DE 5/8" X 10</v>
          </cell>
          <cell r="C2269" t="str">
            <v>Insumos</v>
          </cell>
          <cell r="D2269" t="str">
            <v>UND</v>
          </cell>
          <cell r="E2269">
            <v>6391</v>
          </cell>
          <cell r="F2269">
            <v>5371</v>
          </cell>
        </row>
        <row r="2270">
          <cell r="A2270" t="str">
            <v>I2269</v>
          </cell>
          <cell r="B2270" t="str">
            <v>PIÉAMIGO DE 48" PARA CRUCETA METALICA DE 2.3M</v>
          </cell>
          <cell r="C2270" t="str">
            <v>Insumos</v>
          </cell>
          <cell r="D2270" t="str">
            <v>UND</v>
          </cell>
          <cell r="E2270">
            <v>99524</v>
          </cell>
          <cell r="F2270">
            <v>83634</v>
          </cell>
        </row>
        <row r="2271">
          <cell r="A2271" t="str">
            <v>I2270</v>
          </cell>
          <cell r="B2271" t="str">
            <v>CRUCETA PORTACAJA 2"*1/4"*1.50 M</v>
          </cell>
          <cell r="C2271" t="str">
            <v>Insumos</v>
          </cell>
          <cell r="D2271" t="str">
            <v>UND</v>
          </cell>
          <cell r="E2271">
            <v>69596</v>
          </cell>
          <cell r="F2271">
            <v>58484</v>
          </cell>
        </row>
        <row r="2272">
          <cell r="A2272" t="str">
            <v>I2271</v>
          </cell>
          <cell r="B2272" t="str">
            <v>CONECTOR  DBH-4</v>
          </cell>
          <cell r="C2272" t="str">
            <v>Insumos</v>
          </cell>
          <cell r="D2272" t="str">
            <v>UND</v>
          </cell>
          <cell r="E2272">
            <v>2150</v>
          </cell>
          <cell r="F2272">
            <v>1807</v>
          </cell>
        </row>
        <row r="2273">
          <cell r="A2273" t="str">
            <v>I2272</v>
          </cell>
          <cell r="B2273" t="str">
            <v>TERMINAL PREMODELADO EXTERIOR 15KV</v>
          </cell>
          <cell r="C2273" t="str">
            <v>Insumos</v>
          </cell>
          <cell r="D2273" t="str">
            <v>UND</v>
          </cell>
          <cell r="E2273">
            <v>341282</v>
          </cell>
          <cell r="F2273">
            <v>286792</v>
          </cell>
        </row>
        <row r="2274">
          <cell r="A2274" t="str">
            <v>I2273</v>
          </cell>
          <cell r="B2274" t="str">
            <v>CONECTOR TGC 5/8-4AWG</v>
          </cell>
          <cell r="C2274" t="str">
            <v>Insumos</v>
          </cell>
          <cell r="D2274" t="str">
            <v>UND</v>
          </cell>
          <cell r="E2274">
            <v>22180</v>
          </cell>
          <cell r="F2274">
            <v>18639</v>
          </cell>
        </row>
        <row r="2275">
          <cell r="A2275" t="str">
            <v>I2274</v>
          </cell>
          <cell r="B2275" t="str">
            <v>CABLE 4 AWG DESNUDO</v>
          </cell>
          <cell r="C2275" t="str">
            <v>Insumos</v>
          </cell>
          <cell r="D2275" t="str">
            <v>ML</v>
          </cell>
          <cell r="E2275">
            <v>14637</v>
          </cell>
          <cell r="F2275">
            <v>12300</v>
          </cell>
        </row>
        <row r="2276">
          <cell r="A2276" t="str">
            <v>I2275</v>
          </cell>
          <cell r="B2276" t="str">
            <v>VARILLA COPPERWELD DE 5/8" X 2,40MTS</v>
          </cell>
          <cell r="C2276" t="str">
            <v>Insumos</v>
          </cell>
          <cell r="D2276" t="str">
            <v>UND</v>
          </cell>
          <cell r="E2276">
            <v>225520</v>
          </cell>
          <cell r="F2276">
            <v>189513</v>
          </cell>
        </row>
        <row r="2277">
          <cell r="A2277" t="str">
            <v>I2276</v>
          </cell>
          <cell r="B2277" t="str">
            <v>TUBERIA EMT 1/2"</v>
          </cell>
          <cell r="C2277" t="str">
            <v>Insumos</v>
          </cell>
          <cell r="D2277" t="str">
            <v>ML</v>
          </cell>
          <cell r="E2277">
            <v>8403</v>
          </cell>
          <cell r="F2277">
            <v>7061</v>
          </cell>
        </row>
        <row r="2278">
          <cell r="A2278" t="str">
            <v>I2277</v>
          </cell>
          <cell r="B2278" t="str">
            <v>TUBERIA IMC GALVANIZADA 4"</v>
          </cell>
          <cell r="C2278" t="str">
            <v>Insumos</v>
          </cell>
          <cell r="D2278" t="str">
            <v>ML</v>
          </cell>
          <cell r="E2278">
            <v>179952</v>
          </cell>
          <cell r="F2278">
            <v>151220</v>
          </cell>
        </row>
        <row r="2279">
          <cell r="A2279" t="str">
            <v>I2278</v>
          </cell>
          <cell r="B2279" t="str">
            <v>TUBERIA PVC TIPO TDP 4"</v>
          </cell>
          <cell r="C2279" t="str">
            <v>Insumos</v>
          </cell>
          <cell r="D2279" t="str">
            <v>ML</v>
          </cell>
          <cell r="E2279">
            <v>21672</v>
          </cell>
          <cell r="F2279">
            <v>18212</v>
          </cell>
        </row>
        <row r="2280">
          <cell r="A2280" t="str">
            <v>I2279</v>
          </cell>
          <cell r="B2280" t="str">
            <v>CURVA PVC 4"</v>
          </cell>
          <cell r="C2280" t="str">
            <v>Insumos</v>
          </cell>
          <cell r="D2280" t="str">
            <v>UND</v>
          </cell>
          <cell r="E2280">
            <v>37091</v>
          </cell>
          <cell r="F2280">
            <v>31169</v>
          </cell>
        </row>
        <row r="2281">
          <cell r="A2281" t="str">
            <v>I2280</v>
          </cell>
          <cell r="B2281" t="str">
            <v>TERMINAL TERMOENCOGIBLE 15KV</v>
          </cell>
          <cell r="C2281" t="str">
            <v>Insumos</v>
          </cell>
          <cell r="D2281" t="str">
            <v>UND</v>
          </cell>
          <cell r="E2281">
            <v>285539</v>
          </cell>
          <cell r="F2281">
            <v>239949</v>
          </cell>
        </row>
        <row r="2282">
          <cell r="A2282" t="str">
            <v>I2281</v>
          </cell>
          <cell r="B2282" t="str">
            <v>CABLE XLPE 133% 2 AWG</v>
          </cell>
          <cell r="C2282" t="str">
            <v>Insumos</v>
          </cell>
          <cell r="D2282" t="str">
            <v>ML</v>
          </cell>
          <cell r="E2282">
            <v>57222</v>
          </cell>
          <cell r="F2282">
            <v>48086</v>
          </cell>
        </row>
        <row r="2283">
          <cell r="A2283" t="str">
            <v>I2282</v>
          </cell>
          <cell r="B2283" t="str">
            <v>ABRAZADERA PLASTICA  55CM</v>
          </cell>
          <cell r="C2283" t="str">
            <v>Insumos</v>
          </cell>
          <cell r="D2283" t="str">
            <v>UND</v>
          </cell>
          <cell r="E2283">
            <v>777</v>
          </cell>
          <cell r="F2283">
            <v>653</v>
          </cell>
        </row>
        <row r="2284">
          <cell r="A2284" t="str">
            <v>I2283</v>
          </cell>
          <cell r="B2284" t="str">
            <v>CARCAMO</v>
          </cell>
          <cell r="C2284" t="str">
            <v>Insumos</v>
          </cell>
          <cell r="D2284" t="str">
            <v>ML</v>
          </cell>
          <cell r="E2284">
            <v>283147</v>
          </cell>
          <cell r="F2284">
            <v>237939</v>
          </cell>
        </row>
        <row r="2285">
          <cell r="A2285" t="str">
            <v>I2284</v>
          </cell>
          <cell r="B2285" t="str">
            <v>ADECUACIONES GENERALES SUBESTACION</v>
          </cell>
          <cell r="C2285" t="str">
            <v>Insumos</v>
          </cell>
          <cell r="D2285" t="str">
            <v>GLB</v>
          </cell>
          <cell r="E2285">
            <v>2985739</v>
          </cell>
          <cell r="F2285">
            <v>2509024</v>
          </cell>
        </row>
        <row r="2286">
          <cell r="A2286" t="str">
            <v>I2285</v>
          </cell>
          <cell r="B2286" t="str">
            <v>TERMINALES PREMOLDEADAS PARA 15 KV - USO EXTERIOR PARA CALIBRES DE CABLE ENTRE 2 - 4/0 AWG - JUEGO X 3 UNIDADES</v>
          </cell>
          <cell r="C2286" t="str">
            <v>Insumos</v>
          </cell>
          <cell r="D2286" t="str">
            <v>UND</v>
          </cell>
          <cell r="E2286">
            <v>341286</v>
          </cell>
          <cell r="F2286">
            <v>286795</v>
          </cell>
        </row>
        <row r="2287">
          <cell r="A2287" t="str">
            <v>I2286</v>
          </cell>
          <cell r="B2287" t="str">
            <v>MEDIDOR TRIFÁSICO TETRAFILAR MULTIRANGO</v>
          </cell>
          <cell r="C2287" t="str">
            <v>Insumos</v>
          </cell>
          <cell r="D2287" t="str">
            <v>UND</v>
          </cell>
          <cell r="E2287">
            <v>2150592</v>
          </cell>
          <cell r="F2287">
            <v>1807220</v>
          </cell>
        </row>
        <row r="2288">
          <cell r="A2288" t="str">
            <v>I2287</v>
          </cell>
          <cell r="B2288" t="str">
            <v>TRANSFORMADOR DE POTENCIAL MT, TPS 7620/120V</v>
          </cell>
          <cell r="C2288" t="str">
            <v>Insumos</v>
          </cell>
          <cell r="D2288" t="str">
            <v>UND</v>
          </cell>
          <cell r="E2288">
            <v>3345365</v>
          </cell>
          <cell r="F2288">
            <v>2811231</v>
          </cell>
        </row>
        <row r="2289">
          <cell r="A2289" t="str">
            <v>I2288</v>
          </cell>
          <cell r="B2289" t="str">
            <v>TRANSFORMADOR DE CORRIENTE MT 5/5A</v>
          </cell>
          <cell r="C2289" t="str">
            <v>Insumos</v>
          </cell>
          <cell r="D2289" t="str">
            <v>UND</v>
          </cell>
          <cell r="E2289">
            <v>3345365</v>
          </cell>
          <cell r="F2289">
            <v>2811231</v>
          </cell>
        </row>
        <row r="2290">
          <cell r="A2290" t="str">
            <v>I2289</v>
          </cell>
          <cell r="B2290" t="str">
            <v>CELDA  DE MEDIDA EN MEDIA TENSION</v>
          </cell>
          <cell r="C2290" t="str">
            <v>Insumos</v>
          </cell>
          <cell r="D2290" t="str">
            <v>UND</v>
          </cell>
          <cell r="E2290">
            <v>3584320</v>
          </cell>
          <cell r="F2290">
            <v>3012034</v>
          </cell>
        </row>
        <row r="2291">
          <cell r="A2291" t="str">
            <v>I2290</v>
          </cell>
          <cell r="B2291" t="str">
            <v>BORNERA O BLOQUE DE PRUEBA</v>
          </cell>
          <cell r="C2291" t="str">
            <v>Insumos</v>
          </cell>
          <cell r="D2291" t="str">
            <v>UND</v>
          </cell>
          <cell r="E2291">
            <v>477909</v>
          </cell>
          <cell r="F2291">
            <v>401604</v>
          </cell>
        </row>
        <row r="2292">
          <cell r="A2292" t="str">
            <v>I2291</v>
          </cell>
          <cell r="B2292" t="str">
            <v>CABLEADO DE CONTROL</v>
          </cell>
          <cell r="C2292" t="str">
            <v>Insumos</v>
          </cell>
          <cell r="D2292" t="str">
            <v>ML</v>
          </cell>
          <cell r="E2292">
            <v>668</v>
          </cell>
          <cell r="F2292">
            <v>561</v>
          </cell>
        </row>
        <row r="2293">
          <cell r="A2293" t="str">
            <v>I2292</v>
          </cell>
          <cell r="B2293" t="str">
            <v>SECCIONADOR DE MEDIA TENSION 13,2 KV SF6</v>
          </cell>
          <cell r="C2293" t="str">
            <v>Insumos</v>
          </cell>
          <cell r="D2293" t="str">
            <v>UND</v>
          </cell>
          <cell r="E2293">
            <v>16958997</v>
          </cell>
          <cell r="F2293">
            <v>14251258</v>
          </cell>
        </row>
        <row r="2294">
          <cell r="A2294" t="str">
            <v>I2293</v>
          </cell>
          <cell r="B2294" t="str">
            <v>TRANSFORMADOR TRIFASICO 300KV SECO TIPO H</v>
          </cell>
          <cell r="C2294" t="str">
            <v>Insumos</v>
          </cell>
          <cell r="D2294" t="str">
            <v>UND</v>
          </cell>
          <cell r="E2294">
            <v>49666733</v>
          </cell>
          <cell r="F2294">
            <v>41736750</v>
          </cell>
        </row>
        <row r="2295">
          <cell r="A2295" t="str">
            <v>I2294</v>
          </cell>
          <cell r="B2295" t="str">
            <v>DPS SUBESTACION PARA TRANSFORMADOR</v>
          </cell>
          <cell r="C2295" t="str">
            <v>Insumos</v>
          </cell>
          <cell r="D2295" t="str">
            <v>UND</v>
          </cell>
          <cell r="E2295">
            <v>829040</v>
          </cell>
          <cell r="F2295">
            <v>696672</v>
          </cell>
        </row>
        <row r="2296">
          <cell r="A2296" t="str">
            <v>I2295</v>
          </cell>
          <cell r="B2296" t="str">
            <v>CELDA TRANSFORMADOR 300KVA</v>
          </cell>
          <cell r="C2296" t="str">
            <v>Insumos</v>
          </cell>
          <cell r="D2296" t="str">
            <v>UND</v>
          </cell>
          <cell r="E2296">
            <v>7763370</v>
          </cell>
          <cell r="F2296">
            <v>6523840</v>
          </cell>
        </row>
        <row r="2297">
          <cell r="A2297" t="str">
            <v>I2296</v>
          </cell>
          <cell r="B2297" t="str">
            <v>CABLE 300 KCMIL HFFR LS CU</v>
          </cell>
          <cell r="C2297" t="str">
            <v>Insumos</v>
          </cell>
          <cell r="D2297" t="str">
            <v>ML</v>
          </cell>
          <cell r="E2297">
            <v>127035</v>
          </cell>
          <cell r="F2297">
            <v>106752</v>
          </cell>
        </row>
        <row r="2298">
          <cell r="A2298" t="str">
            <v>I2297</v>
          </cell>
          <cell r="B2298" t="str">
            <v>CABLE 1/0 AWG HFFR LS</v>
          </cell>
          <cell r="C2298" t="str">
            <v>Insumos</v>
          </cell>
          <cell r="D2298" t="str">
            <v>ML</v>
          </cell>
          <cell r="E2298">
            <v>41100</v>
          </cell>
          <cell r="F2298">
            <v>34538</v>
          </cell>
        </row>
        <row r="2299">
          <cell r="A2299" t="str">
            <v>I2298</v>
          </cell>
          <cell r="B2299" t="str">
            <v>LEGALIZACIÓN Y RETIE INEM BALDOMERO SANIN CANO</v>
          </cell>
          <cell r="C2299" t="str">
            <v>Insumos</v>
          </cell>
          <cell r="D2299" t="str">
            <v>UND</v>
          </cell>
          <cell r="E2299">
            <v>10752960</v>
          </cell>
          <cell r="F2299">
            <v>9036101</v>
          </cell>
        </row>
        <row r="2300">
          <cell r="A2300" t="str">
            <v>I2299</v>
          </cell>
          <cell r="B2300" t="str">
            <v>CABLE 4/0 AWG DESNUDO, CU</v>
          </cell>
          <cell r="C2300" t="str">
            <v>Insumos</v>
          </cell>
          <cell r="D2300" t="str">
            <v>ML</v>
          </cell>
          <cell r="E2300">
            <v>69356</v>
          </cell>
          <cell r="F2300">
            <v>58282</v>
          </cell>
        </row>
        <row r="2301">
          <cell r="A2301" t="str">
            <v>I2300</v>
          </cell>
          <cell r="B2301" t="str">
            <v>CABLE 1/0 AWG DESNUDO, CU</v>
          </cell>
          <cell r="C2301" t="str">
            <v>Insumos</v>
          </cell>
          <cell r="D2301" t="str">
            <v>ML</v>
          </cell>
          <cell r="E2301">
            <v>37754</v>
          </cell>
          <cell r="F2301">
            <v>31726</v>
          </cell>
        </row>
        <row r="2302">
          <cell r="A2302" t="str">
            <v>I2301</v>
          </cell>
          <cell r="B2302" t="str">
            <v>FAVIGEL</v>
          </cell>
          <cell r="C2302" t="str">
            <v>Insumos</v>
          </cell>
          <cell r="D2302" t="str">
            <v>KG</v>
          </cell>
          <cell r="E2302">
            <v>7460</v>
          </cell>
          <cell r="F2302">
            <v>6269</v>
          </cell>
        </row>
        <row r="2303">
          <cell r="A2303" t="str">
            <v>I2302</v>
          </cell>
          <cell r="B2303" t="str">
            <v>MORTERO 1:3</v>
          </cell>
          <cell r="C2303" t="str">
            <v>Insumos</v>
          </cell>
          <cell r="D2303" t="str">
            <v>M3</v>
          </cell>
          <cell r="E2303">
            <v>614220</v>
          </cell>
          <cell r="F2303">
            <v>516151</v>
          </cell>
        </row>
        <row r="2304">
          <cell r="A2304" t="str">
            <v>I2303</v>
          </cell>
          <cell r="B2304" t="str">
            <v>MALLA ELECTROSOLDADA 5MM</v>
          </cell>
          <cell r="C2304" t="str">
            <v>Insumos</v>
          </cell>
          <cell r="D2304" t="str">
            <v>M2</v>
          </cell>
          <cell r="E2304">
            <v>5973</v>
          </cell>
          <cell r="F2304">
            <v>5019</v>
          </cell>
        </row>
        <row r="2305">
          <cell r="A2305" t="str">
            <v>I2304</v>
          </cell>
          <cell r="B2305" t="str">
            <v>BARRAJE PREMOLDEADOS PARA BAJA TENSION SUMERGIBLES</v>
          </cell>
          <cell r="C2305" t="str">
            <v>Insumos</v>
          </cell>
          <cell r="D2305" t="str">
            <v>UND</v>
          </cell>
          <cell r="E2305">
            <v>186794</v>
          </cell>
          <cell r="F2305">
            <v>156970</v>
          </cell>
        </row>
        <row r="2306">
          <cell r="A2306" t="str">
            <v>I2305</v>
          </cell>
          <cell r="B2306" t="str">
            <v>SOPORTE PARA BARRAJE SUMERGIBLE</v>
          </cell>
          <cell r="C2306" t="str">
            <v>Insumos</v>
          </cell>
          <cell r="D2306" t="str">
            <v>UND</v>
          </cell>
          <cell r="E2306">
            <v>9051</v>
          </cell>
          <cell r="F2306">
            <v>7606</v>
          </cell>
        </row>
        <row r="2307">
          <cell r="A2307" t="str">
            <v>I2306</v>
          </cell>
          <cell r="B2307" t="str">
            <v>TERMINAL DE COMPRESION TIPO PALA  Nº4 A 250KCMIL</v>
          </cell>
          <cell r="C2307" t="str">
            <v>Insumos</v>
          </cell>
          <cell r="D2307" t="str">
            <v>UND</v>
          </cell>
          <cell r="E2307">
            <v>14716</v>
          </cell>
          <cell r="F2307">
            <v>12366</v>
          </cell>
        </row>
        <row r="2308">
          <cell r="A2308" t="str">
            <v>I2307</v>
          </cell>
          <cell r="B2308" t="str">
            <v>KIT DE PUESTA A TIERRA PARA TERMINAL PREMOLDEADA</v>
          </cell>
          <cell r="C2308" t="str">
            <v>Insumos</v>
          </cell>
          <cell r="D2308" t="str">
            <v>UND</v>
          </cell>
          <cell r="E2308">
            <v>36441</v>
          </cell>
          <cell r="F2308">
            <v>30623</v>
          </cell>
        </row>
        <row r="2309">
          <cell r="A2309" t="str">
            <v>I2308</v>
          </cell>
          <cell r="B2309" t="str">
            <v>CABLE DE COBRE AISLADO NO 4/0 AWG THHN</v>
          </cell>
          <cell r="C2309" t="str">
            <v>Insumos</v>
          </cell>
          <cell r="D2309" t="str">
            <v>ML</v>
          </cell>
          <cell r="E2309">
            <v>76942</v>
          </cell>
          <cell r="F2309">
            <v>64657</v>
          </cell>
        </row>
        <row r="2310">
          <cell r="A2310" t="str">
            <v>I2309</v>
          </cell>
          <cell r="B2310" t="str">
            <v>CABLE DE COBRE AISLADO NO 2/0 AWG THHN</v>
          </cell>
          <cell r="C2310" t="str">
            <v>Insumos</v>
          </cell>
          <cell r="D2310" t="str">
            <v>ML</v>
          </cell>
          <cell r="E2310">
            <v>46117</v>
          </cell>
          <cell r="F2310">
            <v>38754</v>
          </cell>
        </row>
        <row r="2311">
          <cell r="A2311" t="str">
            <v>I2310</v>
          </cell>
          <cell r="B2311" t="str">
            <v>TUBO METALICO CONDUIT GALVANIZADO IMC 3/4</v>
          </cell>
          <cell r="C2311" t="str">
            <v>Insumos</v>
          </cell>
          <cell r="D2311" t="str">
            <v>ML</v>
          </cell>
          <cell r="E2311">
            <v>23198</v>
          </cell>
          <cell r="F2311">
            <v>19494</v>
          </cell>
        </row>
        <row r="2312">
          <cell r="A2312" t="str">
            <v>I2311</v>
          </cell>
          <cell r="B2312" t="str">
            <v>CABLE 2 AWG CU DESNUDO</v>
          </cell>
          <cell r="C2312" t="str">
            <v>Insumos</v>
          </cell>
          <cell r="D2312" t="str">
            <v>ML</v>
          </cell>
          <cell r="E2312">
            <v>45877</v>
          </cell>
          <cell r="F2312">
            <v>38552</v>
          </cell>
        </row>
        <row r="2313">
          <cell r="A2313" t="str">
            <v>I2312</v>
          </cell>
          <cell r="B2313" t="str">
            <v>CABLE 2/0  AWG HFFR LS CU</v>
          </cell>
          <cell r="C2313" t="str">
            <v>Insumos</v>
          </cell>
          <cell r="D2313" t="str">
            <v>ML</v>
          </cell>
          <cell r="E2313">
            <v>51016</v>
          </cell>
          <cell r="F2313">
            <v>42871</v>
          </cell>
        </row>
        <row r="2314">
          <cell r="A2314" t="str">
            <v>I2313</v>
          </cell>
          <cell r="B2314" t="str">
            <v>CABLE 6 AWG HFFR LS CU</v>
          </cell>
          <cell r="C2314" t="str">
            <v>Insumos</v>
          </cell>
          <cell r="D2314" t="str">
            <v>ML</v>
          </cell>
          <cell r="E2314">
            <v>9258</v>
          </cell>
          <cell r="F2314">
            <v>7780</v>
          </cell>
        </row>
        <row r="2315">
          <cell r="A2315" t="str">
            <v>I2314</v>
          </cell>
          <cell r="B2315" t="str">
            <v>TUBERIA EMT 1 1/2"</v>
          </cell>
          <cell r="C2315" t="str">
            <v>Insumos</v>
          </cell>
          <cell r="D2315" t="str">
            <v>ML</v>
          </cell>
          <cell r="E2315">
            <v>22471</v>
          </cell>
          <cell r="F2315">
            <v>18883</v>
          </cell>
        </row>
        <row r="2316">
          <cell r="A2316" t="str">
            <v>I2315</v>
          </cell>
          <cell r="B2316" t="str">
            <v>TUBERIA EMT 2"</v>
          </cell>
          <cell r="C2316" t="str">
            <v>Insumos</v>
          </cell>
          <cell r="D2316" t="str">
            <v>ML</v>
          </cell>
          <cell r="E2316">
            <v>38197</v>
          </cell>
          <cell r="F2316">
            <v>32098</v>
          </cell>
        </row>
        <row r="2317">
          <cell r="A2317" t="str">
            <v>I2316</v>
          </cell>
          <cell r="B2317" t="str">
            <v>CURVA EMT 2"</v>
          </cell>
          <cell r="C2317" t="str">
            <v>Insumos</v>
          </cell>
          <cell r="D2317" t="str">
            <v>UND</v>
          </cell>
          <cell r="E2317">
            <v>15161</v>
          </cell>
          <cell r="F2317">
            <v>12740</v>
          </cell>
        </row>
        <row r="2318">
          <cell r="A2318" t="str">
            <v>I2317</v>
          </cell>
          <cell r="B2318" t="str">
            <v>CABLE 8 AWG HFFR LS CU</v>
          </cell>
          <cell r="C2318" t="str">
            <v>Insumos</v>
          </cell>
          <cell r="D2318" t="str">
            <v>ML</v>
          </cell>
          <cell r="E2318">
            <v>6093</v>
          </cell>
          <cell r="F2318">
            <v>5120</v>
          </cell>
        </row>
        <row r="2319">
          <cell r="A2319" t="str">
            <v>I2318</v>
          </cell>
          <cell r="B2319" t="str">
            <v>CABLE 10 AWG HFFR LS CU</v>
          </cell>
          <cell r="C2319" t="str">
            <v>Insumos</v>
          </cell>
          <cell r="D2319" t="str">
            <v>ML</v>
          </cell>
          <cell r="E2319">
            <v>4360</v>
          </cell>
          <cell r="F2319">
            <v>3664</v>
          </cell>
        </row>
        <row r="2320">
          <cell r="A2320" t="str">
            <v>I2319</v>
          </cell>
          <cell r="B2320" t="str">
            <v>TUBERÍA EMT 1"</v>
          </cell>
          <cell r="C2320" t="str">
            <v>Insumos</v>
          </cell>
          <cell r="D2320" t="str">
            <v>ML</v>
          </cell>
          <cell r="E2320">
            <v>18676</v>
          </cell>
          <cell r="F2320">
            <v>15694</v>
          </cell>
        </row>
        <row r="2321">
          <cell r="A2321" t="str">
            <v>I2320</v>
          </cell>
          <cell r="B2321" t="str">
            <v>TUBERÍA EMT 1-1/2"</v>
          </cell>
          <cell r="C2321" t="str">
            <v>Insumos</v>
          </cell>
          <cell r="D2321" t="str">
            <v>ML</v>
          </cell>
          <cell r="E2321">
            <v>26742</v>
          </cell>
          <cell r="F2321">
            <v>22472</v>
          </cell>
        </row>
        <row r="2322">
          <cell r="A2322" t="str">
            <v>I2321</v>
          </cell>
          <cell r="B2322" t="str">
            <v>CABLE 4 AWG HFFR LS CU</v>
          </cell>
          <cell r="C2322" t="str">
            <v>Insumos</v>
          </cell>
          <cell r="D2322" t="str">
            <v>ML</v>
          </cell>
          <cell r="E2322">
            <v>16248</v>
          </cell>
          <cell r="F2322">
            <v>13654</v>
          </cell>
        </row>
        <row r="2323">
          <cell r="A2323" t="str">
            <v>I2322</v>
          </cell>
          <cell r="B2323" t="str">
            <v>CABLE 2 AWG HFFR LS CU</v>
          </cell>
          <cell r="C2323" t="str">
            <v>Insumos</v>
          </cell>
          <cell r="D2323" t="str">
            <v>ML</v>
          </cell>
          <cell r="E2323">
            <v>25448</v>
          </cell>
          <cell r="F2323">
            <v>21385</v>
          </cell>
        </row>
        <row r="2324">
          <cell r="A2324" t="str">
            <v>I2323</v>
          </cell>
          <cell r="B2324" t="str">
            <v>CABLE 12 AWG HFFR LS CU</v>
          </cell>
          <cell r="C2324" t="str">
            <v>Insumos</v>
          </cell>
          <cell r="D2324" t="str">
            <v>ML</v>
          </cell>
          <cell r="E2324">
            <v>3045</v>
          </cell>
          <cell r="F2324">
            <v>2559</v>
          </cell>
        </row>
        <row r="2325">
          <cell r="A2325" t="str">
            <v>I2324</v>
          </cell>
          <cell r="B2325" t="str">
            <v>CAJA RECTANGULAR 1/2" 2X4 RAWELT</v>
          </cell>
          <cell r="C2325" t="str">
            <v>Insumos</v>
          </cell>
          <cell r="D2325" t="str">
            <v>UND</v>
          </cell>
          <cell r="E2325">
            <v>14086</v>
          </cell>
          <cell r="F2325">
            <v>11837</v>
          </cell>
        </row>
        <row r="2326">
          <cell r="A2326" t="str">
            <v>I2325</v>
          </cell>
          <cell r="B2326" t="str">
            <v>CABLE ENCAUCHETADO 3X14 AWG CU</v>
          </cell>
          <cell r="C2326" t="str">
            <v>Insumos</v>
          </cell>
          <cell r="D2326" t="str">
            <v>ML</v>
          </cell>
          <cell r="E2326">
            <v>8004</v>
          </cell>
          <cell r="F2326">
            <v>6726</v>
          </cell>
        </row>
        <row r="2327">
          <cell r="A2327" t="str">
            <v>I2326</v>
          </cell>
          <cell r="B2327" t="str">
            <v>LED HIGH BAY GC350 100W</v>
          </cell>
          <cell r="C2327" t="str">
            <v>Insumos</v>
          </cell>
          <cell r="D2327" t="str">
            <v>UND</v>
          </cell>
          <cell r="E2327">
            <v>649696</v>
          </cell>
          <cell r="F2327">
            <v>545963</v>
          </cell>
        </row>
        <row r="2328">
          <cell r="A2328" t="str">
            <v>I2327</v>
          </cell>
          <cell r="B2328" t="str">
            <v>TORTUGA LED 12W</v>
          </cell>
          <cell r="C2328" t="str">
            <v>Insumos</v>
          </cell>
          <cell r="D2328" t="str">
            <v>UND</v>
          </cell>
          <cell r="E2328">
            <v>120709</v>
          </cell>
          <cell r="F2328">
            <v>101436</v>
          </cell>
        </row>
        <row r="2329">
          <cell r="A2329" t="str">
            <v>I2328</v>
          </cell>
          <cell r="B2329" t="str">
            <v>TUBERIA EMT 3/4"</v>
          </cell>
          <cell r="C2329" t="str">
            <v>Insumos</v>
          </cell>
          <cell r="D2329" t="str">
            <v>ML</v>
          </cell>
          <cell r="E2329">
            <v>10652</v>
          </cell>
          <cell r="F2329">
            <v>8951</v>
          </cell>
        </row>
        <row r="2330">
          <cell r="A2330" t="str">
            <v>I2329</v>
          </cell>
          <cell r="B2330" t="str">
            <v>CAJA RAWELT 4 X4 3/4" 4 SALIDAS</v>
          </cell>
          <cell r="C2330" t="str">
            <v>Insumos</v>
          </cell>
          <cell r="D2330" t="str">
            <v>UND</v>
          </cell>
          <cell r="E2330">
            <v>38220</v>
          </cell>
          <cell r="F2330">
            <v>32118</v>
          </cell>
        </row>
        <row r="2331">
          <cell r="A2331" t="str">
            <v>I2330</v>
          </cell>
          <cell r="B2331" t="str">
            <v>UPS 30KVA TRIFASICA INCLUYE BANCO DE BATERIAS MARCA TITAN</v>
          </cell>
          <cell r="C2331" t="str">
            <v>Insumos</v>
          </cell>
          <cell r="D2331" t="str">
            <v>UND</v>
          </cell>
          <cell r="E2331">
            <v>30012707</v>
          </cell>
          <cell r="F2331">
            <v>25220762</v>
          </cell>
        </row>
        <row r="2332">
          <cell r="A2332" t="str">
            <v>I2331</v>
          </cell>
          <cell r="B2332" t="str">
            <v>CABLE 3/0  AWG HFFR LS CU</v>
          </cell>
          <cell r="C2332" t="str">
            <v>Insumos</v>
          </cell>
          <cell r="D2332" t="str">
            <v>ML</v>
          </cell>
          <cell r="E2332">
            <v>60753</v>
          </cell>
          <cell r="F2332">
            <v>51053</v>
          </cell>
        </row>
        <row r="2333">
          <cell r="A2333" t="str">
            <v>I2332</v>
          </cell>
          <cell r="B2333" t="str">
            <v>UPS 15KVA TRIFASICA INCLUYE BANCO DE BATERIAS MARCA POWEST</v>
          </cell>
          <cell r="C2333" t="str">
            <v>Insumos</v>
          </cell>
          <cell r="D2333" t="str">
            <v>UND</v>
          </cell>
          <cell r="E2333">
            <v>20591396</v>
          </cell>
          <cell r="F2333">
            <v>17303694</v>
          </cell>
        </row>
        <row r="2334">
          <cell r="A2334" t="str">
            <v>I2333</v>
          </cell>
          <cell r="B2334" t="str">
            <v>TRAGANTE DE AGUAS LLUVIAS 6"X4"</v>
          </cell>
          <cell r="C2334" t="str">
            <v>Insumos</v>
          </cell>
          <cell r="D2334" t="str">
            <v>UND</v>
          </cell>
          <cell r="E2334">
            <v>34528</v>
          </cell>
          <cell r="F2334">
            <v>29015</v>
          </cell>
        </row>
        <row r="2335">
          <cell r="A2335" t="str">
            <v>I2334</v>
          </cell>
          <cell r="B2335" t="str">
            <v>CODO 90° 1/4 CXE SANITARIO 8''</v>
          </cell>
          <cell r="C2335" t="str">
            <v>Insumos</v>
          </cell>
          <cell r="D2335" t="str">
            <v>UND</v>
          </cell>
          <cell r="E2335">
            <v>133168</v>
          </cell>
          <cell r="F2335">
            <v>111906</v>
          </cell>
        </row>
        <row r="2336">
          <cell r="A2336" t="str">
            <v>I2335</v>
          </cell>
          <cell r="B2336" t="str">
            <v>TUBERIA PVC SANITARIA 8"</v>
          </cell>
          <cell r="C2336" t="str">
            <v>Insumos</v>
          </cell>
          <cell r="D2336" t="str">
            <v>ML</v>
          </cell>
          <cell r="E2336">
            <v>100623</v>
          </cell>
          <cell r="F2336">
            <v>84557</v>
          </cell>
        </row>
        <row r="2337">
          <cell r="A2337" t="str">
            <v>I2336</v>
          </cell>
          <cell r="B2337" t="str">
            <v>TUBERIA PVC NOVAFORT 4"</v>
          </cell>
          <cell r="C2337" t="str">
            <v>Insumos</v>
          </cell>
          <cell r="D2337" t="str">
            <v>ML</v>
          </cell>
          <cell r="E2337">
            <v>19495</v>
          </cell>
          <cell r="F2337">
            <v>16382</v>
          </cell>
        </row>
        <row r="2338">
          <cell r="A2338" t="str">
            <v>I2337</v>
          </cell>
          <cell r="B2338" t="str">
            <v>TUBERIA PVC NOVAFORT 6"</v>
          </cell>
          <cell r="C2338" t="str">
            <v>Insumos</v>
          </cell>
          <cell r="D2338" t="str">
            <v>ML</v>
          </cell>
          <cell r="E2338">
            <v>36221</v>
          </cell>
          <cell r="F2338">
            <v>30438</v>
          </cell>
        </row>
        <row r="2339">
          <cell r="A2339" t="str">
            <v>I2338</v>
          </cell>
          <cell r="B2339" t="str">
            <v>ABRAZADERA HORQUILLA 3/4"</v>
          </cell>
          <cell r="C2339" t="str">
            <v>Insumos</v>
          </cell>
          <cell r="D2339" t="str">
            <v>UND</v>
          </cell>
          <cell r="E2339">
            <v>2616</v>
          </cell>
          <cell r="F2339">
            <v>2198</v>
          </cell>
        </row>
        <row r="2340">
          <cell r="A2340" t="str">
            <v>I2339</v>
          </cell>
          <cell r="B2340" t="str">
            <v>ABRAZADERA HORQUILLA 1"</v>
          </cell>
          <cell r="C2340" t="str">
            <v>Insumos</v>
          </cell>
          <cell r="D2340" t="str">
            <v>UND</v>
          </cell>
          <cell r="E2340">
            <v>3464</v>
          </cell>
          <cell r="F2340">
            <v>2911</v>
          </cell>
        </row>
        <row r="2341">
          <cell r="A2341" t="str">
            <v>I2340</v>
          </cell>
          <cell r="B2341" t="str">
            <v>ABRAZADERA HORQUILLA 1.1/4"</v>
          </cell>
          <cell r="C2341" t="str">
            <v>Insumos</v>
          </cell>
          <cell r="D2341" t="str">
            <v>UND</v>
          </cell>
          <cell r="E2341">
            <v>3764</v>
          </cell>
          <cell r="F2341">
            <v>3163</v>
          </cell>
        </row>
        <row r="2342">
          <cell r="A2342" t="str">
            <v>I2341</v>
          </cell>
          <cell r="B2342" t="str">
            <v>ABRAZADERA HORQUILLA 1.1/2"</v>
          </cell>
          <cell r="C2342" t="str">
            <v>Insumos</v>
          </cell>
          <cell r="D2342" t="str">
            <v>UND</v>
          </cell>
          <cell r="E2342">
            <v>4002</v>
          </cell>
          <cell r="F2342">
            <v>3363</v>
          </cell>
        </row>
        <row r="2343">
          <cell r="A2343" t="str">
            <v>I2342</v>
          </cell>
          <cell r="B2343" t="str">
            <v>CODO PVC 1/2"</v>
          </cell>
          <cell r="C2343" t="str">
            <v>Insumos</v>
          </cell>
          <cell r="D2343" t="str">
            <v>UND</v>
          </cell>
          <cell r="E2343">
            <v>777</v>
          </cell>
          <cell r="F2343">
            <v>653</v>
          </cell>
        </row>
        <row r="2344">
          <cell r="A2344" t="str">
            <v>I2343</v>
          </cell>
          <cell r="B2344" t="str">
            <v>TUBERIA PVC PRESION 3/4"</v>
          </cell>
          <cell r="C2344" t="str">
            <v>Insumos</v>
          </cell>
          <cell r="D2344" t="str">
            <v>ML</v>
          </cell>
          <cell r="E2344">
            <v>4779</v>
          </cell>
          <cell r="F2344">
            <v>4016</v>
          </cell>
        </row>
        <row r="2345">
          <cell r="A2345" t="str">
            <v>I2344</v>
          </cell>
          <cell r="B2345" t="str">
            <v>CODO PVC 3/4"</v>
          </cell>
          <cell r="C2345" t="str">
            <v>Insumos</v>
          </cell>
          <cell r="D2345" t="str">
            <v>UND</v>
          </cell>
          <cell r="E2345">
            <v>1135</v>
          </cell>
          <cell r="F2345">
            <v>954</v>
          </cell>
        </row>
        <row r="2346">
          <cell r="A2346" t="str">
            <v>I2345</v>
          </cell>
          <cell r="B2346" t="str">
            <v>CODO PVC 1"</v>
          </cell>
          <cell r="C2346" t="str">
            <v>Insumos</v>
          </cell>
          <cell r="D2346" t="str">
            <v>UND</v>
          </cell>
          <cell r="E2346">
            <v>2388</v>
          </cell>
          <cell r="F2346">
            <v>2007</v>
          </cell>
        </row>
        <row r="2347">
          <cell r="A2347" t="str">
            <v>I2346</v>
          </cell>
          <cell r="B2347" t="str">
            <v>CODO PVC 1.1/4"</v>
          </cell>
          <cell r="C2347" t="str">
            <v>Insumos</v>
          </cell>
          <cell r="D2347" t="str">
            <v>UND</v>
          </cell>
          <cell r="E2347">
            <v>4539</v>
          </cell>
          <cell r="F2347">
            <v>3814</v>
          </cell>
        </row>
        <row r="2348">
          <cell r="A2348" t="str">
            <v>I2347</v>
          </cell>
          <cell r="B2348" t="str">
            <v>CODO PVC 1.1/2"</v>
          </cell>
          <cell r="C2348" t="str">
            <v>Insumos</v>
          </cell>
          <cell r="D2348" t="str">
            <v>UND</v>
          </cell>
          <cell r="E2348">
            <v>8363</v>
          </cell>
          <cell r="F2348">
            <v>7028</v>
          </cell>
        </row>
        <row r="2349">
          <cell r="A2349" t="str">
            <v>I2348</v>
          </cell>
          <cell r="B2349" t="str">
            <v>TUBERIA PVC PRESION 1/2"</v>
          </cell>
          <cell r="C2349" t="str">
            <v>Insumos</v>
          </cell>
          <cell r="D2349" t="str">
            <v>ML</v>
          </cell>
          <cell r="E2349">
            <v>4579</v>
          </cell>
          <cell r="F2349">
            <v>3848</v>
          </cell>
        </row>
        <row r="2350">
          <cell r="A2350" t="str">
            <v>I2349</v>
          </cell>
          <cell r="B2350" t="str">
            <v>TUBERIA PVC PRESION 1"</v>
          </cell>
          <cell r="C2350" t="str">
            <v>Insumos</v>
          </cell>
          <cell r="D2350" t="str">
            <v>ML</v>
          </cell>
          <cell r="E2350">
            <v>5375</v>
          </cell>
          <cell r="F2350">
            <v>4517</v>
          </cell>
        </row>
        <row r="2351">
          <cell r="A2351" t="str">
            <v>I2350</v>
          </cell>
          <cell r="B2351" t="str">
            <v>TUBERIA PVC PRESION 1.1/4"</v>
          </cell>
          <cell r="C2351" t="str">
            <v>Insumos</v>
          </cell>
          <cell r="D2351" t="str">
            <v>ML</v>
          </cell>
          <cell r="E2351">
            <v>7566</v>
          </cell>
          <cell r="F2351">
            <v>6358</v>
          </cell>
        </row>
        <row r="2352">
          <cell r="A2352" t="str">
            <v>I2351</v>
          </cell>
          <cell r="B2352" t="str">
            <v>TUBERIA PVC PRESION 1.1/2"</v>
          </cell>
          <cell r="C2352" t="str">
            <v>Insumos</v>
          </cell>
          <cell r="D2352" t="str">
            <v>ML</v>
          </cell>
          <cell r="E2352">
            <v>12345</v>
          </cell>
          <cell r="F2352">
            <v>10374</v>
          </cell>
        </row>
        <row r="2353">
          <cell r="A2353" t="str">
            <v>I2352</v>
          </cell>
          <cell r="B2353" t="str">
            <v>VALVULA 3/4"</v>
          </cell>
          <cell r="C2353" t="str">
            <v>Insumos</v>
          </cell>
          <cell r="D2353" t="str">
            <v>UND</v>
          </cell>
          <cell r="E2353">
            <v>142057</v>
          </cell>
          <cell r="F2353">
            <v>119376</v>
          </cell>
        </row>
        <row r="2354">
          <cell r="A2354" t="str">
            <v>I2353</v>
          </cell>
          <cell r="B2354" t="str">
            <v>VALVULA 1"</v>
          </cell>
          <cell r="C2354" t="str">
            <v>Insumos</v>
          </cell>
          <cell r="D2354" t="str">
            <v>UND</v>
          </cell>
          <cell r="E2354">
            <v>199407</v>
          </cell>
          <cell r="F2354">
            <v>167569</v>
          </cell>
        </row>
        <row r="2355">
          <cell r="A2355" t="str">
            <v>I2354</v>
          </cell>
          <cell r="B2355" t="str">
            <v>VALVULA 1.1/4"</v>
          </cell>
          <cell r="C2355" t="str">
            <v>Insumos</v>
          </cell>
          <cell r="D2355" t="str">
            <v>UND</v>
          </cell>
          <cell r="E2355">
            <v>236445</v>
          </cell>
          <cell r="F2355">
            <v>198693</v>
          </cell>
        </row>
        <row r="2356">
          <cell r="A2356" t="str">
            <v>I2355</v>
          </cell>
          <cell r="B2356" t="str">
            <v>VALVULA DE REGULACION 1/2" PARA INODORO DE TANQUE</v>
          </cell>
          <cell r="C2356" t="str">
            <v>Insumos</v>
          </cell>
          <cell r="D2356" t="str">
            <v>UND</v>
          </cell>
          <cell r="E2356">
            <v>35843</v>
          </cell>
          <cell r="F2356">
            <v>30120</v>
          </cell>
        </row>
        <row r="2357">
          <cell r="A2357" t="str">
            <v>I2356</v>
          </cell>
          <cell r="B2357" t="str">
            <v>TAPA REGISTRO 20 X 20 CMS</v>
          </cell>
          <cell r="C2357" t="str">
            <v>Insumos</v>
          </cell>
          <cell r="D2357" t="str">
            <v>UND</v>
          </cell>
          <cell r="E2357">
            <v>16605</v>
          </cell>
          <cell r="F2357">
            <v>13954</v>
          </cell>
        </row>
        <row r="2358">
          <cell r="A2358" t="str">
            <v>I2357</v>
          </cell>
          <cell r="B2358" t="str">
            <v>ACCESORIO PVC PRESION 1/2"</v>
          </cell>
          <cell r="C2358" t="str">
            <v>Insumos</v>
          </cell>
          <cell r="D2358" t="str">
            <v>UND</v>
          </cell>
          <cell r="E2358">
            <v>1015</v>
          </cell>
          <cell r="F2358">
            <v>853</v>
          </cell>
        </row>
        <row r="2359">
          <cell r="A2359" t="str">
            <v>I2358</v>
          </cell>
          <cell r="B2359" t="str">
            <v>TUBERIA ACERO AL CARBON 1.1/2"</v>
          </cell>
          <cell r="C2359" t="str">
            <v>Insumos</v>
          </cell>
          <cell r="D2359" t="str">
            <v>ML</v>
          </cell>
          <cell r="E2359">
            <v>31517</v>
          </cell>
          <cell r="F2359">
            <v>26485</v>
          </cell>
        </row>
        <row r="2360">
          <cell r="A2360" t="str">
            <v>I2359</v>
          </cell>
          <cell r="B2360" t="str">
            <v>TUBERIA ACERO AL CARBON 2.1/2"</v>
          </cell>
          <cell r="C2360" t="str">
            <v>Insumos</v>
          </cell>
          <cell r="D2360" t="str">
            <v>ML</v>
          </cell>
          <cell r="E2360">
            <v>50579</v>
          </cell>
          <cell r="F2360">
            <v>42503</v>
          </cell>
        </row>
        <row r="2361">
          <cell r="A2361" t="str">
            <v>I2360</v>
          </cell>
          <cell r="B2361" t="str">
            <v>TUBERIA ACERO AL CARBON 4"</v>
          </cell>
          <cell r="C2361" t="str">
            <v>Insumos</v>
          </cell>
          <cell r="D2361" t="str">
            <v>ML</v>
          </cell>
          <cell r="E2361">
            <v>87615</v>
          </cell>
          <cell r="F2361">
            <v>73626</v>
          </cell>
        </row>
        <row r="2362">
          <cell r="A2362" t="str">
            <v>I2361</v>
          </cell>
          <cell r="B2362" t="str">
            <v>CODO RANURADO 1.1/2"</v>
          </cell>
          <cell r="C2362" t="str">
            <v>Insumos</v>
          </cell>
          <cell r="D2362" t="str">
            <v>UND</v>
          </cell>
          <cell r="E2362">
            <v>11946</v>
          </cell>
          <cell r="F2362">
            <v>10039</v>
          </cell>
        </row>
        <row r="2363">
          <cell r="A2363" t="str">
            <v>I2362</v>
          </cell>
          <cell r="B2363" t="str">
            <v>CODO RANURADO 2.1/2"</v>
          </cell>
          <cell r="C2363" t="str">
            <v>Insumos</v>
          </cell>
          <cell r="D2363" t="str">
            <v>UND</v>
          </cell>
          <cell r="E2363">
            <v>22699</v>
          </cell>
          <cell r="F2363">
            <v>19075</v>
          </cell>
        </row>
        <row r="2364">
          <cell r="A2364" t="str">
            <v>I2363</v>
          </cell>
          <cell r="B2364" t="str">
            <v>CODO RANURADO 4"</v>
          </cell>
          <cell r="C2364" t="str">
            <v>Insumos</v>
          </cell>
          <cell r="D2364" t="str">
            <v>UND</v>
          </cell>
          <cell r="E2364">
            <v>36440</v>
          </cell>
          <cell r="F2364">
            <v>30622</v>
          </cell>
        </row>
        <row r="2365">
          <cell r="A2365" t="str">
            <v>I2364</v>
          </cell>
          <cell r="B2365" t="str">
            <v>UNION RANURADA 1.1/2"</v>
          </cell>
          <cell r="C2365" t="str">
            <v>Insumos</v>
          </cell>
          <cell r="D2365" t="str">
            <v>UND</v>
          </cell>
          <cell r="E2365">
            <v>13141</v>
          </cell>
          <cell r="F2365">
            <v>11043</v>
          </cell>
        </row>
        <row r="2366">
          <cell r="A2366" t="str">
            <v>I2365</v>
          </cell>
          <cell r="B2366" t="str">
            <v>UNION RANURADA 2.1/2"</v>
          </cell>
          <cell r="C2366" t="str">
            <v>Insumos</v>
          </cell>
          <cell r="D2366" t="str">
            <v>UND</v>
          </cell>
          <cell r="E2366">
            <v>18639</v>
          </cell>
          <cell r="F2366">
            <v>15663</v>
          </cell>
        </row>
        <row r="2367">
          <cell r="A2367" t="str">
            <v>I2366</v>
          </cell>
          <cell r="B2367" t="str">
            <v>UNION RANURADA 4"</v>
          </cell>
          <cell r="C2367" t="str">
            <v>Insumos</v>
          </cell>
          <cell r="D2367" t="str">
            <v>UND</v>
          </cell>
          <cell r="E2367">
            <v>32138</v>
          </cell>
          <cell r="F2367">
            <v>27007</v>
          </cell>
        </row>
        <row r="2368">
          <cell r="A2368" t="str">
            <v>I2367</v>
          </cell>
          <cell r="B2368" t="str">
            <v>PINTURA TUBERIA ACERO AL CARBON RANURADO, REDES CONTRA INCENDIOS</v>
          </cell>
          <cell r="C2368" t="str">
            <v>Insumos</v>
          </cell>
          <cell r="D2368" t="str">
            <v>ML</v>
          </cell>
          <cell r="E2368">
            <v>4779</v>
          </cell>
          <cell r="F2368">
            <v>4016</v>
          </cell>
        </row>
        <row r="2369">
          <cell r="A2369" t="str">
            <v>I2368</v>
          </cell>
          <cell r="B2369" t="str">
            <v>TUBERIA PVC C-900 4"</v>
          </cell>
          <cell r="C2369" t="str">
            <v>Insumos</v>
          </cell>
          <cell r="D2369" t="str">
            <v>ML</v>
          </cell>
          <cell r="E2369">
            <v>95581</v>
          </cell>
          <cell r="F2369">
            <v>80320</v>
          </cell>
        </row>
        <row r="2370">
          <cell r="A2370" t="str">
            <v>I2369</v>
          </cell>
          <cell r="B2370" t="str">
            <v>CODO 4" PARA TUBERIA PVC C-900</v>
          </cell>
          <cell r="C2370" t="str">
            <v>Insumos</v>
          </cell>
          <cell r="D2370" t="str">
            <v>UND</v>
          </cell>
          <cell r="E2370">
            <v>43011</v>
          </cell>
          <cell r="F2370">
            <v>36144</v>
          </cell>
        </row>
        <row r="2371">
          <cell r="A2371" t="str">
            <v>I2370</v>
          </cell>
          <cell r="B2371" t="str">
            <v>UNION MECANICA 4" PARA TUBERIA PVC C-900</v>
          </cell>
          <cell r="C2371" t="str">
            <v>Insumos</v>
          </cell>
          <cell r="D2371" t="str">
            <v>UND</v>
          </cell>
          <cell r="E2371">
            <v>32259</v>
          </cell>
          <cell r="F2371">
            <v>27108</v>
          </cell>
        </row>
        <row r="2372">
          <cell r="A2372" t="str">
            <v>I2371</v>
          </cell>
          <cell r="B2372" t="str">
            <v>CONEXION PARA MANGUERA 2.1/2" BOQUILLA REDUCTORA Y EXTINTOR</v>
          </cell>
          <cell r="C2372" t="str">
            <v>Insumos</v>
          </cell>
          <cell r="D2372" t="str">
            <v>ML</v>
          </cell>
          <cell r="E2372">
            <v>1039452</v>
          </cell>
          <cell r="F2372">
            <v>873489</v>
          </cell>
        </row>
        <row r="2373">
          <cell r="A2373" t="str">
            <v>I2372</v>
          </cell>
          <cell r="B2373" t="str">
            <v>ABRAZADERA HORQUILLA 2.1/2"</v>
          </cell>
          <cell r="C2373" t="str">
            <v>Insumos</v>
          </cell>
          <cell r="D2373" t="str">
            <v>UND</v>
          </cell>
          <cell r="E2373">
            <v>5017</v>
          </cell>
          <cell r="F2373">
            <v>4216</v>
          </cell>
        </row>
        <row r="2374">
          <cell r="A2374" t="str">
            <v>I2373</v>
          </cell>
          <cell r="B2374" t="str">
            <v>TUBERIA PVC PRESION 2"</v>
          </cell>
          <cell r="C2374" t="str">
            <v>Insumos</v>
          </cell>
          <cell r="D2374" t="str">
            <v>ML</v>
          </cell>
          <cell r="E2374">
            <v>17902</v>
          </cell>
          <cell r="F2374">
            <v>15044</v>
          </cell>
        </row>
        <row r="2375">
          <cell r="A2375" t="str">
            <v>I2374</v>
          </cell>
          <cell r="B2375" t="str">
            <v>TUBERIA PVC PRESION 3"</v>
          </cell>
          <cell r="C2375" t="str">
            <v>Insumos</v>
          </cell>
          <cell r="D2375" t="str">
            <v>ML</v>
          </cell>
          <cell r="E2375">
            <v>42709</v>
          </cell>
          <cell r="F2375">
            <v>35890</v>
          </cell>
        </row>
        <row r="2376">
          <cell r="A2376" t="str">
            <v>I2375</v>
          </cell>
          <cell r="B2376" t="str">
            <v>CODO PVC 2"</v>
          </cell>
          <cell r="C2376" t="str">
            <v>Insumos</v>
          </cell>
          <cell r="D2376" t="str">
            <v>ML</v>
          </cell>
          <cell r="E2376">
            <v>6958</v>
          </cell>
          <cell r="F2376">
            <v>5847</v>
          </cell>
        </row>
        <row r="2377">
          <cell r="A2377" t="str">
            <v>I2376</v>
          </cell>
          <cell r="B2377" t="str">
            <v>CODO PVC 3"</v>
          </cell>
          <cell r="C2377" t="str">
            <v>Insumos</v>
          </cell>
          <cell r="D2377" t="str">
            <v>ML</v>
          </cell>
          <cell r="E2377">
            <v>18281</v>
          </cell>
          <cell r="F2377">
            <v>15362</v>
          </cell>
        </row>
        <row r="2378">
          <cell r="A2378" t="str">
            <v>I2377</v>
          </cell>
          <cell r="B2378" t="str">
            <v>VALVULA 1.1/2"</v>
          </cell>
          <cell r="C2378" t="str">
            <v>Insumos</v>
          </cell>
          <cell r="D2378" t="str">
            <v>UND</v>
          </cell>
          <cell r="E2378">
            <v>336806</v>
          </cell>
          <cell r="F2378">
            <v>283030</v>
          </cell>
        </row>
        <row r="2379">
          <cell r="A2379" t="str">
            <v>I2378</v>
          </cell>
          <cell r="B2379" t="str">
            <v>TUBERIA PVC NOVAFORT 8"</v>
          </cell>
          <cell r="C2379" t="str">
            <v>Insumos</v>
          </cell>
          <cell r="D2379" t="str">
            <v>ML</v>
          </cell>
          <cell r="E2379">
            <v>58543</v>
          </cell>
          <cell r="F2379">
            <v>49196</v>
          </cell>
        </row>
        <row r="2380">
          <cell r="A2380" t="str">
            <v>I2379</v>
          </cell>
          <cell r="B2380" t="str">
            <v>VALVULA 3"</v>
          </cell>
          <cell r="C2380" t="str">
            <v>Insumos</v>
          </cell>
          <cell r="D2380" t="str">
            <v>UND</v>
          </cell>
          <cell r="E2380">
            <v>675047</v>
          </cell>
          <cell r="F2380">
            <v>567266</v>
          </cell>
        </row>
        <row r="2381">
          <cell r="A2381" t="str">
            <v>I2380</v>
          </cell>
          <cell r="B2381" t="str">
            <v>MANOMETRO DE GLICERINA DE 0 - 200 PSI</v>
          </cell>
          <cell r="C2381" t="str">
            <v>Insumos</v>
          </cell>
          <cell r="D2381" t="str">
            <v>ML</v>
          </cell>
          <cell r="E2381">
            <v>83633</v>
          </cell>
          <cell r="F2381">
            <v>70280</v>
          </cell>
        </row>
        <row r="2382">
          <cell r="A2382" t="str">
            <v>I2381</v>
          </cell>
          <cell r="B2382" t="str">
            <v>TAPA METALICA 60 CMS MARCA AGUAS DE MANIZALES</v>
          </cell>
          <cell r="C2382" t="str">
            <v>Insumos</v>
          </cell>
          <cell r="D2382" t="str">
            <v>UND</v>
          </cell>
          <cell r="E2382">
            <v>657124</v>
          </cell>
          <cell r="F2382">
            <v>552205</v>
          </cell>
        </row>
        <row r="2383">
          <cell r="A2383" t="str">
            <v>I2382</v>
          </cell>
          <cell r="B2383" t="str">
            <v>ADAPTADOR MACHO PRESION PVC - 2"</v>
          </cell>
          <cell r="C2383" t="str">
            <v>Insumos</v>
          </cell>
          <cell r="D2383" t="str">
            <v>UND</v>
          </cell>
          <cell r="E2383">
            <v>11708</v>
          </cell>
          <cell r="F2383">
            <v>9839</v>
          </cell>
        </row>
        <row r="2384">
          <cell r="A2384" t="str">
            <v>I2383</v>
          </cell>
          <cell r="B2384" t="str">
            <v>VALVULA 2"</v>
          </cell>
          <cell r="C2384" t="str">
            <v>Insumos</v>
          </cell>
          <cell r="D2384" t="str">
            <v>UND</v>
          </cell>
          <cell r="E2384">
            <v>507778</v>
          </cell>
          <cell r="F2384">
            <v>426704</v>
          </cell>
        </row>
        <row r="2385">
          <cell r="A2385" t="str">
            <v>I2384</v>
          </cell>
          <cell r="B2385" t="str">
            <v>TUBERIA PVC NOVAFORT 10"</v>
          </cell>
          <cell r="C2385" t="str">
            <v>Insumos</v>
          </cell>
          <cell r="D2385" t="str">
            <v>ML</v>
          </cell>
          <cell r="E2385">
            <v>78776</v>
          </cell>
          <cell r="F2385">
            <v>66198</v>
          </cell>
        </row>
        <row r="2386">
          <cell r="A2386" t="str">
            <v>I2385</v>
          </cell>
          <cell r="B2386" t="str">
            <v>TUBERIA PVC NOVAFORT 12"</v>
          </cell>
          <cell r="C2386" t="str">
            <v>Insumos</v>
          </cell>
          <cell r="D2386" t="str">
            <v>ML</v>
          </cell>
          <cell r="E2386">
            <v>113343</v>
          </cell>
          <cell r="F2386">
            <v>95246</v>
          </cell>
        </row>
        <row r="2387">
          <cell r="A2387" t="str">
            <v>I2386</v>
          </cell>
          <cell r="B2387" t="str">
            <v>TUBERIA PVC NOVAFORT 14"</v>
          </cell>
          <cell r="C2387" t="str">
            <v>Insumos</v>
          </cell>
          <cell r="D2387" t="str">
            <v>ML</v>
          </cell>
          <cell r="E2387">
            <v>145763</v>
          </cell>
          <cell r="F2387">
            <v>122490</v>
          </cell>
        </row>
        <row r="2388">
          <cell r="A2388" t="str">
            <v>I2387</v>
          </cell>
          <cell r="B2388" t="str">
            <v>TUBERIA PVC NOVAFORT 16"</v>
          </cell>
          <cell r="C2388" t="str">
            <v>Insumos</v>
          </cell>
          <cell r="D2388" t="str">
            <v>ML</v>
          </cell>
          <cell r="E2388">
            <v>181605</v>
          </cell>
          <cell r="F2388">
            <v>152609</v>
          </cell>
        </row>
        <row r="2389">
          <cell r="A2389" t="str">
            <v>I2388</v>
          </cell>
          <cell r="B2389" t="str">
            <v>TUBERIA PVC NOVAFORT 18"</v>
          </cell>
          <cell r="C2389" t="str">
            <v>Insumos</v>
          </cell>
          <cell r="D2389" t="str">
            <v>ML</v>
          </cell>
          <cell r="E2389">
            <v>205500</v>
          </cell>
          <cell r="F2389">
            <v>172689</v>
          </cell>
        </row>
        <row r="2390">
          <cell r="A2390" t="str">
            <v>I2389</v>
          </cell>
          <cell r="B2390" t="str">
            <v>TUBERIA PVC NOVAFORT 20"</v>
          </cell>
          <cell r="C2390" t="str">
            <v>Insumos</v>
          </cell>
          <cell r="D2390" t="str">
            <v>ML</v>
          </cell>
          <cell r="E2390">
            <v>256876</v>
          </cell>
          <cell r="F2390">
            <v>215862</v>
          </cell>
        </row>
        <row r="2391">
          <cell r="A2391" t="str">
            <v>I2390</v>
          </cell>
          <cell r="B2391" t="str">
            <v>DEMOLICION DE LOSA ML X 60 CMS ANCHO</v>
          </cell>
          <cell r="C2391" t="str">
            <v>Insumos</v>
          </cell>
          <cell r="D2391" t="str">
            <v>ML</v>
          </cell>
          <cell r="E2391">
            <v>17773</v>
          </cell>
          <cell r="F2391">
            <v>14935</v>
          </cell>
        </row>
        <row r="2392">
          <cell r="A2392" t="str">
            <v>I2391</v>
          </cell>
          <cell r="B2392" t="str">
            <v>VACIADO DE LOSA EN CONCRETO ML X 60 CMS ANCHO</v>
          </cell>
          <cell r="C2392" t="str">
            <v>Insumos</v>
          </cell>
          <cell r="D2392" t="str">
            <v>ML</v>
          </cell>
          <cell r="E2392">
            <v>27478</v>
          </cell>
          <cell r="F2392">
            <v>23091</v>
          </cell>
        </row>
        <row r="2393">
          <cell r="A2393" t="str">
            <v>I2392</v>
          </cell>
          <cell r="B2393" t="str">
            <v>VALVULA ANTIRRETORNO 4"</v>
          </cell>
          <cell r="C2393" t="str">
            <v>Insumos</v>
          </cell>
          <cell r="D2393" t="str">
            <v>UND</v>
          </cell>
          <cell r="E2393">
            <v>365599</v>
          </cell>
          <cell r="F2393">
            <v>307226</v>
          </cell>
        </row>
        <row r="2394">
          <cell r="A2394" t="str">
            <v>I2393</v>
          </cell>
          <cell r="B2394" t="str">
            <v>BOMBA SUMERGIBLE</v>
          </cell>
          <cell r="C2394" t="str">
            <v>Insumos</v>
          </cell>
          <cell r="D2394" t="str">
            <v>M3</v>
          </cell>
          <cell r="E2394">
            <v>1135035</v>
          </cell>
          <cell r="F2394">
            <v>953811</v>
          </cell>
        </row>
        <row r="2395">
          <cell r="A2395" t="str">
            <v>I2394</v>
          </cell>
          <cell r="B2395" t="str">
            <v>CHEQUE DE CORTINA RED WHITE 3"</v>
          </cell>
          <cell r="C2395" t="str">
            <v>Insumos</v>
          </cell>
          <cell r="D2395" t="str">
            <v>ML</v>
          </cell>
          <cell r="E2395">
            <v>681019</v>
          </cell>
          <cell r="F2395">
            <v>572285</v>
          </cell>
        </row>
        <row r="2396">
          <cell r="A2396" t="str">
            <v>I2395</v>
          </cell>
          <cell r="B2396" t="str">
            <v>MACROMEDIDOR DE 2"</v>
          </cell>
          <cell r="C2396" t="str">
            <v>Insumos</v>
          </cell>
          <cell r="D2396" t="str">
            <v>UND</v>
          </cell>
          <cell r="E2396">
            <v>1320225</v>
          </cell>
          <cell r="F2396">
            <v>1109433</v>
          </cell>
        </row>
        <row r="2397">
          <cell r="A2397" t="str">
            <v>I2396</v>
          </cell>
          <cell r="B2397" t="str">
            <v>TEE PARTIDA PARA INSTALACION ACOMETIDA DE LA RED PUBLICA</v>
          </cell>
          <cell r="C2397" t="str">
            <v>Insumos</v>
          </cell>
          <cell r="D2397" t="str">
            <v>UND</v>
          </cell>
          <cell r="E2397">
            <v>418171</v>
          </cell>
          <cell r="F2397">
            <v>351404</v>
          </cell>
        </row>
        <row r="2398">
          <cell r="A2398" t="str">
            <v>I2397</v>
          </cell>
          <cell r="B2398" t="str">
            <v>VALVULA DE COMPUERTA PARA ACOMETIDA DE LA RED PUBLICA</v>
          </cell>
          <cell r="C2398" t="str">
            <v>Insumos</v>
          </cell>
          <cell r="D2398" t="str">
            <v>UND</v>
          </cell>
          <cell r="E2398">
            <v>89608</v>
          </cell>
          <cell r="F2398">
            <v>75301</v>
          </cell>
        </row>
        <row r="2399">
          <cell r="A2399" t="str">
            <v>I2398</v>
          </cell>
          <cell r="B2399" t="str">
            <v>EQUIPO DE PRESION CONSTANTE COMPLETO CON HIDROFLOT DE 300 LTS</v>
          </cell>
          <cell r="C2399" t="str">
            <v>Insumos</v>
          </cell>
          <cell r="D2399" t="str">
            <v>UND</v>
          </cell>
          <cell r="E2399">
            <v>12903552</v>
          </cell>
          <cell r="F2399">
            <v>10843321</v>
          </cell>
        </row>
        <row r="2400">
          <cell r="A2400" t="str">
            <v>I2399</v>
          </cell>
          <cell r="B2400" t="str">
            <v>ACCESORIOS PARA LA INSTALACION EQUIPO DE PRESION CONSTANTE AGUA POTABLE COMPLETO CON HIDROFLOT 300 LTS</v>
          </cell>
          <cell r="C2400" t="str">
            <v>Insumos</v>
          </cell>
          <cell r="D2400" t="str">
            <v>UND</v>
          </cell>
          <cell r="E2400">
            <v>1194773</v>
          </cell>
          <cell r="F2400">
            <v>1004011</v>
          </cell>
        </row>
        <row r="2401">
          <cell r="A2401" t="str">
            <v>I2400</v>
          </cell>
          <cell r="B2401" t="str">
            <v>DESINFECCION DEL SISTEMA - IE INEM BALDOMERO SANIN CANO - REDES SANITARIAS, HIDRAULICAS Y CONTRA INCENDIOS</v>
          </cell>
          <cell r="C2401" t="str">
            <v>Insumos</v>
          </cell>
          <cell r="D2401" t="str">
            <v>UND</v>
          </cell>
          <cell r="E2401">
            <v>537648</v>
          </cell>
          <cell r="F2401">
            <v>451805</v>
          </cell>
        </row>
        <row r="2402">
          <cell r="A2402" t="str">
            <v>I2401</v>
          </cell>
          <cell r="B2402" t="str">
            <v>PLANOS RECORD - IE INEM BALDOMERO SANIN CANO - REDES SANITARIAS, HIDRAULICAS Y CONTRA INCENDIOS</v>
          </cell>
          <cell r="C2402" t="str">
            <v>Insumos</v>
          </cell>
          <cell r="D2402" t="str">
            <v>GLB</v>
          </cell>
          <cell r="E2402">
            <v>836342</v>
          </cell>
          <cell r="F2402">
            <v>702808</v>
          </cell>
        </row>
        <row r="2403">
          <cell r="A2403" t="str">
            <v>I2402</v>
          </cell>
          <cell r="B2403" t="str">
            <v>PRUEBAS HIDROESTATICAS - IE INEM BALDOMERO SANIN CANO - REDES SANITARIAS, HIDRAULICAS Y CONTRA INCENDIOS</v>
          </cell>
          <cell r="C2403" t="str">
            <v>Insumos</v>
          </cell>
          <cell r="D2403" t="str">
            <v>UND</v>
          </cell>
          <cell r="E2403">
            <v>1433727</v>
          </cell>
          <cell r="F2403">
            <v>1204813</v>
          </cell>
        </row>
        <row r="2404">
          <cell r="A2404" t="str">
            <v>I2403</v>
          </cell>
          <cell r="B2404" t="str">
            <v>TOMA SIAMESA EN BRONCE 4" X 2.1/2" X 2.1/2"</v>
          </cell>
          <cell r="C2404" t="str">
            <v>Insumos</v>
          </cell>
          <cell r="D2404" t="str">
            <v>ML</v>
          </cell>
          <cell r="E2404">
            <v>931924</v>
          </cell>
          <cell r="F2404">
            <v>783129</v>
          </cell>
        </row>
        <row r="2405">
          <cell r="A2405" t="str">
            <v>I2404</v>
          </cell>
          <cell r="B2405" t="str">
            <v>PLATO VORTEX PARA EQUIPO DE PRESION RED CONTRAINCENDIOS</v>
          </cell>
          <cell r="C2405" t="str">
            <v>Insumos</v>
          </cell>
          <cell r="D2405" t="str">
            <v>UND</v>
          </cell>
          <cell r="E2405">
            <v>2807717</v>
          </cell>
          <cell r="F2405">
            <v>2359426</v>
          </cell>
        </row>
        <row r="2406">
          <cell r="A2406" t="str">
            <v>I2405</v>
          </cell>
          <cell r="B2406" t="str">
            <v>EQUIPO DE PRESION COMPLETO CON TABLERO LISTADO UL - FM, PARA EQUIPO DE PRESION RED CONTRAINCENDIOS</v>
          </cell>
          <cell r="C2406" t="str">
            <v>Insumos</v>
          </cell>
          <cell r="D2406" t="str">
            <v>UND</v>
          </cell>
          <cell r="E2406">
            <v>97971422</v>
          </cell>
          <cell r="F2406">
            <v>82328926</v>
          </cell>
        </row>
        <row r="2407">
          <cell r="A2407" t="str">
            <v>I2406</v>
          </cell>
          <cell r="B2407" t="str">
            <v>VALVULA DE ALIVIO EN LA CARCAZA</v>
          </cell>
          <cell r="C2407" t="str">
            <v>Insumos</v>
          </cell>
          <cell r="D2407" t="str">
            <v>UND</v>
          </cell>
          <cell r="E2407">
            <v>931924</v>
          </cell>
          <cell r="F2407">
            <v>783129</v>
          </cell>
        </row>
        <row r="2408">
          <cell r="A2408" t="str">
            <v>I2407</v>
          </cell>
          <cell r="B2408" t="str">
            <v>BOMBA JOCKEY PARA EQUIPO DE PRESION RED CONTRAINCENDIOS</v>
          </cell>
          <cell r="C2408" t="str">
            <v>Insumos</v>
          </cell>
          <cell r="D2408" t="str">
            <v>UND</v>
          </cell>
          <cell r="E2408">
            <v>9199756</v>
          </cell>
          <cell r="F2408">
            <v>7730887</v>
          </cell>
        </row>
        <row r="2409">
          <cell r="A2409" t="str">
            <v>I2408</v>
          </cell>
          <cell r="B2409" t="str">
            <v>ACCESORIOS PARA EQUIPO DE PRESION RED CONTRAINCENDIOS</v>
          </cell>
          <cell r="C2409" t="str">
            <v>Insumos</v>
          </cell>
          <cell r="D2409" t="str">
            <v>UND</v>
          </cell>
          <cell r="E2409">
            <v>1792159</v>
          </cell>
          <cell r="F2409">
            <v>1506016</v>
          </cell>
        </row>
        <row r="2410">
          <cell r="A2410" t="str">
            <v>I2409</v>
          </cell>
          <cell r="B2410" t="str">
            <v>VALVULA DE CHEQUE 4"</v>
          </cell>
          <cell r="C2410" t="str">
            <v>Insumos</v>
          </cell>
          <cell r="D2410" t="str">
            <v>ML</v>
          </cell>
          <cell r="E2410">
            <v>1194773</v>
          </cell>
          <cell r="F2410">
            <v>1004011</v>
          </cell>
        </row>
        <row r="2411">
          <cell r="A2411" t="str">
            <v>I2410</v>
          </cell>
          <cell r="B2411" t="str">
            <v>VALVULA SENSOR DE FLUJO 4"</v>
          </cell>
          <cell r="C2411" t="str">
            <v>Insumos</v>
          </cell>
          <cell r="D2411" t="str">
            <v>UND</v>
          </cell>
          <cell r="E2411">
            <v>800498</v>
          </cell>
          <cell r="F2411">
            <v>672687</v>
          </cell>
        </row>
        <row r="2412">
          <cell r="A2412" t="str">
            <v>I2411</v>
          </cell>
          <cell r="B2412" t="str">
            <v>MALLA MOSQUITERA 0,9X5MTS</v>
          </cell>
          <cell r="C2412" t="str">
            <v>Insumos</v>
          </cell>
          <cell r="D2412" t="str">
            <v>M2</v>
          </cell>
          <cell r="E2412">
            <v>109612</v>
          </cell>
          <cell r="F2412">
            <v>92111</v>
          </cell>
        </row>
        <row r="2413">
          <cell r="A2413" t="str">
            <v>H1</v>
          </cell>
          <cell r="B2413" t="str">
            <v>EQUIPO BASICO ( CONSTRUCCIÓN )</v>
          </cell>
          <cell r="C2413" t="str">
            <v>Herramienta</v>
          </cell>
          <cell r="D2413" t="str">
            <v>UND</v>
          </cell>
          <cell r="E2413">
            <v>3030</v>
          </cell>
          <cell r="F2413">
            <v>2546</v>
          </cell>
        </row>
        <row r="2414">
          <cell r="A2414" t="str">
            <v>H2</v>
          </cell>
          <cell r="B2414" t="str">
            <v>EQUIPO BASICO (HERRAMIENTA MENOR)</v>
          </cell>
          <cell r="C2414" t="str">
            <v>Herramienta</v>
          </cell>
          <cell r="D2414" t="str">
            <v>UND</v>
          </cell>
          <cell r="E2414">
            <v>3030</v>
          </cell>
          <cell r="F2414">
            <v>2546</v>
          </cell>
        </row>
        <row r="2415">
          <cell r="A2415" t="str">
            <v>E1</v>
          </cell>
          <cell r="B2415" t="str">
            <v>ANDAMIO METALICO CERTIFICADO, INCLUYE ESCALERILLA CON BARANDAS Y PLATAFORMAS DE TRABAJO</v>
          </cell>
          <cell r="C2415" t="str">
            <v>Equipos</v>
          </cell>
          <cell r="D2415" t="str">
            <v>UND</v>
          </cell>
          <cell r="E2415">
            <v>8670</v>
          </cell>
          <cell r="F2415">
            <v>7286</v>
          </cell>
        </row>
        <row r="2416">
          <cell r="A2416" t="str">
            <v>E2</v>
          </cell>
          <cell r="B2416" t="str">
            <v>BULLDOZER D-5</v>
          </cell>
          <cell r="C2416" t="str">
            <v>Equipos</v>
          </cell>
          <cell r="D2416" t="str">
            <v>HR</v>
          </cell>
          <cell r="E2416">
            <v>165331</v>
          </cell>
          <cell r="F2416">
            <v>138934</v>
          </cell>
        </row>
        <row r="2417">
          <cell r="A2417" t="str">
            <v>E3</v>
          </cell>
          <cell r="B2417" t="str">
            <v>CARROTANQUE DE AGUA 10.000 LTS.</v>
          </cell>
          <cell r="C2417" t="str">
            <v>Equipos</v>
          </cell>
          <cell r="D2417" t="str">
            <v>HR</v>
          </cell>
          <cell r="E2417">
            <v>74398</v>
          </cell>
          <cell r="F2417">
            <v>62519</v>
          </cell>
        </row>
        <row r="2418">
          <cell r="A2418" t="str">
            <v>E4</v>
          </cell>
          <cell r="B2418" t="str">
            <v>CARROTANQUE IRRIGADOR DE ASFALTO</v>
          </cell>
          <cell r="C2418" t="str">
            <v>Equipos</v>
          </cell>
          <cell r="D2418" t="str">
            <v>HR</v>
          </cell>
          <cell r="E2418">
            <v>85970</v>
          </cell>
          <cell r="F2418">
            <v>72244</v>
          </cell>
        </row>
        <row r="2419">
          <cell r="A2419" t="str">
            <v>E5</v>
          </cell>
          <cell r="B2419" t="str">
            <v>COMPACTADOR DE ASFALTO</v>
          </cell>
          <cell r="C2419" t="str">
            <v>Equipos</v>
          </cell>
          <cell r="D2419" t="str">
            <v>HR</v>
          </cell>
          <cell r="E2419">
            <v>132264</v>
          </cell>
          <cell r="F2419">
            <v>111146</v>
          </cell>
        </row>
        <row r="2420">
          <cell r="A2420" t="str">
            <v>E6</v>
          </cell>
          <cell r="B2420" t="str">
            <v>COMPRESOR (BARRIDO Y/O SOPLADO DE LA SUPERFICIE PAVIMENTO)</v>
          </cell>
          <cell r="C2420" t="str">
            <v>Equipos</v>
          </cell>
          <cell r="D2420" t="str">
            <v>HR</v>
          </cell>
          <cell r="E2420">
            <v>89277</v>
          </cell>
          <cell r="F2420">
            <v>75023</v>
          </cell>
        </row>
        <row r="2421">
          <cell r="A2421" t="str">
            <v>E7</v>
          </cell>
          <cell r="B2421" t="str">
            <v>COMPRESOR 2 MARTILLOS (INCLUYE ACPM Y TRANSPORTE)</v>
          </cell>
          <cell r="C2421" t="str">
            <v>Equipos</v>
          </cell>
          <cell r="D2421" t="str">
            <v>HR</v>
          </cell>
          <cell r="E2421">
            <v>90929</v>
          </cell>
          <cell r="F2421">
            <v>76411</v>
          </cell>
        </row>
        <row r="2422">
          <cell r="A2422" t="str">
            <v>E8</v>
          </cell>
          <cell r="B2422" t="str">
            <v xml:space="preserve">CORTADORA INCLUYE DISCO </v>
          </cell>
          <cell r="C2422" t="str">
            <v>Equipos</v>
          </cell>
          <cell r="D2422" t="str">
            <v>DIA</v>
          </cell>
          <cell r="E2422">
            <v>57864</v>
          </cell>
          <cell r="F2422">
            <v>48625</v>
          </cell>
        </row>
        <row r="2423">
          <cell r="A2423" t="str">
            <v>E9</v>
          </cell>
          <cell r="B2423" t="str">
            <v>PLUMA  GRUA 250KG CON BALDE</v>
          </cell>
          <cell r="C2423" t="str">
            <v>Equipos</v>
          </cell>
          <cell r="D2423" t="str">
            <v>DIA</v>
          </cell>
          <cell r="E2423">
            <v>36370</v>
          </cell>
          <cell r="F2423">
            <v>30563</v>
          </cell>
        </row>
        <row r="2424">
          <cell r="A2424" t="str">
            <v>E10</v>
          </cell>
          <cell r="B2424" t="str">
            <v xml:space="preserve">EQUIPO DE TERMOFUSION </v>
          </cell>
          <cell r="C2424" t="str">
            <v>Equipos</v>
          </cell>
          <cell r="D2424" t="str">
            <v>DIA</v>
          </cell>
          <cell r="E2424">
            <v>413329</v>
          </cell>
          <cell r="F2424">
            <v>347335</v>
          </cell>
        </row>
        <row r="2425">
          <cell r="A2425" t="str">
            <v>E11</v>
          </cell>
          <cell r="B2425" t="str">
            <v>EQUIPO HIDROLAVADORA</v>
          </cell>
          <cell r="C2425" t="str">
            <v>Equipos</v>
          </cell>
          <cell r="D2425" t="str">
            <v>DIA</v>
          </cell>
          <cell r="E2425">
            <v>57864</v>
          </cell>
          <cell r="F2425">
            <v>48625</v>
          </cell>
        </row>
        <row r="2426">
          <cell r="A2426" t="str">
            <v>E12</v>
          </cell>
          <cell r="B2426" t="str">
            <v>EQUIPO DE TRANSPORTE</v>
          </cell>
          <cell r="C2426" t="str">
            <v>Equipos</v>
          </cell>
          <cell r="D2426" t="str">
            <v>DIA</v>
          </cell>
          <cell r="E2426">
            <v>156760</v>
          </cell>
          <cell r="F2426">
            <v>131731</v>
          </cell>
        </row>
        <row r="2427">
          <cell r="A2427" t="str">
            <v>E13</v>
          </cell>
          <cell r="B2427" t="str">
            <v>GRUA CON BRAZO HIDRAULICO</v>
          </cell>
          <cell r="C2427" t="str">
            <v>Equipos</v>
          </cell>
          <cell r="D2427" t="str">
            <v>DIA</v>
          </cell>
          <cell r="E2427">
            <v>3636893</v>
          </cell>
          <cell r="F2427">
            <v>3056213</v>
          </cell>
        </row>
        <row r="2428">
          <cell r="A2428" t="str">
            <v>E14</v>
          </cell>
          <cell r="B2428" t="str">
            <v>MEZCLADORA A GASOLINA 1 SACO</v>
          </cell>
          <cell r="C2428" t="str">
            <v>Equipos</v>
          </cell>
          <cell r="D2428" t="str">
            <v>DIA</v>
          </cell>
          <cell r="E2428">
            <v>41331</v>
          </cell>
          <cell r="F2428">
            <v>34732</v>
          </cell>
        </row>
        <row r="2429">
          <cell r="A2429" t="str">
            <v>E15</v>
          </cell>
          <cell r="B2429" t="str">
            <v>MOTONIVELADORA 120 HP.</v>
          </cell>
          <cell r="C2429" t="str">
            <v>Equipos</v>
          </cell>
          <cell r="D2429" t="str">
            <v>HR</v>
          </cell>
          <cell r="E2429">
            <v>254581</v>
          </cell>
          <cell r="F2429">
            <v>213934</v>
          </cell>
        </row>
        <row r="2430">
          <cell r="A2430" t="str">
            <v>E16</v>
          </cell>
          <cell r="B2430" t="str">
            <v>REGLA VIBRATORIA</v>
          </cell>
          <cell r="C2430" t="str">
            <v>Equipos</v>
          </cell>
          <cell r="D2430" t="str">
            <v>DIA</v>
          </cell>
          <cell r="E2430">
            <v>90929</v>
          </cell>
          <cell r="F2430">
            <v>76411</v>
          </cell>
        </row>
        <row r="2431">
          <cell r="A2431" t="str">
            <v>E17</v>
          </cell>
          <cell r="B2431" t="str">
            <v>RETIRO DE ESCOMBROS (TRANSPORTE HORIZONTAL, CARGUE Y DESCARGUE).</v>
          </cell>
          <cell r="C2431" t="str">
            <v>Equipos</v>
          </cell>
          <cell r="D2431" t="str">
            <v>M3</v>
          </cell>
          <cell r="E2431">
            <v>27024</v>
          </cell>
          <cell r="F2431">
            <v>22709</v>
          </cell>
        </row>
        <row r="2432">
          <cell r="A2432" t="str">
            <v>E18</v>
          </cell>
          <cell r="B2432" t="str">
            <v>RETROEXCAVADORA SOBRE ORUGAS</v>
          </cell>
          <cell r="C2432" t="str">
            <v>Equipos</v>
          </cell>
          <cell r="D2432" t="str">
            <v>HR</v>
          </cell>
          <cell r="E2432">
            <v>254581</v>
          </cell>
          <cell r="F2432">
            <v>213934</v>
          </cell>
        </row>
        <row r="2433">
          <cell r="A2433" t="str">
            <v>E19</v>
          </cell>
          <cell r="B2433" t="str">
            <v>TALADRO ROTO PERCUTOR</v>
          </cell>
          <cell r="C2433" t="str">
            <v>Equipos</v>
          </cell>
          <cell r="D2433" t="str">
            <v>DIA</v>
          </cell>
          <cell r="E2433">
            <v>17359</v>
          </cell>
          <cell r="F2433">
            <v>14587</v>
          </cell>
        </row>
        <row r="2434">
          <cell r="A2434" t="str">
            <v>E20</v>
          </cell>
          <cell r="B2434" t="str">
            <v>TERMINADORA DE ASFALTO</v>
          </cell>
          <cell r="C2434" t="str">
            <v>Equipos</v>
          </cell>
          <cell r="D2434" t="str">
            <v>HR</v>
          </cell>
          <cell r="E2434">
            <v>173600</v>
          </cell>
          <cell r="F2434">
            <v>145882</v>
          </cell>
        </row>
        <row r="2435">
          <cell r="A2435" t="str">
            <v>E21</v>
          </cell>
          <cell r="B2435" t="str">
            <v>VIBRADOR A GASOLINA</v>
          </cell>
          <cell r="C2435" t="str">
            <v>Equipos</v>
          </cell>
          <cell r="D2435" t="str">
            <v>DIA</v>
          </cell>
          <cell r="E2435">
            <v>62066</v>
          </cell>
          <cell r="F2435">
            <v>52156</v>
          </cell>
        </row>
        <row r="2436">
          <cell r="A2436" t="str">
            <v>E22</v>
          </cell>
          <cell r="B2436" t="str">
            <v>VIBROCOMPACTADOR DE SUELO</v>
          </cell>
          <cell r="C2436" t="str">
            <v>Equipos</v>
          </cell>
          <cell r="D2436" t="str">
            <v>HR</v>
          </cell>
          <cell r="E2436">
            <v>140531</v>
          </cell>
          <cell r="F2436">
            <v>118093</v>
          </cell>
        </row>
        <row r="2437">
          <cell r="A2437" t="str">
            <v>E23</v>
          </cell>
          <cell r="B2437" t="str">
            <v>VIBROCOMPACTADOR MANUAL SALTARÍN</v>
          </cell>
          <cell r="C2437" t="str">
            <v>Equipos</v>
          </cell>
          <cell r="D2437" t="str">
            <v>DIA</v>
          </cell>
          <cell r="E2437">
            <v>53233</v>
          </cell>
          <cell r="F2437">
            <v>44734</v>
          </cell>
        </row>
        <row r="2438">
          <cell r="A2438" t="str">
            <v>E24</v>
          </cell>
          <cell r="B2438" t="str">
            <v>VOLQUETA  6M3 (CARGUE A MANO)</v>
          </cell>
          <cell r="C2438" t="str">
            <v>Equipos</v>
          </cell>
          <cell r="D2438" t="str">
            <v>VJE</v>
          </cell>
          <cell r="E2438">
            <v>141086</v>
          </cell>
          <cell r="F2438">
            <v>118560</v>
          </cell>
        </row>
        <row r="2439">
          <cell r="A2439" t="str">
            <v>E25</v>
          </cell>
          <cell r="B2439" t="str">
            <v>VOLQUETA  6M3 (CARGUE MECÁNICO)</v>
          </cell>
          <cell r="C2439" t="str">
            <v>Equipos</v>
          </cell>
          <cell r="D2439" t="str">
            <v>VJE</v>
          </cell>
          <cell r="E2439">
            <v>75245</v>
          </cell>
          <cell r="F2439">
            <v>63231</v>
          </cell>
        </row>
        <row r="2440">
          <cell r="A2440" t="str">
            <v>E26</v>
          </cell>
          <cell r="B2440" t="str">
            <v>EQUIPO COLOCACION CONCRETO (BOMBEO)</v>
          </cell>
          <cell r="C2440" t="str">
            <v>Equipos</v>
          </cell>
          <cell r="D2440" t="str">
            <v>M3</v>
          </cell>
          <cell r="E2440">
            <v>47945</v>
          </cell>
          <cell r="F2440">
            <v>40290</v>
          </cell>
        </row>
        <row r="2441">
          <cell r="A2441" t="str">
            <v>E27</v>
          </cell>
          <cell r="B2441" t="str">
            <v>VOLQUETA  6M3 (CARGUE A MANO) RETIRO INTERNO</v>
          </cell>
          <cell r="C2441" t="str">
            <v>Equipos</v>
          </cell>
          <cell r="D2441" t="str">
            <v>VJE</v>
          </cell>
          <cell r="E2441">
            <v>198398</v>
          </cell>
          <cell r="F2441">
            <v>166721</v>
          </cell>
        </row>
        <row r="2442">
          <cell r="A2442" t="str">
            <v>E28</v>
          </cell>
          <cell r="B2442" t="str">
            <v>VOLQUETA  6M3 (CARGUE A MECANICO) RETIRO INTERNO</v>
          </cell>
          <cell r="C2442" t="str">
            <v>Equipos</v>
          </cell>
          <cell r="D2442" t="str">
            <v>VJE</v>
          </cell>
          <cell r="E2442">
            <v>109108</v>
          </cell>
          <cell r="F2442">
            <v>91687</v>
          </cell>
        </row>
        <row r="2443">
          <cell r="A2443" t="str">
            <v>E29</v>
          </cell>
          <cell r="B2443" t="str">
            <v>CORTADORA DE CONCRETO</v>
          </cell>
          <cell r="C2443" t="str">
            <v>Equipos</v>
          </cell>
          <cell r="D2443" t="str">
            <v>HR</v>
          </cell>
          <cell r="E2443">
            <v>3307</v>
          </cell>
          <cell r="F2443">
            <v>2779</v>
          </cell>
        </row>
        <row r="2444">
          <cell r="A2444" t="str">
            <v>E30</v>
          </cell>
          <cell r="B2444" t="str">
            <v>CORTADORA CON DISCO DIAMANTADO (INCLUYE OPERARIO)</v>
          </cell>
          <cell r="C2444" t="str">
            <v>Equipos</v>
          </cell>
          <cell r="D2444" t="str">
            <v>HR</v>
          </cell>
          <cell r="E2444">
            <v>35272</v>
          </cell>
          <cell r="F2444">
            <v>29640</v>
          </cell>
        </row>
        <row r="2445">
          <cell r="A2445" t="str">
            <v>E31</v>
          </cell>
          <cell r="B2445" t="str">
            <v>DISCO DIAMANTADO DE 14"</v>
          </cell>
          <cell r="C2445" t="str">
            <v>Equipos</v>
          </cell>
          <cell r="D2445" t="str">
            <v>UND</v>
          </cell>
          <cell r="E2445">
            <v>199845</v>
          </cell>
          <cell r="F2445">
            <v>167937</v>
          </cell>
        </row>
        <row r="2446">
          <cell r="A2446" t="str">
            <v>E32</v>
          </cell>
          <cell r="B2446" t="str">
            <v>ALLANADORA MECANICA CON CUCHILLAS</v>
          </cell>
          <cell r="C2446" t="str">
            <v>Equipos</v>
          </cell>
          <cell r="D2446" t="str">
            <v>DIA</v>
          </cell>
          <cell r="E2446">
            <v>94557</v>
          </cell>
          <cell r="F2446">
            <v>79460</v>
          </cell>
        </row>
        <row r="2447">
          <cell r="A2447" t="str">
            <v>E33</v>
          </cell>
          <cell r="B2447" t="str">
            <v>MONTACARGA</v>
          </cell>
          <cell r="C2447" t="str">
            <v>Equipos</v>
          </cell>
          <cell r="D2447" t="str">
            <v>DIA</v>
          </cell>
          <cell r="E2447">
            <v>247998</v>
          </cell>
          <cell r="F2447">
            <v>208402</v>
          </cell>
        </row>
        <row r="2448">
          <cell r="A2448" t="str">
            <v>E34</v>
          </cell>
          <cell r="B2448" t="str">
            <v>CAMABAJA -  DIA</v>
          </cell>
          <cell r="C2448" t="str">
            <v>Equipos</v>
          </cell>
          <cell r="D2448" t="str">
            <v>DIA</v>
          </cell>
          <cell r="E2448">
            <v>2351436</v>
          </cell>
          <cell r="F2448">
            <v>1975997</v>
          </cell>
        </row>
        <row r="2449">
          <cell r="A2449" t="str">
            <v>E35</v>
          </cell>
          <cell r="B2449" t="str">
            <v>TABLERO  1.40 X 0,70</v>
          </cell>
          <cell r="C2449" t="str">
            <v>Equipos</v>
          </cell>
          <cell r="D2449" t="str">
            <v>DIA</v>
          </cell>
          <cell r="E2449">
            <v>409</v>
          </cell>
          <cell r="F2449">
            <v>344</v>
          </cell>
        </row>
        <row r="2450">
          <cell r="A2450" t="str">
            <v>E36</v>
          </cell>
          <cell r="B2450" t="str">
            <v>EQUIPO MANEJO DE AGUAS DIFERENTE A AGUAS RESIDUALES</v>
          </cell>
          <cell r="C2450" t="str">
            <v>Equipos</v>
          </cell>
          <cell r="D2450" t="str">
            <v>DIA</v>
          </cell>
          <cell r="E2450">
            <v>57864</v>
          </cell>
          <cell r="F2450">
            <v>48625</v>
          </cell>
        </row>
        <row r="2451">
          <cell r="A2451" t="str">
            <v>E37</v>
          </cell>
          <cell r="B2451" t="str">
            <v>MOTOBOMBA DE 2" A GASOLINA</v>
          </cell>
          <cell r="C2451" t="str">
            <v>Equipos</v>
          </cell>
          <cell r="D2451" t="str">
            <v>DIA</v>
          </cell>
          <cell r="E2451">
            <v>57864</v>
          </cell>
          <cell r="F2451">
            <v>48625</v>
          </cell>
        </row>
        <row r="2452">
          <cell r="A2452" t="str">
            <v>E38</v>
          </cell>
          <cell r="B2452" t="str">
            <v>EXPLOSIVOS (INCLUYE PERFORACIÓN, ESTOPINES, CORDON DETONANTE, MECHA LENTA Y DINAMITA)</v>
          </cell>
          <cell r="C2452" t="str">
            <v>Equipos</v>
          </cell>
          <cell r="D2452" t="str">
            <v>TIRO</v>
          </cell>
          <cell r="E2452">
            <v>41331</v>
          </cell>
          <cell r="F2452">
            <v>34732</v>
          </cell>
        </row>
        <row r="2453">
          <cell r="A2453" t="str">
            <v>E39</v>
          </cell>
          <cell r="B2453" t="str">
            <v>EQUIPOS-HERRAMIENTA /PRUEBA HIDROSTATICA</v>
          </cell>
          <cell r="C2453" t="str">
            <v>Equipos</v>
          </cell>
          <cell r="D2453" t="str">
            <v>M</v>
          </cell>
          <cell r="E2453">
            <v>2351</v>
          </cell>
          <cell r="F2453">
            <v>1976</v>
          </cell>
        </row>
        <row r="2454">
          <cell r="A2454" t="str">
            <v>E40</v>
          </cell>
          <cell r="B2454" t="str">
            <v>EQUIPOS-HERRAMIENTA P/FUSION DE TUBERIA</v>
          </cell>
          <cell r="C2454" t="str">
            <v>Equipos</v>
          </cell>
          <cell r="D2454" t="str">
            <v>M</v>
          </cell>
          <cell r="E2454">
            <v>15676</v>
          </cell>
          <cell r="F2454">
            <v>13173</v>
          </cell>
        </row>
        <row r="2455">
          <cell r="A2455" t="str">
            <v>E41</v>
          </cell>
          <cell r="B2455" t="str">
            <v>FUSION TUBERIA SOCKET</v>
          </cell>
          <cell r="C2455" t="str">
            <v>Equipos</v>
          </cell>
          <cell r="D2455" t="str">
            <v>UND</v>
          </cell>
          <cell r="E2455">
            <v>39188</v>
          </cell>
          <cell r="F2455">
            <v>32931</v>
          </cell>
        </row>
        <row r="2456">
          <cell r="A2456" t="str">
            <v>E42</v>
          </cell>
          <cell r="B2456" t="str">
            <v>MATERIALES VARIOS PARA LA MOVILIZACION Y ALINEACION DEL MEDIDOR</v>
          </cell>
          <cell r="C2456" t="str">
            <v>Equipos</v>
          </cell>
          <cell r="D2456" t="str">
            <v>UND</v>
          </cell>
          <cell r="E2456">
            <v>3446</v>
          </cell>
          <cell r="F2456">
            <v>2896</v>
          </cell>
        </row>
        <row r="2457">
          <cell r="A2457" t="str">
            <v>E43</v>
          </cell>
          <cell r="B2457" t="str">
            <v>RETROCARGADORA DE LLANTAS</v>
          </cell>
          <cell r="C2457" t="str">
            <v>Equipos</v>
          </cell>
          <cell r="D2457" t="str">
            <v>HR</v>
          </cell>
          <cell r="E2457">
            <v>139125</v>
          </cell>
          <cell r="F2457">
            <v>116912</v>
          </cell>
        </row>
        <row r="2458">
          <cell r="A2458" t="str">
            <v>E44</v>
          </cell>
          <cell r="B2458" t="str">
            <v xml:space="preserve">EQUIPO DE COMPACTACION </v>
          </cell>
          <cell r="C2458" t="str">
            <v>Equipos</v>
          </cell>
          <cell r="D2458" t="str">
            <v>DIA</v>
          </cell>
          <cell r="E2458">
            <v>66375</v>
          </cell>
          <cell r="F2458">
            <v>55777</v>
          </cell>
        </row>
        <row r="2459">
          <cell r="A2459" t="str">
            <v>E45</v>
          </cell>
          <cell r="B2459" t="str">
            <v>RETROEXCAVADORA CARGADORA JD-510</v>
          </cell>
          <cell r="C2459" t="str">
            <v>Equipos</v>
          </cell>
          <cell r="D2459" t="str">
            <v>HR</v>
          </cell>
          <cell r="E2459">
            <v>254581</v>
          </cell>
          <cell r="F2459">
            <v>213934</v>
          </cell>
        </row>
        <row r="2460">
          <cell r="A2460" t="str">
            <v>E46</v>
          </cell>
          <cell r="B2460" t="str">
            <v>COMPRESOR 175 Q 2 MARTILLOS</v>
          </cell>
          <cell r="C2460" t="str">
            <v>Equipos</v>
          </cell>
          <cell r="D2460" t="str">
            <v>HR</v>
          </cell>
          <cell r="E2460">
            <v>90929</v>
          </cell>
          <cell r="F2460">
            <v>76411</v>
          </cell>
        </row>
        <row r="2461">
          <cell r="A2461" t="str">
            <v>E47</v>
          </cell>
          <cell r="B2461" t="str">
            <v>VIBROCOMPACTADOR TIPO RANA</v>
          </cell>
          <cell r="C2461" t="str">
            <v>Equipos</v>
          </cell>
          <cell r="D2461" t="str">
            <v>DIA</v>
          </cell>
          <cell r="E2461">
            <v>51733</v>
          </cell>
          <cell r="F2461">
            <v>43473</v>
          </cell>
        </row>
        <row r="2462">
          <cell r="A2462" t="str">
            <v>E48</v>
          </cell>
          <cell r="B2462" t="str">
            <v>CANGURO</v>
          </cell>
          <cell r="C2462" t="str">
            <v>Equipos</v>
          </cell>
          <cell r="D2462" t="str">
            <v>DIA</v>
          </cell>
          <cell r="E2462">
            <v>56433</v>
          </cell>
          <cell r="F2462">
            <v>47423</v>
          </cell>
        </row>
        <row r="2463">
          <cell r="A2463" t="str">
            <v>E49</v>
          </cell>
          <cell r="B2463" t="str">
            <v>CILINDRO COMPACTADOR 6 TONELADAS</v>
          </cell>
          <cell r="C2463" t="str">
            <v>Equipos</v>
          </cell>
          <cell r="D2463" t="str">
            <v>HR</v>
          </cell>
          <cell r="E2463">
            <v>254581</v>
          </cell>
          <cell r="F2463">
            <v>213934</v>
          </cell>
        </row>
        <row r="2464">
          <cell r="A2464" t="str">
            <v>E50</v>
          </cell>
          <cell r="B2464" t="str">
            <v>MOTONIVELADORA CAT-12 -F</v>
          </cell>
          <cell r="C2464" t="str">
            <v>Equipos</v>
          </cell>
          <cell r="D2464" t="str">
            <v>HR</v>
          </cell>
          <cell r="E2464">
            <v>254581</v>
          </cell>
          <cell r="F2464">
            <v>213934</v>
          </cell>
        </row>
        <row r="2465">
          <cell r="A2465" t="str">
            <v>E51</v>
          </cell>
          <cell r="B2465" t="str">
            <v>VIBROCOMPACTADOR  TANDEM</v>
          </cell>
          <cell r="C2465" t="str">
            <v>Equipos</v>
          </cell>
          <cell r="D2465" t="str">
            <v>HR</v>
          </cell>
          <cell r="E2465">
            <v>145474</v>
          </cell>
          <cell r="F2465">
            <v>122247</v>
          </cell>
        </row>
        <row r="2466">
          <cell r="A2466" t="str">
            <v>E52</v>
          </cell>
          <cell r="B2466" t="str">
            <v>VIBRADOR</v>
          </cell>
          <cell r="C2466" t="str">
            <v>Equipos</v>
          </cell>
          <cell r="D2466" t="str">
            <v>HR</v>
          </cell>
          <cell r="E2466">
            <v>7056</v>
          </cell>
          <cell r="F2466">
            <v>5929</v>
          </cell>
        </row>
        <row r="2467">
          <cell r="A2467" t="str">
            <v>E53</v>
          </cell>
          <cell r="B2467" t="str">
            <v>CANASTILLA SOPORTE DOVELAS EN HIERRO DE 1/4"</v>
          </cell>
          <cell r="C2467" t="str">
            <v>Equipos</v>
          </cell>
          <cell r="D2467" t="str">
            <v>KG</v>
          </cell>
          <cell r="E2467">
            <v>6581</v>
          </cell>
          <cell r="F2467">
            <v>5530</v>
          </cell>
        </row>
        <row r="2468">
          <cell r="A2468" t="str">
            <v>E54</v>
          </cell>
          <cell r="B2468" t="str">
            <v xml:space="preserve">EQUIPO DE EXCAVACION </v>
          </cell>
          <cell r="C2468" t="str">
            <v>Equipos</v>
          </cell>
          <cell r="D2468" t="str">
            <v>HR</v>
          </cell>
          <cell r="E2468">
            <v>1450051</v>
          </cell>
          <cell r="F2468">
            <v>1218530</v>
          </cell>
        </row>
        <row r="2469">
          <cell r="A2469" t="str">
            <v>E55</v>
          </cell>
          <cell r="B2469" t="str">
            <v>PLANCHON Y REMOLCADOR</v>
          </cell>
          <cell r="C2469" t="str">
            <v>Equipos</v>
          </cell>
          <cell r="D2469" t="str">
            <v>HR</v>
          </cell>
          <cell r="E2469">
            <v>642726</v>
          </cell>
          <cell r="F2469">
            <v>540106</v>
          </cell>
        </row>
        <row r="2470">
          <cell r="A2470" t="str">
            <v>E56</v>
          </cell>
          <cell r="B2470" t="str">
            <v>OBRA FALSA Y PUNTALES PARA PILOTES</v>
          </cell>
          <cell r="C2470" t="str">
            <v>Equipos</v>
          </cell>
          <cell r="D2470" t="str">
            <v>HR</v>
          </cell>
          <cell r="E2470">
            <v>73364</v>
          </cell>
          <cell r="F2470">
            <v>61650</v>
          </cell>
        </row>
        <row r="2471">
          <cell r="A2471" t="str">
            <v>E57</v>
          </cell>
          <cell r="B2471" t="str">
            <v>MIXER DE 6 M3 CONCRETO PREMEZCLADO</v>
          </cell>
          <cell r="C2471" t="str">
            <v>Equipos</v>
          </cell>
          <cell r="D2471" t="str">
            <v>M3</v>
          </cell>
          <cell r="E2471">
            <v>1812</v>
          </cell>
          <cell r="F2471">
            <v>1523</v>
          </cell>
        </row>
        <row r="2472">
          <cell r="A2472" t="str">
            <v>E58</v>
          </cell>
          <cell r="B2472" t="str">
            <v>ANDAMIOS METALICO CERTIFICADO Y FORMALETA PARA SUPERESTRUCTURA</v>
          </cell>
          <cell r="C2472" t="str">
            <v>Equipos</v>
          </cell>
          <cell r="D2472" t="str">
            <v>UND</v>
          </cell>
          <cell r="E2472">
            <v>391907</v>
          </cell>
          <cell r="F2472">
            <v>329334</v>
          </cell>
        </row>
        <row r="2473">
          <cell r="A2473" t="str">
            <v>E59</v>
          </cell>
          <cell r="B2473" t="str">
            <v>EQUIPO DE SOLDADURA</v>
          </cell>
          <cell r="C2473" t="str">
            <v>Equipos</v>
          </cell>
          <cell r="D2473" t="str">
            <v>HR</v>
          </cell>
          <cell r="E2473">
            <v>39188</v>
          </cell>
          <cell r="F2473">
            <v>32931</v>
          </cell>
        </row>
        <row r="2474">
          <cell r="A2474" t="str">
            <v>E60</v>
          </cell>
          <cell r="B2474" t="str">
            <v>TALADRO DE PERCUCION</v>
          </cell>
          <cell r="C2474" t="str">
            <v>Equipos</v>
          </cell>
          <cell r="D2474" t="str">
            <v>HR</v>
          </cell>
          <cell r="E2474">
            <v>6856</v>
          </cell>
          <cell r="F2474">
            <v>5761</v>
          </cell>
        </row>
        <row r="2475">
          <cell r="A2475" t="str">
            <v>E61</v>
          </cell>
          <cell r="B2475" t="str">
            <v>GATO PARA TENSIONAMIENTO</v>
          </cell>
          <cell r="C2475" t="str">
            <v>Equipos</v>
          </cell>
          <cell r="D2475" t="str">
            <v>HR</v>
          </cell>
          <cell r="E2475">
            <v>70542</v>
          </cell>
          <cell r="F2475">
            <v>59279</v>
          </cell>
        </row>
        <row r="2476">
          <cell r="A2476" t="str">
            <v>E62</v>
          </cell>
          <cell r="B2476" t="str">
            <v>BOMBA PARA INYECTAR LECHADA</v>
          </cell>
          <cell r="C2476" t="str">
            <v>Equipos</v>
          </cell>
          <cell r="D2476" t="str">
            <v>HR</v>
          </cell>
          <cell r="E2476">
            <v>47030</v>
          </cell>
          <cell r="F2476">
            <v>39521</v>
          </cell>
        </row>
        <row r="2477">
          <cell r="A2477" t="str">
            <v>E63</v>
          </cell>
          <cell r="B2477" t="str">
            <v>CUÑAS</v>
          </cell>
          <cell r="C2477" t="str">
            <v>Equipos</v>
          </cell>
          <cell r="D2477" t="str">
            <v>UND</v>
          </cell>
          <cell r="E2477">
            <v>9406</v>
          </cell>
          <cell r="F2477">
            <v>7904</v>
          </cell>
        </row>
        <row r="2478">
          <cell r="A2478" t="str">
            <v>E64</v>
          </cell>
          <cell r="B2478" t="str">
            <v>BLOQUE (GALLETA) PARA POSTENSADO 12 TORONES N° 15 E= 75 MM D=170MM</v>
          </cell>
          <cell r="C2478" t="str">
            <v>Equipos</v>
          </cell>
          <cell r="D2478" t="str">
            <v>UND</v>
          </cell>
          <cell r="E2478">
            <v>470286</v>
          </cell>
          <cell r="F2478">
            <v>395198</v>
          </cell>
        </row>
        <row r="2479">
          <cell r="A2479" t="str">
            <v>E65</v>
          </cell>
          <cell r="B2479" t="str">
            <v>DUCTO METALICO D = 87 MM PARA CLABLE</v>
          </cell>
          <cell r="C2479" t="str">
            <v>Equipos</v>
          </cell>
          <cell r="D2479" t="str">
            <v>M</v>
          </cell>
          <cell r="E2479">
            <v>14890</v>
          </cell>
          <cell r="F2479">
            <v>12513</v>
          </cell>
        </row>
        <row r="2480">
          <cell r="A2480" t="str">
            <v>E66</v>
          </cell>
          <cell r="B2480" t="str">
            <v>PLACA DE 270MM X270 MM X 40 MM</v>
          </cell>
          <cell r="C2480" t="str">
            <v>Equipos</v>
          </cell>
          <cell r="D2480" t="str">
            <v>UND</v>
          </cell>
          <cell r="E2480">
            <v>306941</v>
          </cell>
          <cell r="F2480">
            <v>257934</v>
          </cell>
        </row>
        <row r="2481">
          <cell r="A2481" t="str">
            <v>E67</v>
          </cell>
          <cell r="B2481" t="str">
            <v>TROMPETA LONG 460 MM D1=118 MM D2 = 87 MM</v>
          </cell>
          <cell r="C2481" t="str">
            <v>Equipos</v>
          </cell>
          <cell r="D2481" t="str">
            <v>UND</v>
          </cell>
          <cell r="E2481">
            <v>195954</v>
          </cell>
          <cell r="F2481">
            <v>164667</v>
          </cell>
        </row>
        <row r="2482">
          <cell r="A2482" t="str">
            <v>E68</v>
          </cell>
          <cell r="B2482" t="str">
            <v>TUBO DE INYECCION</v>
          </cell>
          <cell r="C2482" t="str">
            <v>Equipos</v>
          </cell>
          <cell r="D2482" t="str">
            <v>UND</v>
          </cell>
          <cell r="E2482">
            <v>24767</v>
          </cell>
          <cell r="F2482">
            <v>20813</v>
          </cell>
        </row>
        <row r="2483">
          <cell r="A2483" t="str">
            <v>E69</v>
          </cell>
          <cell r="B2483" t="str">
            <v>RANA COMPACTADORA (INCLUYE COMBUSTIBLE)</v>
          </cell>
          <cell r="C2483" t="str">
            <v>Equipos</v>
          </cell>
          <cell r="D2483" t="str">
            <v>HR</v>
          </cell>
          <cell r="E2483">
            <v>11758</v>
          </cell>
          <cell r="F2483">
            <v>9881</v>
          </cell>
        </row>
        <row r="2484">
          <cell r="A2484" t="str">
            <v>E70</v>
          </cell>
          <cell r="B2484" t="str">
            <v>CARRETA O BUGGY</v>
          </cell>
          <cell r="C2484" t="str">
            <v>Equipos</v>
          </cell>
          <cell r="D2484" t="str">
            <v>UND</v>
          </cell>
          <cell r="E2484">
            <v>203788</v>
          </cell>
          <cell r="F2484">
            <v>171250</v>
          </cell>
        </row>
        <row r="2485">
          <cell r="A2485" t="str">
            <v>E71</v>
          </cell>
          <cell r="B2485" t="str">
            <v>CAMABAJA - VJE</v>
          </cell>
          <cell r="C2485" t="str">
            <v>Equipos</v>
          </cell>
          <cell r="D2485" t="str">
            <v>VJE</v>
          </cell>
          <cell r="E2485">
            <v>940575</v>
          </cell>
          <cell r="F2485">
            <v>790399</v>
          </cell>
        </row>
        <row r="2486">
          <cell r="A2486" t="str">
            <v>E72</v>
          </cell>
          <cell r="B2486" t="str">
            <v>ACARREO CAMIONETA</v>
          </cell>
          <cell r="C2486" t="str">
            <v>Equipos</v>
          </cell>
          <cell r="D2486" t="str">
            <v>VJE</v>
          </cell>
          <cell r="E2486">
            <v>65463</v>
          </cell>
          <cell r="F2486">
            <v>55011</v>
          </cell>
        </row>
        <row r="2487">
          <cell r="A2487" t="str">
            <v>E73</v>
          </cell>
          <cell r="B2487" t="str">
            <v>DESTRONCADORA DE PISOS 10HP</v>
          </cell>
          <cell r="C2487" t="str">
            <v>Equipos</v>
          </cell>
          <cell r="D2487" t="str">
            <v>DIA</v>
          </cell>
          <cell r="E2487">
            <v>52734</v>
          </cell>
          <cell r="F2487">
            <v>44314</v>
          </cell>
        </row>
        <row r="2488">
          <cell r="A2488" t="str">
            <v>E74</v>
          </cell>
          <cell r="B2488" t="str">
            <v>PULIDORA PISOS</v>
          </cell>
          <cell r="C2488" t="str">
            <v>Equipos</v>
          </cell>
          <cell r="D2488" t="str">
            <v>DIA</v>
          </cell>
          <cell r="E2488">
            <v>52734</v>
          </cell>
          <cell r="F2488">
            <v>44314</v>
          </cell>
        </row>
        <row r="2489">
          <cell r="A2489" t="str">
            <v>E75</v>
          </cell>
          <cell r="B2489" t="str">
            <v>BRILLADORA</v>
          </cell>
          <cell r="C2489" t="str">
            <v>Equipos</v>
          </cell>
          <cell r="D2489" t="str">
            <v>DIA</v>
          </cell>
          <cell r="E2489">
            <v>52734</v>
          </cell>
          <cell r="F2489">
            <v>44314</v>
          </cell>
        </row>
        <row r="2490">
          <cell r="A2490" t="str">
            <v>E76</v>
          </cell>
          <cell r="B2490" t="str">
            <v>MOTOSIERRA GRANDE</v>
          </cell>
          <cell r="C2490" t="str">
            <v>Equipos</v>
          </cell>
          <cell r="D2490" t="str">
            <v>DIA</v>
          </cell>
          <cell r="E2490">
            <v>49098</v>
          </cell>
          <cell r="F2490">
            <v>41259</v>
          </cell>
        </row>
        <row r="2491">
          <cell r="A2491" t="str">
            <v>E77</v>
          </cell>
          <cell r="B2491" t="str">
            <v>EQUIPO DE PERFORACION 6"</v>
          </cell>
          <cell r="C2491" t="str">
            <v>Equipos</v>
          </cell>
          <cell r="D2491" t="str">
            <v>HR</v>
          </cell>
          <cell r="E2491">
            <v>181844</v>
          </cell>
          <cell r="F2491">
            <v>152810</v>
          </cell>
        </row>
        <row r="2492">
          <cell r="A2492" t="str">
            <v>E78</v>
          </cell>
          <cell r="B2492" t="str">
            <v>COMPRESOR</v>
          </cell>
          <cell r="C2492" t="str">
            <v>Equipos</v>
          </cell>
          <cell r="D2492" t="str">
            <v>HR</v>
          </cell>
          <cell r="E2492">
            <v>54552</v>
          </cell>
          <cell r="F2492">
            <v>45842</v>
          </cell>
        </row>
        <row r="2493">
          <cell r="A2493" t="str">
            <v>E79</v>
          </cell>
          <cell r="B2493" t="str">
            <v>ANDAMIO COLGANTE</v>
          </cell>
          <cell r="C2493" t="str">
            <v>Equipos</v>
          </cell>
          <cell r="D2493" t="str">
            <v>DIA</v>
          </cell>
          <cell r="E2493">
            <v>2727</v>
          </cell>
          <cell r="F2493">
            <v>2292</v>
          </cell>
        </row>
        <row r="2494">
          <cell r="A2494" t="str">
            <v>E80</v>
          </cell>
          <cell r="B2494" t="str">
            <v>ALQUILER DE MULA</v>
          </cell>
          <cell r="C2494" t="str">
            <v>Equipos</v>
          </cell>
          <cell r="D2494" t="str">
            <v>M3</v>
          </cell>
          <cell r="E2494">
            <v>27278</v>
          </cell>
          <cell r="F2494">
            <v>22923</v>
          </cell>
        </row>
        <row r="2495">
          <cell r="A2495" t="str">
            <v>E81</v>
          </cell>
          <cell r="B2495" t="str">
            <v>VEHICULO DE APOYO DEMARCACION VIAS</v>
          </cell>
          <cell r="C2495" t="str">
            <v>Equipos</v>
          </cell>
          <cell r="D2495" t="str">
            <v>VJE</v>
          </cell>
          <cell r="E2495">
            <v>236397</v>
          </cell>
          <cell r="F2495">
            <v>198653</v>
          </cell>
        </row>
        <row r="2496">
          <cell r="A2496" t="str">
            <v>E82</v>
          </cell>
          <cell r="B2496" t="str">
            <v>ESCALERA CERTIFICADA</v>
          </cell>
          <cell r="C2496" t="str">
            <v>Equipos</v>
          </cell>
          <cell r="D2496" t="str">
            <v>DIA</v>
          </cell>
          <cell r="E2496">
            <v>45463</v>
          </cell>
          <cell r="F2496">
            <v>38204</v>
          </cell>
        </row>
        <row r="2497">
          <cell r="A2497" t="str">
            <v>E83</v>
          </cell>
          <cell r="B2497" t="str">
            <v>SOPLETE GAS CON GATILLO QUEMADOR 25-35-50MM</v>
          </cell>
          <cell r="C2497" t="str">
            <v>Equipos</v>
          </cell>
          <cell r="D2497" t="str">
            <v>DIA</v>
          </cell>
          <cell r="E2497">
            <v>45463</v>
          </cell>
          <cell r="F2497">
            <v>38204</v>
          </cell>
        </row>
        <row r="2498">
          <cell r="A2498" t="str">
            <v>E84</v>
          </cell>
          <cell r="B2498" t="str">
            <v>CAMIONETA ALQUILER</v>
          </cell>
          <cell r="C2498" t="str">
            <v>Equipos</v>
          </cell>
          <cell r="D2498" t="str">
            <v>DIA</v>
          </cell>
          <cell r="E2498">
            <v>190937</v>
          </cell>
          <cell r="F2498">
            <v>160451</v>
          </cell>
        </row>
        <row r="2499">
          <cell r="A2499" t="str">
            <v>E85</v>
          </cell>
          <cell r="B2499" t="str">
            <v>EQUIPO DE TRANSPORTE PARA MAQUINARIA PESADA</v>
          </cell>
          <cell r="C2499" t="str">
            <v>Equipos</v>
          </cell>
          <cell r="D2499" t="str">
            <v>VJE</v>
          </cell>
          <cell r="E2499">
            <v>954683</v>
          </cell>
          <cell r="F2499">
            <v>802255</v>
          </cell>
        </row>
        <row r="2500">
          <cell r="A2500" t="str">
            <v>E86</v>
          </cell>
          <cell r="B2500" t="str">
            <v>PULIDORA INDUSTRIAL</v>
          </cell>
          <cell r="C2500" t="str">
            <v>Equipos</v>
          </cell>
          <cell r="D2500" t="str">
            <v>DIA</v>
          </cell>
          <cell r="E2500">
            <v>47280</v>
          </cell>
          <cell r="F2500">
            <v>39731</v>
          </cell>
        </row>
        <row r="2501">
          <cell r="A2501" t="str">
            <v>E87</v>
          </cell>
          <cell r="B2501" t="str">
            <v>BALDE DE CONSTRUCCIÓN</v>
          </cell>
          <cell r="C2501" t="str">
            <v>Equipos</v>
          </cell>
          <cell r="D2501" t="str">
            <v>UND</v>
          </cell>
          <cell r="E2501">
            <v>3638</v>
          </cell>
          <cell r="F2501">
            <v>3057</v>
          </cell>
        </row>
        <row r="2502">
          <cell r="A2502" t="str">
            <v>E88</v>
          </cell>
          <cell r="B2502" t="str">
            <v xml:space="preserve">CUÑETE </v>
          </cell>
          <cell r="C2502" t="str">
            <v>Equipos</v>
          </cell>
          <cell r="D2502" t="str">
            <v>UND</v>
          </cell>
          <cell r="E2502">
            <v>1068</v>
          </cell>
          <cell r="F2502">
            <v>1068</v>
          </cell>
        </row>
        <row r="2503">
          <cell r="A2503" t="str">
            <v>E89</v>
          </cell>
          <cell r="B2503" t="str">
            <v>MARTILLO HIDRAULICO BOBCAT</v>
          </cell>
          <cell r="C2503" t="str">
            <v>Equipos</v>
          </cell>
          <cell r="D2503" t="str">
            <v>HR</v>
          </cell>
          <cell r="E2503">
            <v>109108</v>
          </cell>
          <cell r="F2503">
            <v>91687</v>
          </cell>
        </row>
        <row r="2504">
          <cell r="A2504" t="str">
            <v>E90</v>
          </cell>
          <cell r="B2504" t="str">
            <v>BARRENO</v>
          </cell>
          <cell r="C2504" t="str">
            <v>Equipos</v>
          </cell>
          <cell r="D2504" t="str">
            <v>DIA</v>
          </cell>
          <cell r="E2504">
            <v>27278</v>
          </cell>
          <cell r="F2504">
            <v>22923</v>
          </cell>
        </row>
        <row r="2505">
          <cell r="A2505" t="str">
            <v>E91</v>
          </cell>
          <cell r="B2505" t="str">
            <v>EQUIPO DE PINTURA DE ALTA PRESION</v>
          </cell>
          <cell r="C2505" t="str">
            <v>Equipos</v>
          </cell>
          <cell r="D2505" t="str">
            <v>DIA</v>
          </cell>
          <cell r="E2505">
            <v>45463</v>
          </cell>
          <cell r="F2505">
            <v>38204</v>
          </cell>
        </row>
        <row r="2506">
          <cell r="A2506" t="str">
            <v>E92</v>
          </cell>
          <cell r="B2506" t="str">
            <v>EQUIPO DE LIMPIEZA MECANICA</v>
          </cell>
          <cell r="C2506" t="str">
            <v>Equipos</v>
          </cell>
          <cell r="D2506" t="str">
            <v>DIA</v>
          </cell>
          <cell r="E2506">
            <v>45463</v>
          </cell>
          <cell r="F2506">
            <v>38204</v>
          </cell>
        </row>
        <row r="2507">
          <cell r="A2507" t="str">
            <v>E93</v>
          </cell>
          <cell r="B2507" t="str">
            <v>CAMILLA MADERA  0.35 X 1.40 M.</v>
          </cell>
          <cell r="C2507" t="str">
            <v>Equipos</v>
          </cell>
          <cell r="D2507" t="str">
            <v>DIA</v>
          </cell>
          <cell r="E2507">
            <v>112</v>
          </cell>
          <cell r="F2507">
            <v>94</v>
          </cell>
        </row>
        <row r="2508">
          <cell r="A2508" t="str">
            <v>E94</v>
          </cell>
          <cell r="B2508" t="str">
            <v>CAMILLA MADERA  0.70 X 1.40 M.</v>
          </cell>
          <cell r="C2508" t="str">
            <v>Equipos</v>
          </cell>
          <cell r="D2508" t="str">
            <v>DIA</v>
          </cell>
          <cell r="E2508">
            <v>146</v>
          </cell>
          <cell r="F2508">
            <v>123</v>
          </cell>
        </row>
        <row r="2509">
          <cell r="A2509" t="str">
            <v>E95</v>
          </cell>
          <cell r="B2509" t="str">
            <v>CASETON DE GUADUA 80 X 27 CM. ( PLACA H=0.35 M. )</v>
          </cell>
          <cell r="C2509" t="str">
            <v>Equipos</v>
          </cell>
          <cell r="D2509" t="str">
            <v>M2</v>
          </cell>
          <cell r="E2509">
            <v>57916</v>
          </cell>
          <cell r="F2509">
            <v>48669</v>
          </cell>
        </row>
        <row r="2510">
          <cell r="A2510" t="str">
            <v>E96</v>
          </cell>
          <cell r="B2510" t="str">
            <v>CASETON DE GUADUA 80 X 32 CM. ( PLACA H=0.40 M.)</v>
          </cell>
          <cell r="C2510" t="str">
            <v>Equipos</v>
          </cell>
          <cell r="D2510" t="str">
            <v>M2</v>
          </cell>
          <cell r="E2510">
            <v>56576</v>
          </cell>
          <cell r="F2510">
            <v>47543</v>
          </cell>
        </row>
        <row r="2511">
          <cell r="A2511" t="str">
            <v>E97</v>
          </cell>
          <cell r="B2511" t="str">
            <v>CASETON DE GUADUA 80 X 37 CM. ( PLACA H=0.45 M.)</v>
          </cell>
          <cell r="C2511" t="str">
            <v>Equipos</v>
          </cell>
          <cell r="D2511" t="str">
            <v>M2</v>
          </cell>
          <cell r="E2511">
            <v>56000</v>
          </cell>
          <cell r="F2511">
            <v>47059</v>
          </cell>
        </row>
        <row r="2512">
          <cell r="A2512" t="str">
            <v>E98</v>
          </cell>
          <cell r="B2512" t="str">
            <v>CASETON DE GUADUA 80 X 42 CM. ( PLACA H=0.50 M.)</v>
          </cell>
          <cell r="C2512" t="str">
            <v>Equipos</v>
          </cell>
          <cell r="D2512" t="str">
            <v>M2</v>
          </cell>
          <cell r="E2512">
            <v>55807</v>
          </cell>
          <cell r="F2512">
            <v>46897</v>
          </cell>
        </row>
        <row r="2513">
          <cell r="A2513" t="str">
            <v>E99</v>
          </cell>
          <cell r="B2513" t="str">
            <v xml:space="preserve">CERCHA METALICA L=3 M. </v>
          </cell>
          <cell r="C2513" t="str">
            <v>Equipos</v>
          </cell>
          <cell r="D2513" t="str">
            <v>DIA</v>
          </cell>
          <cell r="E2513">
            <v>183</v>
          </cell>
          <cell r="F2513">
            <v>154</v>
          </cell>
        </row>
        <row r="2514">
          <cell r="A2514" t="str">
            <v>E100</v>
          </cell>
          <cell r="B2514" t="str">
            <v>FORMALETA ENTREPISOS CON PARAL CORTO DE 1.50 A 2.50 M</v>
          </cell>
          <cell r="C2514" t="str">
            <v>Equipos</v>
          </cell>
          <cell r="D2514" t="str">
            <v>MES</v>
          </cell>
          <cell r="E2514">
            <v>8616</v>
          </cell>
          <cell r="F2514">
            <v>7240</v>
          </cell>
        </row>
        <row r="2515">
          <cell r="A2515" t="str">
            <v>E101</v>
          </cell>
          <cell r="B2515" t="str">
            <v>FORMALETA ENTREPISOS CON PARAL EXTRALARGO DE 3.00 A 4.50 M</v>
          </cell>
          <cell r="C2515" t="str">
            <v>Equipos</v>
          </cell>
          <cell r="D2515" t="str">
            <v>MES</v>
          </cell>
          <cell r="E2515">
            <v>9390</v>
          </cell>
          <cell r="F2515">
            <v>7891</v>
          </cell>
        </row>
        <row r="2516">
          <cell r="A2516" t="str">
            <v>E102</v>
          </cell>
          <cell r="B2516" t="str">
            <v>FORMALETA ENTREPISOS CON PARAL LARGO DE 2.00 A 3.50 M.</v>
          </cell>
          <cell r="C2516" t="str">
            <v>Equipos</v>
          </cell>
          <cell r="D2516" t="str">
            <v>MES</v>
          </cell>
          <cell r="E2516">
            <v>9048</v>
          </cell>
          <cell r="F2516">
            <v>7603</v>
          </cell>
        </row>
        <row r="2517">
          <cell r="A2517" t="str">
            <v>E103</v>
          </cell>
          <cell r="B2517" t="str">
            <v>FORMALETA METALICA - CARA DE CONTACTO</v>
          </cell>
          <cell r="C2517" t="str">
            <v>Equipos</v>
          </cell>
          <cell r="D2517" t="str">
            <v>DIA</v>
          </cell>
          <cell r="E2517">
            <v>1790</v>
          </cell>
          <cell r="F2517">
            <v>1504</v>
          </cell>
        </row>
        <row r="2518">
          <cell r="A2518" t="str">
            <v>E104</v>
          </cell>
          <cell r="B2518" t="str">
            <v>FORMALETA SARDINEL DESDE 0.20 HASTA 0.60 M. DE ALTURA POR 2.00 M. DE LONGITUD</v>
          </cell>
          <cell r="C2518" t="str">
            <v>Equipos</v>
          </cell>
          <cell r="D2518" t="str">
            <v>DIA</v>
          </cell>
          <cell r="E2518">
            <v>422</v>
          </cell>
          <cell r="F2518">
            <v>355</v>
          </cell>
        </row>
        <row r="2519">
          <cell r="A2519" t="str">
            <v>E105</v>
          </cell>
          <cell r="B2519" t="str">
            <v>MORDAZA METALICA</v>
          </cell>
          <cell r="C2519" t="str">
            <v>Equipos</v>
          </cell>
          <cell r="D2519" t="str">
            <v>DIA</v>
          </cell>
          <cell r="E2519">
            <v>124</v>
          </cell>
          <cell r="F2519">
            <v>104</v>
          </cell>
        </row>
        <row r="2520">
          <cell r="A2520" t="str">
            <v>E106</v>
          </cell>
          <cell r="B2520" t="str">
            <v>PARAL CORTO 1.50 A 2.50 M</v>
          </cell>
          <cell r="C2520" t="str">
            <v>Equipos</v>
          </cell>
          <cell r="D2520" t="str">
            <v>DIA</v>
          </cell>
          <cell r="E2520">
            <v>158</v>
          </cell>
          <cell r="F2520">
            <v>133</v>
          </cell>
        </row>
        <row r="2521">
          <cell r="A2521" t="str">
            <v>E107</v>
          </cell>
          <cell r="B2521" t="str">
            <v>PARAL EXTRALARGO 3.00 A 4.50 M</v>
          </cell>
          <cell r="C2521" t="str">
            <v>Equipos</v>
          </cell>
          <cell r="D2521" t="str">
            <v>DIA</v>
          </cell>
          <cell r="E2521">
            <v>246</v>
          </cell>
          <cell r="F2521">
            <v>207</v>
          </cell>
        </row>
        <row r="2522">
          <cell r="A2522" t="str">
            <v>E108</v>
          </cell>
          <cell r="B2522" t="str">
            <v>PARAL LARGO 2.00 A 3.50 M</v>
          </cell>
          <cell r="C2522" t="str">
            <v>Equipos</v>
          </cell>
          <cell r="D2522" t="str">
            <v>DIA</v>
          </cell>
          <cell r="E2522">
            <v>206</v>
          </cell>
          <cell r="F2522">
            <v>173</v>
          </cell>
        </row>
        <row r="2523">
          <cell r="A2523" t="str">
            <v>E109</v>
          </cell>
          <cell r="B2523" t="str">
            <v xml:space="preserve">FORMALETA TABLEMAC 4MM SUPER T O EQUIVALENTE </v>
          </cell>
          <cell r="C2523" t="str">
            <v>Equipos</v>
          </cell>
          <cell r="D2523" t="str">
            <v>M2</v>
          </cell>
          <cell r="E2523">
            <v>9262</v>
          </cell>
          <cell r="F2523">
            <v>7783</v>
          </cell>
        </row>
        <row r="2524">
          <cell r="A2524" t="str">
            <v>E110</v>
          </cell>
          <cell r="B2524" t="str">
            <v xml:space="preserve">FORMALETA BORDE VIGAS AEREAS INCLUYE PARAL </v>
          </cell>
          <cell r="C2524" t="str">
            <v>Equipos</v>
          </cell>
          <cell r="D2524" t="str">
            <v>UND</v>
          </cell>
          <cell r="E2524">
            <v>15628</v>
          </cell>
          <cell r="F2524">
            <v>13133</v>
          </cell>
        </row>
        <row r="2525">
          <cell r="A2525" t="str">
            <v>E111</v>
          </cell>
          <cell r="B2525" t="str">
            <v>FORMALETA PARA BASE DE CONCRETO</v>
          </cell>
          <cell r="C2525" t="str">
            <v>Equipos</v>
          </cell>
          <cell r="D2525" t="str">
            <v>UND</v>
          </cell>
          <cell r="E2525">
            <v>4959</v>
          </cell>
          <cell r="F2525">
            <v>4167</v>
          </cell>
        </row>
        <row r="2526">
          <cell r="A2526" t="str">
            <v>E112</v>
          </cell>
          <cell r="B2526" t="str">
            <v>FORMALETA METALICA PARA CAMARA CIRCULAR</v>
          </cell>
          <cell r="C2526" t="str">
            <v>Equipos</v>
          </cell>
          <cell r="D2526" t="str">
            <v>UND</v>
          </cell>
          <cell r="E2526">
            <v>1567</v>
          </cell>
          <cell r="F2526">
            <v>1317</v>
          </cell>
        </row>
        <row r="2527">
          <cell r="A2527" t="str">
            <v>E113</v>
          </cell>
          <cell r="B2527" t="str">
            <v>PELDAÑOS  EN 3/4 DE FC=420 MPA INCLUYE PERFORACION Y ANCLAJE</v>
          </cell>
          <cell r="C2527" t="str">
            <v>Equipos</v>
          </cell>
          <cell r="D2527" t="str">
            <v>DIA</v>
          </cell>
          <cell r="E2527">
            <v>3293</v>
          </cell>
          <cell r="F2527">
            <v>2767</v>
          </cell>
        </row>
        <row r="2528">
          <cell r="A2528" t="str">
            <v>E114</v>
          </cell>
          <cell r="B2528" t="str">
            <v>FORMALETA METALICA PARA CAISSONS</v>
          </cell>
          <cell r="C2528" t="str">
            <v>Equipos</v>
          </cell>
          <cell r="D2528" t="str">
            <v>DIA</v>
          </cell>
          <cell r="E2528">
            <v>21821</v>
          </cell>
          <cell r="F2528">
            <v>18337</v>
          </cell>
        </row>
        <row r="2529">
          <cell r="A2529" t="str">
            <v>E115</v>
          </cell>
          <cell r="B2529" t="str">
            <v>LAMINA  DE SUPER T FORMALETA</v>
          </cell>
          <cell r="C2529" t="str">
            <v>Equipos</v>
          </cell>
          <cell r="D2529" t="str">
            <v>UND</v>
          </cell>
          <cell r="E2529">
            <v>155196</v>
          </cell>
          <cell r="F2529">
            <v>130417</v>
          </cell>
        </row>
        <row r="2530">
          <cell r="A2530" t="str">
            <v>E116</v>
          </cell>
          <cell r="B2530" t="str">
            <v>FORMALETA PARA PILARES DEL PUENTE</v>
          </cell>
          <cell r="C2530" t="str">
            <v>Equipos</v>
          </cell>
          <cell r="D2530" t="str">
            <v>UND</v>
          </cell>
          <cell r="E2530">
            <v>4389353</v>
          </cell>
          <cell r="F2530">
            <v>3688532</v>
          </cell>
        </row>
        <row r="2531">
          <cell r="A2531" t="str">
            <v>E117</v>
          </cell>
          <cell r="B2531" t="str">
            <v>CERCHA VIGA METALICA</v>
          </cell>
          <cell r="C2531" t="str">
            <v>Equipos</v>
          </cell>
          <cell r="D2531" t="str">
            <v>DIA</v>
          </cell>
          <cell r="E2531">
            <v>183</v>
          </cell>
          <cell r="F2531">
            <v>154</v>
          </cell>
        </row>
        <row r="2532">
          <cell r="A2532" t="str">
            <v>E118</v>
          </cell>
          <cell r="B2532" t="str">
            <v>ENSAYOS DE RESISTENCIA A COMPRESION</v>
          </cell>
          <cell r="C2532" t="str">
            <v>Equipos</v>
          </cell>
          <cell r="D2532" t="str">
            <v>UND</v>
          </cell>
          <cell r="E2532">
            <v>43892</v>
          </cell>
          <cell r="F2532">
            <v>36884</v>
          </cell>
        </row>
        <row r="2533">
          <cell r="A2533" t="str">
            <v>E119</v>
          </cell>
          <cell r="B2533" t="str">
            <v>ENSAYOS DE GRANULOMETRÍA/PRÓCTOR</v>
          </cell>
          <cell r="C2533" t="str">
            <v>Equipos</v>
          </cell>
          <cell r="D2533" t="str">
            <v>UND</v>
          </cell>
          <cell r="E2533">
            <v>145788</v>
          </cell>
          <cell r="F2533">
            <v>122511</v>
          </cell>
        </row>
        <row r="2534">
          <cell r="A2534" t="str">
            <v>E120</v>
          </cell>
          <cell r="B2534" t="str">
            <v>ENSAYO DE DENSIDAD EN CAMPO</v>
          </cell>
          <cell r="C2534" t="str">
            <v>Equipos</v>
          </cell>
          <cell r="D2534" t="str">
            <v>UND</v>
          </cell>
          <cell r="E2534">
            <v>38189</v>
          </cell>
          <cell r="F2534">
            <v>32092</v>
          </cell>
        </row>
        <row r="2535">
          <cell r="A2535" t="str">
            <v>E121</v>
          </cell>
          <cell r="B2535" t="str">
            <v>DISEÑO DE MEZCLAS</v>
          </cell>
          <cell r="C2535" t="str">
            <v>Equipos</v>
          </cell>
          <cell r="D2535" t="str">
            <v>UND</v>
          </cell>
          <cell r="E2535">
            <v>327319</v>
          </cell>
          <cell r="F2535">
            <v>275058</v>
          </cell>
        </row>
        <row r="2536">
          <cell r="A2536" t="str">
            <v>E122</v>
          </cell>
          <cell r="B2536" t="str">
            <v>FLEXION DE VIGAS DE CONCRETO</v>
          </cell>
          <cell r="C2536" t="str">
            <v>Equipos</v>
          </cell>
          <cell r="D2536" t="str">
            <v>UND</v>
          </cell>
          <cell r="E2536">
            <v>21821</v>
          </cell>
          <cell r="F2536">
            <v>18337</v>
          </cell>
        </row>
        <row r="2537">
          <cell r="A2537" t="str">
            <v>E123</v>
          </cell>
          <cell r="B2537" t="str">
            <v>PERFORACIÓN CON EQUIPO SEMIMECÁNICO</v>
          </cell>
          <cell r="C2537" t="str">
            <v>Equipos</v>
          </cell>
          <cell r="D2537" t="str">
            <v>M</v>
          </cell>
          <cell r="E2537">
            <v>45463</v>
          </cell>
          <cell r="F2537">
            <v>38204</v>
          </cell>
        </row>
        <row r="2538">
          <cell r="A2538" t="str">
            <v>E124</v>
          </cell>
          <cell r="B2538" t="str">
            <v>CORTE DIRECTO UU</v>
          </cell>
          <cell r="C2538" t="str">
            <v>Equipos</v>
          </cell>
          <cell r="D2538" t="str">
            <v>UND</v>
          </cell>
          <cell r="E2538">
            <v>136384</v>
          </cell>
          <cell r="F2538">
            <v>114608</v>
          </cell>
        </row>
        <row r="2539">
          <cell r="A2539" t="str">
            <v>E125</v>
          </cell>
          <cell r="B2539" t="str">
            <v>COMPRESION INCONFINADA DE MUESTRAS</v>
          </cell>
          <cell r="C2539" t="str">
            <v>Equipos</v>
          </cell>
          <cell r="D2539" t="str">
            <v>UND</v>
          </cell>
          <cell r="E2539">
            <v>36370</v>
          </cell>
          <cell r="F2539">
            <v>30563</v>
          </cell>
        </row>
        <row r="2540">
          <cell r="A2540" t="str">
            <v>E126</v>
          </cell>
          <cell r="B2540" t="str">
            <v>CLASIFICACION DEL SUELO</v>
          </cell>
          <cell r="C2540" t="str">
            <v>Equipos</v>
          </cell>
          <cell r="D2540" t="str">
            <v>UND</v>
          </cell>
          <cell r="E2540">
            <v>45463</v>
          </cell>
          <cell r="F2540">
            <v>38204</v>
          </cell>
        </row>
        <row r="2541">
          <cell r="A2541" t="str">
            <v>E127</v>
          </cell>
          <cell r="B2541" t="str">
            <v>ALQUILER DE BODEGA PARA CAMPAMENTO</v>
          </cell>
          <cell r="C2541" t="str">
            <v>Equipos</v>
          </cell>
          <cell r="D2541" t="str">
            <v>MES</v>
          </cell>
          <cell r="E2541">
            <v>289329</v>
          </cell>
          <cell r="F2541">
            <v>243134</v>
          </cell>
        </row>
        <row r="2542">
          <cell r="A2542" t="str">
            <v>E128</v>
          </cell>
          <cell r="B2542" t="str">
            <v>CONTENEDOR 24 PIES</v>
          </cell>
          <cell r="C2542" t="str">
            <v>Equipos</v>
          </cell>
          <cell r="D2542" t="str">
            <v>MES</v>
          </cell>
          <cell r="E2542">
            <v>396797</v>
          </cell>
          <cell r="F2542">
            <v>333443</v>
          </cell>
        </row>
        <row r="2543">
          <cell r="A2543" t="str">
            <v>E129</v>
          </cell>
          <cell r="B2543" t="str">
            <v>EQUIPO DE PERFORACIÓN 4"</v>
          </cell>
          <cell r="C2543" t="str">
            <v>Equipos</v>
          </cell>
          <cell r="D2543" t="str">
            <v>HR</v>
          </cell>
          <cell r="E2543">
            <v>163541</v>
          </cell>
          <cell r="F2543">
            <v>137429</v>
          </cell>
        </row>
        <row r="2544">
          <cell r="A2544" t="str">
            <v>E130</v>
          </cell>
          <cell r="B2544" t="str">
            <v>BUS CAPACIDAD 40 PERSONAS</v>
          </cell>
          <cell r="C2544" t="str">
            <v>Equipos</v>
          </cell>
          <cell r="D2544" t="str">
            <v>DIA</v>
          </cell>
          <cell r="E2544">
            <v>364203</v>
          </cell>
          <cell r="F2544">
            <v>360597</v>
          </cell>
        </row>
        <row r="2545">
          <cell r="A2545" t="str">
            <v>C1</v>
          </cell>
          <cell r="B2545" t="str">
            <v>CUADRILLA AA TIPO 1 (1 OFICIAL + 1 AYUDANTE) (Albañileria)</v>
          </cell>
          <cell r="C2545" t="str">
            <v>Cuadrilla</v>
          </cell>
          <cell r="D2545" t="str">
            <v>HR</v>
          </cell>
          <cell r="E2545">
            <v>21336</v>
          </cell>
          <cell r="F2545">
            <v>21336</v>
          </cell>
        </row>
        <row r="2546">
          <cell r="A2546" t="str">
            <v>C2</v>
          </cell>
          <cell r="B2546" t="str">
            <v>CUADRILLA BB TIPO 1 (1 OFICIAL + 1 AYUDANTE) (Instalaciones)</v>
          </cell>
          <cell r="C2546" t="str">
            <v>Cuadrilla</v>
          </cell>
          <cell r="D2546" t="str">
            <v>HR</v>
          </cell>
          <cell r="E2546">
            <v>23472</v>
          </cell>
          <cell r="F2546">
            <v>23472</v>
          </cell>
        </row>
        <row r="2547">
          <cell r="A2547" t="str">
            <v>C3</v>
          </cell>
          <cell r="B2547" t="str">
            <v>CUADRILLA CC TIPO 1 (1 OFICIAL + 1 AYUDANTE) (Pintura)</v>
          </cell>
          <cell r="C2547" t="str">
            <v>Cuadrilla</v>
          </cell>
          <cell r="D2547" t="str">
            <v>HR</v>
          </cell>
          <cell r="E2547">
            <v>24536</v>
          </cell>
          <cell r="F2547">
            <v>24536</v>
          </cell>
        </row>
        <row r="2548">
          <cell r="A2548" t="str">
            <v>C4</v>
          </cell>
          <cell r="B2548" t="str">
            <v>CUADRILLA DD TIPO 1 (1 OFICIAL + 1 AYUDANTE) (Carpinteria)</v>
          </cell>
          <cell r="C2548" t="str">
            <v>Cuadrilla</v>
          </cell>
          <cell r="D2548" t="str">
            <v>HR</v>
          </cell>
          <cell r="E2548">
            <v>24536</v>
          </cell>
          <cell r="F2548">
            <v>24536</v>
          </cell>
        </row>
        <row r="2549">
          <cell r="A2549" t="str">
            <v>C5</v>
          </cell>
          <cell r="B2549" t="str">
            <v>CUADRILLA EE TIPO 1 (1 OFICIAL + 1 AYUDANTE) (Dry Wall)</v>
          </cell>
          <cell r="C2549" t="str">
            <v>Cuadrilla</v>
          </cell>
          <cell r="D2549" t="str">
            <v>HR</v>
          </cell>
          <cell r="E2549">
            <v>23897</v>
          </cell>
          <cell r="F2549">
            <v>23897</v>
          </cell>
        </row>
        <row r="2550">
          <cell r="A2550" t="str">
            <v>C6</v>
          </cell>
          <cell r="B2550" t="str">
            <v>CUADRILLA FF TIPO 1 (1 OFICIAL + 1 AYUDANTE) (ELECTRICAS)</v>
          </cell>
          <cell r="C2550" t="str">
            <v>Cuadrilla</v>
          </cell>
          <cell r="D2550" t="str">
            <v>HR</v>
          </cell>
          <cell r="E2550">
            <v>30270</v>
          </cell>
          <cell r="F2550">
            <v>30270</v>
          </cell>
        </row>
        <row r="2551">
          <cell r="A2551" t="str">
            <v>C7</v>
          </cell>
          <cell r="B2551" t="str">
            <v>CUADRILLA GG TIPO 1 (1 OFICIAL + 1 AYUDANTE) (Alumbrado Publico)</v>
          </cell>
          <cell r="C2551" t="str">
            <v>Cuadrilla</v>
          </cell>
          <cell r="D2551" t="str">
            <v>HR</v>
          </cell>
          <cell r="E2551">
            <v>46347</v>
          </cell>
          <cell r="F2551">
            <v>46347</v>
          </cell>
        </row>
        <row r="2552">
          <cell r="A2552" t="str">
            <v>C8</v>
          </cell>
          <cell r="B2552" t="str">
            <v>CUADRILLA AA TIPO 2 (1 OFICIAL + 2 AYUDANTE) (Albañileria)</v>
          </cell>
          <cell r="C2552" t="str">
            <v>Cuadrilla</v>
          </cell>
          <cell r="D2552" t="str">
            <v>HR</v>
          </cell>
          <cell r="E2552">
            <v>29542</v>
          </cell>
          <cell r="F2552">
            <v>29542</v>
          </cell>
        </row>
        <row r="2553">
          <cell r="A2553" t="str">
            <v>C9</v>
          </cell>
          <cell r="B2553" t="str">
            <v>CUADRILLA BB TIPO 2 (1 OFICIAL + 2 AYUDANTE) (Instalaciones)</v>
          </cell>
          <cell r="C2553" t="str">
            <v>Cuadrilla</v>
          </cell>
          <cell r="D2553" t="str">
            <v>HR</v>
          </cell>
          <cell r="E2553">
            <v>32500</v>
          </cell>
          <cell r="F2553">
            <v>32500</v>
          </cell>
        </row>
        <row r="2554">
          <cell r="A2554" t="str">
            <v>C10</v>
          </cell>
          <cell r="B2554" t="str">
            <v>CUADRILLA CC TIPO 2 (1 OFICIAL + 2 AYUDANTE) (Pintura)</v>
          </cell>
          <cell r="C2554" t="str">
            <v>Cuadrilla</v>
          </cell>
          <cell r="D2554" t="str">
            <v>HR</v>
          </cell>
          <cell r="E2554">
            <v>33973</v>
          </cell>
          <cell r="F2554">
            <v>33973</v>
          </cell>
        </row>
        <row r="2555">
          <cell r="A2555" t="str">
            <v>C11</v>
          </cell>
          <cell r="B2555" t="str">
            <v>CUADRILLA DD TIPO 2 (1 OFICIAL + 2 AYUDANTE) (Carpinteria)</v>
          </cell>
          <cell r="C2555" t="str">
            <v>Cuadrilla</v>
          </cell>
          <cell r="D2555" t="str">
            <v>HR</v>
          </cell>
          <cell r="E2555">
            <v>33973</v>
          </cell>
          <cell r="F2555">
            <v>33973</v>
          </cell>
        </row>
        <row r="2556">
          <cell r="A2556" t="str">
            <v>C12</v>
          </cell>
          <cell r="B2556" t="str">
            <v>CUADRILLA EE TIPO 2 (1 OFICIAL + 2 AYUDANTE) (Dry Wall)</v>
          </cell>
          <cell r="C2556" t="str">
            <v>Cuadrilla</v>
          </cell>
          <cell r="D2556" t="str">
            <v>HR</v>
          </cell>
          <cell r="E2556">
            <v>33088</v>
          </cell>
          <cell r="F2556">
            <v>33088</v>
          </cell>
        </row>
        <row r="2557">
          <cell r="A2557" t="str">
            <v>C13</v>
          </cell>
          <cell r="B2557" t="str">
            <v>CUADRILLA FF TIPO 2 (1 OFICIAL + 2 AYUDANTE) (Electricas)</v>
          </cell>
          <cell r="C2557" t="str">
            <v>Cuadrilla</v>
          </cell>
          <cell r="D2557" t="str">
            <v>HR</v>
          </cell>
          <cell r="E2557">
            <v>42580</v>
          </cell>
          <cell r="F2557">
            <v>42580</v>
          </cell>
        </row>
        <row r="2558">
          <cell r="A2558" t="str">
            <v>C14</v>
          </cell>
          <cell r="B2558" t="str">
            <v>CUADRILLA GG TIPO 2 (1 OFICIAL + 2 AYUDANTE) (Alumbrado Publico)</v>
          </cell>
          <cell r="C2558" t="str">
            <v>Cuadrilla</v>
          </cell>
          <cell r="D2558" t="str">
            <v>HR</v>
          </cell>
          <cell r="E2558">
            <v>62761</v>
          </cell>
          <cell r="F2558">
            <v>62761</v>
          </cell>
        </row>
        <row r="2559">
          <cell r="A2559" t="str">
            <v>C15</v>
          </cell>
          <cell r="B2559" t="str">
            <v>CUADRILLA AA TIPO 3 (1 OFICIAL + 3 AYUDANTE) (Albañileria)</v>
          </cell>
          <cell r="C2559" t="str">
            <v>Cuadrilla</v>
          </cell>
          <cell r="D2559" t="str">
            <v>HR</v>
          </cell>
          <cell r="E2559">
            <v>37748</v>
          </cell>
          <cell r="F2559">
            <v>37748</v>
          </cell>
        </row>
        <row r="2560">
          <cell r="A2560" t="str">
            <v>C16</v>
          </cell>
          <cell r="B2560" t="str">
            <v>CUADRILLA BB TIPO 3 (1 OFICIAL + 3 AYUDANTE) (Instalaciones)</v>
          </cell>
          <cell r="C2560" t="str">
            <v>Cuadrilla</v>
          </cell>
          <cell r="D2560" t="str">
            <v>HR</v>
          </cell>
          <cell r="E2560">
            <v>41528</v>
          </cell>
          <cell r="F2560">
            <v>41528</v>
          </cell>
        </row>
        <row r="2561">
          <cell r="A2561" t="str">
            <v>C17</v>
          </cell>
          <cell r="B2561" t="str">
            <v>CUADRILLA CC TIPO 3 (1 OFICIAL + 3 AYUDANTE) (Pintura)</v>
          </cell>
          <cell r="C2561" t="str">
            <v>Cuadrilla</v>
          </cell>
          <cell r="D2561" t="str">
            <v>HR</v>
          </cell>
          <cell r="E2561">
            <v>43410</v>
          </cell>
          <cell r="F2561">
            <v>43410</v>
          </cell>
        </row>
        <row r="2562">
          <cell r="A2562" t="str">
            <v>C18</v>
          </cell>
          <cell r="B2562" t="str">
            <v>CUADRILLA DD TIPO 3 (1 OFICIAL + 3 AYUDANTE) (Carpinteria)</v>
          </cell>
          <cell r="C2562" t="str">
            <v>Cuadrilla</v>
          </cell>
          <cell r="D2562" t="str">
            <v>HR</v>
          </cell>
          <cell r="E2562">
            <v>43410</v>
          </cell>
          <cell r="F2562">
            <v>43410</v>
          </cell>
        </row>
        <row r="2563">
          <cell r="A2563" t="str">
            <v>C19</v>
          </cell>
          <cell r="B2563" t="str">
            <v>CUADRILLA EE TIPO 3 (1 OFICIAL + 3 AYUDANTE) (Dry Wall)</v>
          </cell>
          <cell r="C2563" t="str">
            <v>Cuadrilla</v>
          </cell>
          <cell r="D2563" t="str">
            <v>HR</v>
          </cell>
          <cell r="E2563">
            <v>42279</v>
          </cell>
          <cell r="F2563">
            <v>42279</v>
          </cell>
        </row>
        <row r="2564">
          <cell r="A2564" t="str">
            <v>C20</v>
          </cell>
          <cell r="B2564" t="str">
            <v>CUADRILLA FF TIPO 3 (1 OFICIAL + 3 AYUDANTE) (Electricas)</v>
          </cell>
          <cell r="C2564" t="str">
            <v>Cuadrilla</v>
          </cell>
          <cell r="D2564" t="str">
            <v>HR</v>
          </cell>
          <cell r="E2564">
            <v>54890</v>
          </cell>
          <cell r="F2564">
            <v>54890</v>
          </cell>
        </row>
        <row r="2565">
          <cell r="A2565" t="str">
            <v>C21</v>
          </cell>
          <cell r="B2565" t="str">
            <v>CUADRILLA GG TIPO 3 (1 OFICIAL + 3 AYUDANTE) (Alumbrado Publico)</v>
          </cell>
          <cell r="C2565" t="str">
            <v>Cuadrilla</v>
          </cell>
          <cell r="D2565" t="str">
            <v>HR</v>
          </cell>
          <cell r="E2565">
            <v>79175</v>
          </cell>
          <cell r="F2565">
            <v>79175</v>
          </cell>
        </row>
        <row r="2566">
          <cell r="A2566" t="str">
            <v>C22</v>
          </cell>
          <cell r="B2566" t="str">
            <v>CUADRILLA AA TIPO 4 (1 OFICIAL + 4 AYUDANTE) (Albañileria)</v>
          </cell>
          <cell r="C2566" t="str">
            <v>Cuadrilla</v>
          </cell>
          <cell r="D2566" t="str">
            <v>HR</v>
          </cell>
          <cell r="E2566">
            <v>45954</v>
          </cell>
          <cell r="F2566">
            <v>45954</v>
          </cell>
        </row>
        <row r="2567">
          <cell r="A2567" t="str">
            <v>C23</v>
          </cell>
          <cell r="B2567" t="str">
            <v>CUADRILLA BB TIPO 4 (1 OFICIAL + 4 AYUDANTE) (Instalaciones)</v>
          </cell>
          <cell r="C2567" t="str">
            <v>Cuadrilla</v>
          </cell>
          <cell r="D2567" t="str">
            <v>HR</v>
          </cell>
          <cell r="E2567">
            <v>50556</v>
          </cell>
          <cell r="F2567">
            <v>50556</v>
          </cell>
        </row>
        <row r="2568">
          <cell r="A2568" t="str">
            <v>C24</v>
          </cell>
          <cell r="B2568" t="str">
            <v>CUADRILLA CC TIPO 4 (1 OFICIAL + 4 AYUDANTE) (Pintura)</v>
          </cell>
          <cell r="C2568" t="str">
            <v>Cuadrilla</v>
          </cell>
          <cell r="D2568" t="str">
            <v>HR</v>
          </cell>
          <cell r="E2568">
            <v>52847</v>
          </cell>
          <cell r="F2568">
            <v>52847</v>
          </cell>
        </row>
        <row r="2569">
          <cell r="A2569" t="str">
            <v>C25</v>
          </cell>
          <cell r="B2569" t="str">
            <v>CUADRILLA DD TIPO 4 (1 OFICIAL + 4 AYUDANTE) (Carpinteria)</v>
          </cell>
          <cell r="C2569" t="str">
            <v>Cuadrilla</v>
          </cell>
          <cell r="D2569" t="str">
            <v>HR</v>
          </cell>
          <cell r="E2569">
            <v>52847</v>
          </cell>
          <cell r="F2569">
            <v>52847</v>
          </cell>
        </row>
        <row r="2570">
          <cell r="A2570" t="str">
            <v>C26</v>
          </cell>
          <cell r="B2570" t="str">
            <v>CUADRILLA EE TIPO 4 (1 OFICIAL + 4 AYUDANTE) (Dry Wall)</v>
          </cell>
          <cell r="C2570" t="str">
            <v>Cuadrilla</v>
          </cell>
          <cell r="D2570" t="str">
            <v>HR</v>
          </cell>
          <cell r="E2570">
            <v>51470</v>
          </cell>
          <cell r="F2570">
            <v>51470</v>
          </cell>
        </row>
        <row r="2571">
          <cell r="A2571" t="str">
            <v>C27</v>
          </cell>
          <cell r="B2571" t="str">
            <v>CUADRILLA FF TIPO 4 (1 OFICIAL + 4 AYUDANTE) (Electricas)</v>
          </cell>
          <cell r="C2571" t="str">
            <v>Cuadrilla</v>
          </cell>
          <cell r="D2571" t="str">
            <v>HR</v>
          </cell>
          <cell r="E2571">
            <v>67200</v>
          </cell>
          <cell r="F2571">
            <v>67200</v>
          </cell>
        </row>
        <row r="2572">
          <cell r="A2572" t="str">
            <v>C28</v>
          </cell>
          <cell r="B2572" t="str">
            <v>CUADRILLA GG TIPO 4 (1 OFICIAL + 4 AYUDANTE) (Alumbrado Publico)</v>
          </cell>
          <cell r="C2572" t="str">
            <v>Cuadrilla</v>
          </cell>
          <cell r="D2572" t="str">
            <v>HR</v>
          </cell>
          <cell r="E2572">
            <v>95589</v>
          </cell>
          <cell r="F2572">
            <v>95589</v>
          </cell>
        </row>
        <row r="2573">
          <cell r="A2573" t="str">
            <v>C29</v>
          </cell>
          <cell r="B2573" t="str">
            <v>CUADRILLA AA TIPO 5 (1 OFICIAL + 5 AYUDANTE) (Albañileria)</v>
          </cell>
          <cell r="C2573" t="str">
            <v>Cuadrilla</v>
          </cell>
          <cell r="D2573" t="str">
            <v>HR</v>
          </cell>
          <cell r="E2573">
            <v>54160</v>
          </cell>
          <cell r="F2573">
            <v>54160</v>
          </cell>
        </row>
        <row r="2574">
          <cell r="A2574" t="str">
            <v>C30</v>
          </cell>
          <cell r="B2574" t="str">
            <v>CUADRILLA BB TIPO 5 (1 OFICIAL + 5 AYUDANTE) (Instalaciones)</v>
          </cell>
          <cell r="C2574" t="str">
            <v>Cuadrilla</v>
          </cell>
          <cell r="D2574" t="str">
            <v>HR</v>
          </cell>
          <cell r="E2574">
            <v>59584</v>
          </cell>
          <cell r="F2574">
            <v>59584</v>
          </cell>
        </row>
        <row r="2575">
          <cell r="A2575" t="str">
            <v>C31</v>
          </cell>
          <cell r="B2575" t="str">
            <v>CUADRILLA CC TIPO 5 (1 OFICIAL + 5 AYUDANTE) (Pintura)</v>
          </cell>
          <cell r="C2575" t="str">
            <v>Cuadrilla</v>
          </cell>
          <cell r="D2575" t="str">
            <v>HR</v>
          </cell>
          <cell r="E2575">
            <v>62284</v>
          </cell>
          <cell r="F2575">
            <v>62284</v>
          </cell>
        </row>
        <row r="2576">
          <cell r="A2576" t="str">
            <v>C32</v>
          </cell>
          <cell r="B2576" t="str">
            <v>CUADRILLA DD TIPO 5 (1 OFICIAL + 5 AYUDANTE) (Carpinteria)</v>
          </cell>
          <cell r="C2576" t="str">
            <v>Cuadrilla</v>
          </cell>
          <cell r="D2576" t="str">
            <v>HR</v>
          </cell>
          <cell r="E2576">
            <v>62284</v>
          </cell>
          <cell r="F2576">
            <v>62284</v>
          </cell>
        </row>
        <row r="2577">
          <cell r="A2577" t="str">
            <v>C33</v>
          </cell>
          <cell r="B2577" t="str">
            <v>CUADRILLA EE TIPO 5 (1 OFICIAL + 5 AYUDANTE) (Dry Wall)</v>
          </cell>
          <cell r="C2577" t="str">
            <v>Cuadrilla</v>
          </cell>
          <cell r="D2577" t="str">
            <v>HR</v>
          </cell>
          <cell r="E2577">
            <v>60661</v>
          </cell>
          <cell r="F2577">
            <v>60661</v>
          </cell>
        </row>
        <row r="2578">
          <cell r="A2578" t="str">
            <v>C34</v>
          </cell>
          <cell r="B2578" t="str">
            <v>CUADRILLA FF TIPO 5 (1 OFICIAL + 5 AYUDANTE) (Electricas)</v>
          </cell>
          <cell r="C2578" t="str">
            <v>Cuadrilla</v>
          </cell>
          <cell r="D2578" t="str">
            <v>HR</v>
          </cell>
          <cell r="E2578">
            <v>79510</v>
          </cell>
          <cell r="F2578">
            <v>79510</v>
          </cell>
        </row>
        <row r="2579">
          <cell r="A2579" t="str">
            <v>C35</v>
          </cell>
          <cell r="B2579" t="str">
            <v>CUADRILLA GG TIPO 5 (1 OFICIAL + 5 AYUDANTE) (Alumbrado Publico)</v>
          </cell>
          <cell r="C2579" t="str">
            <v>Cuadrilla</v>
          </cell>
          <cell r="D2579" t="str">
            <v>HR</v>
          </cell>
          <cell r="E2579">
            <v>112003</v>
          </cell>
          <cell r="F2579">
            <v>112003</v>
          </cell>
        </row>
        <row r="2580">
          <cell r="A2580" t="str">
            <v>C36</v>
          </cell>
          <cell r="B2580" t="str">
            <v>CUADRILLA AA TIPO 6 (1 OFICIAL + 6 AYUDANTE) (Albañileria)</v>
          </cell>
          <cell r="C2580" t="str">
            <v>Cuadrilla</v>
          </cell>
          <cell r="D2580" t="str">
            <v>HR</v>
          </cell>
          <cell r="E2580">
            <v>62366</v>
          </cell>
          <cell r="F2580">
            <v>62366</v>
          </cell>
        </row>
        <row r="2581">
          <cell r="A2581" t="str">
            <v>C37</v>
          </cell>
          <cell r="B2581" t="str">
            <v>CUADRILLA BB TIPO 6 (1 OFICIAL + 6 AYUDANTE) (Instalaciones)</v>
          </cell>
          <cell r="C2581" t="str">
            <v>Cuadrilla</v>
          </cell>
          <cell r="D2581" t="str">
            <v>HR</v>
          </cell>
          <cell r="E2581">
            <v>68612</v>
          </cell>
          <cell r="F2581">
            <v>68612</v>
          </cell>
        </row>
        <row r="2582">
          <cell r="A2582" t="str">
            <v>C38</v>
          </cell>
          <cell r="B2582" t="str">
            <v>CUADRILLA CC TIPO 6 (1 OFICIAL + 6 AYUDANTE) (Pintura)</v>
          </cell>
          <cell r="C2582" t="str">
            <v>Cuadrilla</v>
          </cell>
          <cell r="D2582" t="str">
            <v>HR</v>
          </cell>
          <cell r="E2582">
            <v>71721</v>
          </cell>
          <cell r="F2582">
            <v>71721</v>
          </cell>
        </row>
        <row r="2583">
          <cell r="A2583" t="str">
            <v>C39</v>
          </cell>
          <cell r="B2583" t="str">
            <v>CUADRILLA DD TIPO 6 (1 OFICIAL + 6 AYUDANTE) (Carpinteria)</v>
          </cell>
          <cell r="C2583" t="str">
            <v>Cuadrilla</v>
          </cell>
          <cell r="D2583" t="str">
            <v>HR</v>
          </cell>
          <cell r="E2583">
            <v>71721</v>
          </cell>
          <cell r="F2583">
            <v>71721</v>
          </cell>
        </row>
        <row r="2584">
          <cell r="A2584" t="str">
            <v>C40</v>
          </cell>
          <cell r="B2584" t="str">
            <v>CUADRILLA EE TIPO 6 (1 OFICIAL + 6 AYUDANTE) (Dry Wall)</v>
          </cell>
          <cell r="C2584" t="str">
            <v>Cuadrilla</v>
          </cell>
          <cell r="D2584" t="str">
            <v>HR</v>
          </cell>
          <cell r="E2584">
            <v>69852</v>
          </cell>
          <cell r="F2584">
            <v>69852</v>
          </cell>
        </row>
        <row r="2585">
          <cell r="A2585" t="str">
            <v>C41</v>
          </cell>
          <cell r="B2585" t="str">
            <v>CUADRILLA FF TIPO 6 (1 OFICIAL + 6 AYUDANTE) (Electricas)</v>
          </cell>
          <cell r="C2585" t="str">
            <v>Cuadrilla</v>
          </cell>
          <cell r="D2585" t="str">
            <v>HR</v>
          </cell>
          <cell r="E2585">
            <v>91820</v>
          </cell>
          <cell r="F2585">
            <v>91820</v>
          </cell>
        </row>
        <row r="2586">
          <cell r="A2586" t="str">
            <v>C42</v>
          </cell>
          <cell r="B2586" t="str">
            <v>CUADRILLA GG TIPO 6 (1 OFICIAL + 6 AYUDANTE) (Alumbrado Publico)</v>
          </cell>
          <cell r="C2586" t="str">
            <v>Cuadrilla</v>
          </cell>
          <cell r="D2586" t="str">
            <v>HR</v>
          </cell>
          <cell r="E2586">
            <v>128417</v>
          </cell>
          <cell r="F2586">
            <v>128417</v>
          </cell>
        </row>
        <row r="2587">
          <cell r="A2587" t="str">
            <v>C43</v>
          </cell>
          <cell r="B2587" t="str">
            <v>AYUDANTE AA (ALBAÑILERIA)</v>
          </cell>
          <cell r="C2587" t="str">
            <v>Cuadrilla</v>
          </cell>
          <cell r="D2587" t="str">
            <v>HR</v>
          </cell>
          <cell r="E2587">
            <v>8206</v>
          </cell>
          <cell r="F2587">
            <v>8206</v>
          </cell>
        </row>
        <row r="2588">
          <cell r="A2588" t="str">
            <v>C44</v>
          </cell>
          <cell r="B2588" t="str">
            <v>CUADRILLA AA (2 AYUDANTES)</v>
          </cell>
          <cell r="C2588" t="str">
            <v>Cuadrilla</v>
          </cell>
          <cell r="D2588" t="str">
            <v>HR</v>
          </cell>
          <cell r="E2588">
            <v>16412</v>
          </cell>
          <cell r="F2588">
            <v>16412</v>
          </cell>
        </row>
        <row r="2589">
          <cell r="A2589" t="str">
            <v>C45</v>
          </cell>
          <cell r="B2589" t="str">
            <v>CUADRILLA HH (1 SOLDADOR + 1 AYUDANTE)</v>
          </cell>
          <cell r="C2589" t="str">
            <v>Cuadrilla</v>
          </cell>
          <cell r="D2589" t="str">
            <v>HR</v>
          </cell>
          <cell r="E2589">
            <v>24189</v>
          </cell>
          <cell r="F2589">
            <v>24189</v>
          </cell>
        </row>
        <row r="2590">
          <cell r="A2590" t="str">
            <v>C46</v>
          </cell>
          <cell r="B2590" t="str">
            <v>JORNAL VIGILANTE NOCTURNO Y/O FESTIVOS CON PRESTACIONES</v>
          </cell>
          <cell r="C2590" t="str">
            <v>Cuadrilla</v>
          </cell>
          <cell r="D2590" t="str">
            <v>DIA</v>
          </cell>
          <cell r="E2590">
            <v>118321</v>
          </cell>
          <cell r="F2590">
            <v>118321</v>
          </cell>
        </row>
        <row r="2591">
          <cell r="A2591" t="str">
            <v>C47</v>
          </cell>
          <cell r="B2591" t="str">
            <v>VIGIA DE SALUD (AUXILIAR DE ENFERMERIA)</v>
          </cell>
          <cell r="C2591" t="str">
            <v>Cuadrilla</v>
          </cell>
          <cell r="D2591" t="str">
            <v>DIA</v>
          </cell>
          <cell r="E2591">
            <v>89750</v>
          </cell>
          <cell r="F2591">
            <v>89750</v>
          </cell>
        </row>
        <row r="2592">
          <cell r="A2592" t="str">
            <v>C48</v>
          </cell>
          <cell r="B2592" t="str">
            <v>AYUDANTE PARA DESINFECCION CONTINUA DE ESPACIOS MEDIO TIEMPO</v>
          </cell>
          <cell r="C2592" t="str">
            <v>Cuadrilla</v>
          </cell>
          <cell r="D2592" t="str">
            <v>DIA</v>
          </cell>
          <cell r="E2592">
            <v>32826</v>
          </cell>
          <cell r="F2592">
            <v>32826</v>
          </cell>
        </row>
        <row r="2593">
          <cell r="A2593" t="str">
            <v>P1</v>
          </cell>
          <cell r="B2593" t="str">
            <v>OFICIAL AA (ALBAÑILERIA)</v>
          </cell>
          <cell r="C2593" t="str">
            <v>Personal</v>
          </cell>
          <cell r="D2593" t="str">
            <v>HR</v>
          </cell>
          <cell r="E2593">
            <v>13130</v>
          </cell>
          <cell r="F2593">
            <v>13130</v>
          </cell>
        </row>
        <row r="2594">
          <cell r="A2594" t="str">
            <v>P2</v>
          </cell>
          <cell r="B2594" t="str">
            <v>OFICIAL BB (INSTALACIONES)</v>
          </cell>
          <cell r="C2594" t="str">
            <v>Personal</v>
          </cell>
          <cell r="D2594" t="str">
            <v>HR</v>
          </cell>
          <cell r="E2594">
            <v>14444</v>
          </cell>
          <cell r="F2594">
            <v>14444</v>
          </cell>
        </row>
        <row r="2595">
          <cell r="A2595" t="str">
            <v>P3</v>
          </cell>
          <cell r="B2595" t="str">
            <v>OFICIAL CC (PINTURA)</v>
          </cell>
          <cell r="C2595" t="str">
            <v>Personal</v>
          </cell>
          <cell r="D2595" t="str">
            <v>HR</v>
          </cell>
          <cell r="E2595">
            <v>15099</v>
          </cell>
          <cell r="F2595">
            <v>15099</v>
          </cell>
        </row>
        <row r="2596">
          <cell r="A2596" t="str">
            <v>P4</v>
          </cell>
          <cell r="B2596" t="str">
            <v>OFICIAL DD (CARPINTERIA)</v>
          </cell>
          <cell r="C2596" t="str">
            <v>Personal</v>
          </cell>
          <cell r="D2596" t="str">
            <v>HR</v>
          </cell>
          <cell r="E2596">
            <v>15099</v>
          </cell>
          <cell r="F2596">
            <v>15099</v>
          </cell>
        </row>
        <row r="2597">
          <cell r="A2597" t="str">
            <v>P5</v>
          </cell>
          <cell r="B2597" t="str">
            <v>OFICIAL EE (DRY WALL)</v>
          </cell>
          <cell r="C2597" t="str">
            <v>Personal</v>
          </cell>
          <cell r="D2597" t="str">
            <v>HR</v>
          </cell>
          <cell r="E2597">
            <v>14706</v>
          </cell>
          <cell r="F2597">
            <v>14706</v>
          </cell>
        </row>
        <row r="2598">
          <cell r="A2598" t="str">
            <v>P6</v>
          </cell>
          <cell r="B2598" t="str">
            <v>OFICIAL FF (ELECTRICAS)</v>
          </cell>
          <cell r="C2598" t="str">
            <v>Personal</v>
          </cell>
          <cell r="D2598" t="str">
            <v>HR</v>
          </cell>
          <cell r="E2598">
            <v>17960</v>
          </cell>
          <cell r="F2598">
            <v>17960</v>
          </cell>
        </row>
        <row r="2599">
          <cell r="A2599" t="str">
            <v>P7</v>
          </cell>
          <cell r="B2599" t="str">
            <v>OFICIAL GG (ALUMBRADO PUBLICO)</v>
          </cell>
          <cell r="C2599" t="str">
            <v>Personal</v>
          </cell>
          <cell r="D2599" t="str">
            <v>HR</v>
          </cell>
          <cell r="E2599">
            <v>29933</v>
          </cell>
          <cell r="F2599">
            <v>29933</v>
          </cell>
        </row>
        <row r="2600">
          <cell r="A2600" t="str">
            <v>P8</v>
          </cell>
          <cell r="B2600" t="str">
            <v>AYUDANTE AA (ALBAÑILERIA)</v>
          </cell>
          <cell r="C2600" t="str">
            <v>Personal</v>
          </cell>
          <cell r="D2600" t="str">
            <v>HR</v>
          </cell>
          <cell r="E2600">
            <v>8206</v>
          </cell>
          <cell r="F2600">
            <v>8206</v>
          </cell>
        </row>
        <row r="2601">
          <cell r="A2601" t="str">
            <v>P9</v>
          </cell>
          <cell r="B2601" t="str">
            <v>AYUDANTE BB (INSTALACIONES)</v>
          </cell>
          <cell r="C2601" t="str">
            <v>Personal</v>
          </cell>
          <cell r="D2601" t="str">
            <v>HR</v>
          </cell>
          <cell r="E2601">
            <v>9028</v>
          </cell>
          <cell r="F2601">
            <v>9028</v>
          </cell>
        </row>
        <row r="2602">
          <cell r="A2602" t="str">
            <v>P10</v>
          </cell>
          <cell r="B2602" t="str">
            <v>AYUDANTE CC (PINTURA)</v>
          </cell>
          <cell r="C2602" t="str">
            <v>Personal</v>
          </cell>
          <cell r="D2602" t="str">
            <v>HR</v>
          </cell>
          <cell r="E2602">
            <v>9437</v>
          </cell>
          <cell r="F2602">
            <v>9437</v>
          </cell>
        </row>
        <row r="2603">
          <cell r="A2603" t="str">
            <v>P11</v>
          </cell>
          <cell r="B2603" t="str">
            <v>AYUDANTE DD (CARPINTERIA)</v>
          </cell>
          <cell r="C2603" t="str">
            <v>Personal</v>
          </cell>
          <cell r="D2603" t="str">
            <v>HR</v>
          </cell>
          <cell r="E2603">
            <v>9437</v>
          </cell>
          <cell r="F2603">
            <v>9437</v>
          </cell>
        </row>
        <row r="2604">
          <cell r="A2604" t="str">
            <v>P12</v>
          </cell>
          <cell r="B2604" t="str">
            <v>AYUDANTE EE (DRY WALL)</v>
          </cell>
          <cell r="C2604" t="str">
            <v>Personal</v>
          </cell>
          <cell r="D2604" t="str">
            <v>HR</v>
          </cell>
          <cell r="E2604">
            <v>9191</v>
          </cell>
          <cell r="F2604">
            <v>9191</v>
          </cell>
        </row>
        <row r="2605">
          <cell r="A2605" t="str">
            <v>P13</v>
          </cell>
          <cell r="B2605" t="str">
            <v>AYUDANTE FF (ELECTRICAS)</v>
          </cell>
          <cell r="C2605" t="str">
            <v>Personal</v>
          </cell>
          <cell r="D2605" t="str">
            <v>HR</v>
          </cell>
          <cell r="E2605">
            <v>12310</v>
          </cell>
          <cell r="F2605">
            <v>12310</v>
          </cell>
        </row>
        <row r="2606">
          <cell r="A2606" t="str">
            <v>P14</v>
          </cell>
          <cell r="B2606" t="str">
            <v>AYUDANTE GG (ALUMBRADO PUBLICO)</v>
          </cell>
          <cell r="C2606" t="str">
            <v>Personal</v>
          </cell>
          <cell r="D2606" t="str">
            <v>HR</v>
          </cell>
          <cell r="E2606">
            <v>16414</v>
          </cell>
          <cell r="F2606">
            <v>16414</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15983</v>
          </cell>
          <cell r="F2608">
            <v>15983</v>
          </cell>
        </row>
        <row r="2609">
          <cell r="A2609" t="str">
            <v>P17</v>
          </cell>
          <cell r="B2609" t="str">
            <v>JORNAL VIGILANTE NOCTURNO</v>
          </cell>
          <cell r="C2609" t="str">
            <v>Personal</v>
          </cell>
          <cell r="D2609" t="str">
            <v>DIA</v>
          </cell>
          <cell r="E2609">
            <v>118321</v>
          </cell>
          <cell r="F2609">
            <v>118321</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89750</v>
          </cell>
          <cell r="F2611">
            <v>89750</v>
          </cell>
        </row>
        <row r="2612">
          <cell r="A2612" t="str">
            <v>P20</v>
          </cell>
          <cell r="B2612" t="str">
            <v>VIGIA DE SALUD (AUXILIAR DE ENFERMERIA)</v>
          </cell>
          <cell r="C2612" t="str">
            <v>Personal</v>
          </cell>
          <cell r="D2612" t="str">
            <v>DIA</v>
          </cell>
          <cell r="E2612">
            <v>89750</v>
          </cell>
          <cell r="F2612">
            <v>89750</v>
          </cell>
        </row>
        <row r="2613">
          <cell r="A2613" t="str">
            <v>P21</v>
          </cell>
          <cell r="B2613" t="str">
            <v>AYUDANTE PARA DESINFECCION CONTINUA DE ESPACIOS MEDIO - TIEMPO</v>
          </cell>
          <cell r="C2613" t="str">
            <v>Personal</v>
          </cell>
          <cell r="D2613" t="str">
            <v>DIA</v>
          </cell>
          <cell r="E2613">
            <v>32826</v>
          </cell>
          <cell r="F2613">
            <v>32826</v>
          </cell>
        </row>
        <row r="2614">
          <cell r="A2614" t="str">
            <v>P22</v>
          </cell>
          <cell r="B2614" t="str">
            <v>AYUDANTE PARA DESINFECCION CONTINUA DE ESPACIOS MEDIO TIEMPO</v>
          </cell>
          <cell r="C2614" t="str">
            <v>Personal</v>
          </cell>
          <cell r="D2614" t="str">
            <v>DIA</v>
          </cell>
          <cell r="E2614">
            <v>32826</v>
          </cell>
          <cell r="F2614">
            <v>32826</v>
          </cell>
        </row>
        <row r="2615">
          <cell r="A2615" t="str">
            <v>AB1</v>
          </cell>
          <cell r="B2615" t="str">
            <v>ACERO 60.000 PSI (INCLUYE ALAMBRE NEGRO Y FIGURACIÓN )</v>
          </cell>
          <cell r="C2615" t="str">
            <v>Analisis Basico</v>
          </cell>
          <cell r="D2615" t="str">
            <v>KG</v>
          </cell>
          <cell r="E2615">
            <v>6371</v>
          </cell>
          <cell r="F2615">
            <v>6371</v>
          </cell>
        </row>
        <row r="2616">
          <cell r="A2616" t="str">
            <v>AB2</v>
          </cell>
          <cell r="B2616" t="str">
            <v>CONCRETO 1500 psi - 10.5 Mpa</v>
          </cell>
          <cell r="C2616" t="str">
            <v>Analisis Basico</v>
          </cell>
          <cell r="D2616" t="str">
            <v>M3</v>
          </cell>
          <cell r="E2616">
            <v>393945</v>
          </cell>
          <cell r="F2616">
            <v>393945</v>
          </cell>
        </row>
        <row r="2617">
          <cell r="A2617" t="str">
            <v>AB3</v>
          </cell>
          <cell r="B2617" t="str">
            <v>CONCRETO 2000 PSI - 14 MPA</v>
          </cell>
          <cell r="C2617" t="str">
            <v>Analisis Basico</v>
          </cell>
          <cell r="D2617" t="str">
            <v>M3</v>
          </cell>
          <cell r="E2617">
            <v>406051</v>
          </cell>
          <cell r="F2617">
            <v>406051</v>
          </cell>
        </row>
        <row r="2618">
          <cell r="A2618" t="str">
            <v>AB4</v>
          </cell>
          <cell r="B2618" t="str">
            <v>CONCRETO 2500 psi - 17.5 Mpa</v>
          </cell>
          <cell r="C2618" t="str">
            <v>Analisis Basico</v>
          </cell>
          <cell r="D2618" t="str">
            <v>M3</v>
          </cell>
          <cell r="E2618">
            <v>456939</v>
          </cell>
          <cell r="F2618">
            <v>456939</v>
          </cell>
        </row>
        <row r="2619">
          <cell r="A2619" t="str">
            <v>AB5</v>
          </cell>
          <cell r="B2619" t="str">
            <v>CONCRETO 3000 psi - 21 Mpa</v>
          </cell>
          <cell r="C2619" t="str">
            <v>Analisis Basico</v>
          </cell>
          <cell r="D2619" t="str">
            <v>M3</v>
          </cell>
          <cell r="E2619">
            <v>505796</v>
          </cell>
          <cell r="F2619">
            <v>505796</v>
          </cell>
        </row>
        <row r="2620">
          <cell r="A2620" t="str">
            <v>AB6</v>
          </cell>
          <cell r="B2620" t="str">
            <v>CONCRETO 3500 psi - 24.5 Mpa</v>
          </cell>
          <cell r="C2620" t="str">
            <v>Analisis Basico</v>
          </cell>
          <cell r="D2620" t="str">
            <v>M3</v>
          </cell>
          <cell r="E2620">
            <v>551390</v>
          </cell>
          <cell r="F2620">
            <v>551390</v>
          </cell>
        </row>
        <row r="2621">
          <cell r="A2621" t="str">
            <v>AB7</v>
          </cell>
          <cell r="B2621" t="str">
            <v>CONCRETO 4000 psi - 28 Mpa</v>
          </cell>
          <cell r="C2621" t="str">
            <v>Analisis Basico</v>
          </cell>
          <cell r="D2621" t="str">
            <v>M3</v>
          </cell>
          <cell r="E2621">
            <v>568302</v>
          </cell>
          <cell r="F2621">
            <v>568302</v>
          </cell>
        </row>
        <row r="2622">
          <cell r="A2622" t="str">
            <v>AB8</v>
          </cell>
          <cell r="B2622" t="str">
            <v>CONCRETO 1500 psi - 10.5 Mpa Impermeabilizado</v>
          </cell>
          <cell r="C2622" t="str">
            <v>Analisis Basico</v>
          </cell>
          <cell r="D2622" t="str">
            <v>M3</v>
          </cell>
          <cell r="E2622">
            <v>415156</v>
          </cell>
          <cell r="F2622">
            <v>415156</v>
          </cell>
        </row>
        <row r="2623">
          <cell r="A2623" t="str">
            <v>AB9</v>
          </cell>
          <cell r="B2623" t="str">
            <v>CONCRETO 2000 psi - 14 Mpa Impermeabilizado</v>
          </cell>
          <cell r="C2623" t="str">
            <v>Analisis Basico</v>
          </cell>
          <cell r="D2623" t="str">
            <v>M3</v>
          </cell>
          <cell r="E2623">
            <v>427263</v>
          </cell>
          <cell r="F2623">
            <v>427263</v>
          </cell>
        </row>
        <row r="2624">
          <cell r="A2624" t="str">
            <v>AB10</v>
          </cell>
          <cell r="B2624" t="str">
            <v>CONCRETO 2500 psi - 17.5 Mpa Impermeabilizado</v>
          </cell>
          <cell r="C2624" t="str">
            <v>Analisis Basico</v>
          </cell>
          <cell r="D2624" t="str">
            <v>M3</v>
          </cell>
          <cell r="E2624">
            <v>478150</v>
          </cell>
          <cell r="F2624">
            <v>478150</v>
          </cell>
        </row>
        <row r="2625">
          <cell r="A2625" t="str">
            <v>AB11</v>
          </cell>
          <cell r="B2625" t="str">
            <v>CONCRETO 3000 psi - 21 Mpa Impermeabilizado</v>
          </cell>
          <cell r="C2625" t="str">
            <v>Analisis Basico</v>
          </cell>
          <cell r="D2625" t="str">
            <v>M3</v>
          </cell>
          <cell r="E2625">
            <v>527007</v>
          </cell>
          <cell r="F2625">
            <v>527007</v>
          </cell>
        </row>
        <row r="2626">
          <cell r="A2626" t="str">
            <v>AB12</v>
          </cell>
          <cell r="B2626" t="str">
            <v>CONCRETO 3500 psi - 24.5 Mpa Impermeabilizado</v>
          </cell>
          <cell r="C2626" t="str">
            <v>Analisis Basico</v>
          </cell>
          <cell r="D2626" t="str">
            <v>M3</v>
          </cell>
          <cell r="E2626">
            <v>572602</v>
          </cell>
          <cell r="F2626">
            <v>572602</v>
          </cell>
        </row>
        <row r="2627">
          <cell r="A2627" t="str">
            <v>AB13</v>
          </cell>
          <cell r="B2627" t="str">
            <v>CONCRETO 4000 psi - 28 Mpa Impermeabilizado</v>
          </cell>
          <cell r="C2627" t="str">
            <v>Analisis Basico</v>
          </cell>
          <cell r="D2627" t="str">
            <v>M3</v>
          </cell>
          <cell r="E2627">
            <v>589514</v>
          </cell>
          <cell r="F2627">
            <v>589514</v>
          </cell>
        </row>
        <row r="2628">
          <cell r="A2628" t="str">
            <v>AB14</v>
          </cell>
          <cell r="B2628" t="str">
            <v>CONCRETO MR 41 kg/cm2</v>
          </cell>
          <cell r="C2628" t="str">
            <v>Analisis Basico</v>
          </cell>
          <cell r="D2628" t="str">
            <v>M3</v>
          </cell>
          <cell r="E2628">
            <v>512851</v>
          </cell>
          <cell r="F2628">
            <v>512851</v>
          </cell>
        </row>
        <row r="2629">
          <cell r="A2629" t="str">
            <v>AB15</v>
          </cell>
          <cell r="B2629" t="str">
            <v>CONCRETO MR 42 kg/cm2</v>
          </cell>
          <cell r="C2629" t="str">
            <v>Analisis Basico</v>
          </cell>
          <cell r="D2629" t="str">
            <v>M3</v>
          </cell>
          <cell r="E2629">
            <v>521441</v>
          </cell>
          <cell r="F2629">
            <v>521441</v>
          </cell>
        </row>
        <row r="2630">
          <cell r="A2630" t="str">
            <v>AB16</v>
          </cell>
          <cell r="B2630" t="str">
            <v>CONCRETO MR 45 kg/cm2</v>
          </cell>
          <cell r="C2630" t="str">
            <v>Analisis Basico</v>
          </cell>
          <cell r="D2630" t="str">
            <v>M3</v>
          </cell>
          <cell r="E2630">
            <v>535009</v>
          </cell>
          <cell r="F2630">
            <v>535009</v>
          </cell>
        </row>
        <row r="2631">
          <cell r="A2631" t="str">
            <v>AB17</v>
          </cell>
          <cell r="B2631" t="str">
            <v>CONCRETO 5000 psi - 35 Mpa Impermeabilizado</v>
          </cell>
          <cell r="C2631" t="str">
            <v>Analisis Basico</v>
          </cell>
          <cell r="D2631" t="str">
            <v>M3</v>
          </cell>
          <cell r="E2631">
            <v>675694</v>
          </cell>
          <cell r="F2631">
            <v>675694</v>
          </cell>
        </row>
        <row r="2632">
          <cell r="A2632" t="str">
            <v>AB18</v>
          </cell>
          <cell r="B2632" t="str">
            <v>CONCRETO 5000 psi - 35 Mpa</v>
          </cell>
          <cell r="C2632" t="str">
            <v>Analisis Basico</v>
          </cell>
          <cell r="D2632" t="str">
            <v>M3</v>
          </cell>
          <cell r="E2632">
            <v>654482</v>
          </cell>
          <cell r="F2632">
            <v>654482</v>
          </cell>
        </row>
        <row r="2633">
          <cell r="A2633" t="str">
            <v>AB19</v>
          </cell>
          <cell r="B2633" t="str">
            <v>MORTERO 1:2</v>
          </cell>
          <cell r="C2633" t="str">
            <v>Analisis Basico</v>
          </cell>
          <cell r="D2633" t="str">
            <v>M3</v>
          </cell>
          <cell r="E2633">
            <v>663789</v>
          </cell>
          <cell r="F2633">
            <v>663789</v>
          </cell>
        </row>
        <row r="2634">
          <cell r="A2634" t="str">
            <v>AB20</v>
          </cell>
          <cell r="B2634" t="str">
            <v>MORTERO 1:3</v>
          </cell>
          <cell r="C2634" t="str">
            <v>Analisis Basico</v>
          </cell>
          <cell r="D2634" t="str">
            <v>M3</v>
          </cell>
          <cell r="E2634">
            <v>539143</v>
          </cell>
          <cell r="F2634">
            <v>539143</v>
          </cell>
        </row>
        <row r="2635">
          <cell r="A2635" t="str">
            <v>AB21</v>
          </cell>
          <cell r="B2635" t="str">
            <v>MORTERO 1:4</v>
          </cell>
          <cell r="C2635" t="str">
            <v>Analisis Basico</v>
          </cell>
          <cell r="D2635" t="str">
            <v>M3</v>
          </cell>
          <cell r="E2635">
            <v>467291</v>
          </cell>
          <cell r="F2635">
            <v>467291</v>
          </cell>
        </row>
        <row r="2636">
          <cell r="A2636" t="str">
            <v>AB22</v>
          </cell>
          <cell r="B2636" t="str">
            <v>MORTERO 1:5</v>
          </cell>
          <cell r="C2636" t="str">
            <v>Analisis Basico</v>
          </cell>
          <cell r="D2636" t="str">
            <v>M3</v>
          </cell>
          <cell r="E2636">
            <v>416312</v>
          </cell>
          <cell r="F2636">
            <v>416312</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593021</v>
          </cell>
          <cell r="F2639">
            <v>593021</v>
          </cell>
        </row>
        <row r="2640">
          <cell r="A2640" t="str">
            <v>C7</v>
          </cell>
          <cell r="B2640" t="str">
            <v>CUADRILLA GG TIPO 1 (1 OFICIAL + 1 AYUDANTE) (Alumbrado Publico)</v>
          </cell>
          <cell r="C2640" t="str">
            <v>Cuadrilla</v>
          </cell>
          <cell r="D2640" t="str">
            <v>HR</v>
          </cell>
          <cell r="E2640">
            <v>39955</v>
          </cell>
          <cell r="F2640">
            <v>39955</v>
          </cell>
        </row>
        <row r="2641">
          <cell r="A2641" t="str">
            <v>C14</v>
          </cell>
          <cell r="B2641" t="str">
            <v>CUADRILLA GG TIPO 2 (1 OFICIAL + 2 AYUDANTE) (Alumbrado Publico)</v>
          </cell>
          <cell r="C2641" t="str">
            <v>Cuadrilla</v>
          </cell>
          <cell r="D2641" t="str">
            <v>HR</v>
          </cell>
          <cell r="E2641">
            <v>54104</v>
          </cell>
          <cell r="F2641">
            <v>54104</v>
          </cell>
        </row>
        <row r="2642">
          <cell r="A2642" t="str">
            <v>C21</v>
          </cell>
          <cell r="B2642" t="str">
            <v>CUADRILLA GG TIPO 3 (1 OFICIAL + 3 AYUDANTE) (Alumbrado Publico)</v>
          </cell>
          <cell r="C2642" t="str">
            <v>Cuadrilla</v>
          </cell>
          <cell r="D2642" t="str">
            <v>HR</v>
          </cell>
          <cell r="E2642">
            <v>68253</v>
          </cell>
          <cell r="F2642">
            <v>68253</v>
          </cell>
        </row>
        <row r="2643">
          <cell r="A2643" t="str">
            <v>C28</v>
          </cell>
          <cell r="B2643" t="str">
            <v>CUADRILLA GG TIPO 4 (1 OFICIAL + 4 AYUDANTE) (Alumbrado Publico)</v>
          </cell>
          <cell r="C2643" t="str">
            <v>Cuadrilla</v>
          </cell>
          <cell r="D2643" t="str">
            <v>HR</v>
          </cell>
          <cell r="E2643">
            <v>82402</v>
          </cell>
          <cell r="F2643">
            <v>82402</v>
          </cell>
        </row>
        <row r="2644">
          <cell r="A2644" t="str">
            <v>C35</v>
          </cell>
          <cell r="B2644" t="str">
            <v>CUADRILLA GG TIPO 5 (1 OFICIAL + 5 AYUDANTE) (Alumbrado Publico)</v>
          </cell>
          <cell r="C2644" t="str">
            <v>Cuadrilla</v>
          </cell>
          <cell r="D2644" t="str">
            <v>HR</v>
          </cell>
          <cell r="E2644">
            <v>96551</v>
          </cell>
          <cell r="F2644">
            <v>96551</v>
          </cell>
        </row>
        <row r="2645">
          <cell r="A2645" t="str">
            <v>C42</v>
          </cell>
          <cell r="B2645" t="str">
            <v>CUADRILLA GG TIPO 6 (1 OFICIAL + 6 AYUDANTE) (Alumbrado Publico)</v>
          </cell>
          <cell r="C2645" t="str">
            <v>Cuadrilla</v>
          </cell>
          <cell r="D2645" t="str">
            <v>HR</v>
          </cell>
          <cell r="E2645">
            <v>110700</v>
          </cell>
          <cell r="F2645">
            <v>110700</v>
          </cell>
        </row>
        <row r="2646">
          <cell r="A2646" t="str">
            <v>C45</v>
          </cell>
          <cell r="B2646" t="str">
            <v>CUADRILLA HH (1 SOLDADOR + 1 AYUDANTE)</v>
          </cell>
          <cell r="C2646" t="str">
            <v>Cuadrilla</v>
          </cell>
          <cell r="D2646" t="str">
            <v>HR</v>
          </cell>
          <cell r="E2646">
            <v>20853</v>
          </cell>
          <cell r="F2646">
            <v>20853</v>
          </cell>
        </row>
        <row r="2647">
          <cell r="A2647" t="str">
            <v>P17</v>
          </cell>
          <cell r="B2647" t="str">
            <v>JORNAL VIGILANTE NOCTURNO</v>
          </cell>
          <cell r="C2647" t="str">
            <v>Personal</v>
          </cell>
          <cell r="D2647" t="str">
            <v>DIA</v>
          </cell>
          <cell r="E2647">
            <v>118321</v>
          </cell>
          <cell r="F2647">
            <v>118321</v>
          </cell>
        </row>
        <row r="2648">
          <cell r="A2648" t="str">
            <v>C46</v>
          </cell>
          <cell r="B2648" t="str">
            <v>JORNAL VIGILANTE NOCTURNO Y/O FESTIVOS CON PRESTACIONES</v>
          </cell>
          <cell r="C2648" t="str">
            <v>Cuadrilla</v>
          </cell>
          <cell r="D2648" t="str">
            <v>DIA</v>
          </cell>
          <cell r="E2648">
            <v>118321</v>
          </cell>
          <cell r="F2648">
            <v>118321</v>
          </cell>
        </row>
        <row r="2649">
          <cell r="A2649" t="str">
            <v>P1</v>
          </cell>
          <cell r="B2649" t="str">
            <v>OFICIAL AA (ALBAÑILERIA)</v>
          </cell>
          <cell r="C2649" t="str">
            <v>Personal</v>
          </cell>
          <cell r="D2649" t="str">
            <v>HR</v>
          </cell>
          <cell r="E2649">
            <v>13130</v>
          </cell>
          <cell r="F2649">
            <v>13130</v>
          </cell>
        </row>
        <row r="2650">
          <cell r="A2650" t="str">
            <v>P2</v>
          </cell>
          <cell r="B2650" t="str">
            <v>OFICIAL BB (INSTALACIONES)</v>
          </cell>
          <cell r="C2650" t="str">
            <v>Personal</v>
          </cell>
          <cell r="D2650" t="str">
            <v>HR</v>
          </cell>
          <cell r="E2650">
            <v>14444</v>
          </cell>
          <cell r="F2650">
            <v>14444</v>
          </cell>
        </row>
        <row r="2651">
          <cell r="A2651" t="str">
            <v>P3</v>
          </cell>
          <cell r="B2651" t="str">
            <v>OFICIAL CC (PINTURA)</v>
          </cell>
          <cell r="C2651" t="str">
            <v>Personal</v>
          </cell>
          <cell r="D2651" t="str">
            <v>HR</v>
          </cell>
          <cell r="E2651">
            <v>15099</v>
          </cell>
          <cell r="F2651">
            <v>15099</v>
          </cell>
        </row>
        <row r="2652">
          <cell r="A2652" t="str">
            <v>P4</v>
          </cell>
          <cell r="B2652" t="str">
            <v>OFICIAL DD (CARPINTERIA)</v>
          </cell>
          <cell r="C2652" t="str">
            <v>Personal</v>
          </cell>
          <cell r="D2652" t="str">
            <v>HR</v>
          </cell>
          <cell r="E2652">
            <v>15099</v>
          </cell>
          <cell r="F2652">
            <v>15099</v>
          </cell>
        </row>
        <row r="2653">
          <cell r="A2653" t="str">
            <v>P5</v>
          </cell>
          <cell r="B2653" t="str">
            <v>OFICIAL EE (DRY WALL)</v>
          </cell>
          <cell r="C2653" t="str">
            <v>Personal</v>
          </cell>
          <cell r="D2653" t="str">
            <v>HR</v>
          </cell>
          <cell r="E2653">
            <v>14706</v>
          </cell>
          <cell r="F2653">
            <v>14706</v>
          </cell>
        </row>
        <row r="2654">
          <cell r="A2654" t="str">
            <v>P6</v>
          </cell>
          <cell r="B2654" t="str">
            <v>OFICIAL FF (ELECTRICAS)</v>
          </cell>
          <cell r="C2654" t="str">
            <v>Personal</v>
          </cell>
          <cell r="D2654" t="str">
            <v>HR</v>
          </cell>
          <cell r="E2654">
            <v>17960</v>
          </cell>
          <cell r="F2654">
            <v>17960</v>
          </cell>
        </row>
        <row r="2655">
          <cell r="A2655" t="str">
            <v>P7</v>
          </cell>
          <cell r="B2655" t="str">
            <v>OFICIAL GG (ALUMBRADO PUBLICO)</v>
          </cell>
          <cell r="C2655" t="str">
            <v>Personal</v>
          </cell>
          <cell r="D2655" t="str">
            <v>HR</v>
          </cell>
          <cell r="E2655">
            <v>29933</v>
          </cell>
          <cell r="F2655">
            <v>29933</v>
          </cell>
        </row>
        <row r="2656">
          <cell r="A2656" t="str">
            <v>P18</v>
          </cell>
          <cell r="B2656" t="str">
            <v>PROTECCION SEGUN PROTOCOLO COVID-19</v>
          </cell>
          <cell r="C2656" t="str">
            <v>Personal</v>
          </cell>
          <cell r="D2656" t="str">
            <v>DIA</v>
          </cell>
          <cell r="E2656">
            <v>5906</v>
          </cell>
          <cell r="F2656">
            <v>5906</v>
          </cell>
        </row>
        <row r="2657">
          <cell r="A2657" t="str">
            <v>P16</v>
          </cell>
          <cell r="B2657" t="str">
            <v>SOLDADOR</v>
          </cell>
          <cell r="C2657" t="str">
            <v>Personal</v>
          </cell>
          <cell r="D2657" t="str">
            <v>HR</v>
          </cell>
          <cell r="E2657">
            <v>15983</v>
          </cell>
          <cell r="F2657">
            <v>15983</v>
          </cell>
        </row>
        <row r="2658">
          <cell r="A2658" t="str">
            <v>C47</v>
          </cell>
          <cell r="B2658" t="str">
            <v>VIGIA DE SALUD (AUXILIAR DE ENFERMERIA)</v>
          </cell>
          <cell r="C2658" t="str">
            <v>Cuadrilla</v>
          </cell>
          <cell r="D2658" t="str">
            <v>DIA</v>
          </cell>
          <cell r="E2658">
            <v>89750</v>
          </cell>
          <cell r="F2658">
            <v>89750</v>
          </cell>
        </row>
        <row r="2659">
          <cell r="A2659" t="str">
            <v>P20</v>
          </cell>
          <cell r="B2659" t="str">
            <v>VIGIA DE SALUD (AUXILIAR DE ENFERMERIA)</v>
          </cell>
          <cell r="C2659" t="str">
            <v>Personal</v>
          </cell>
          <cell r="D2659" t="str">
            <v>DIA</v>
          </cell>
          <cell r="E2659">
            <v>89750</v>
          </cell>
          <cell r="F2659">
            <v>89750</v>
          </cell>
        </row>
      </sheetData>
      <sheetData sheetId="4" refreshError="1"/>
      <sheetData sheetId="5" refreshError="1"/>
      <sheetData sheetId="6" refreshError="1"/>
      <sheetData sheetId="7"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A.P.U"/>
      <sheetName val="Insumos"/>
      <sheetName val="Analisis Factor Prestacional"/>
      <sheetName val="Analisis Mano de Obra"/>
      <sheetName val="Analisis Herramienta Menor"/>
      <sheetName val="Analisis AIU"/>
    </sheetNames>
    <sheetDataSet>
      <sheetData sheetId="0"/>
      <sheetData sheetId="1"/>
      <sheetData sheetId="2"/>
      <sheetData sheetId="3">
        <row r="2">
          <cell r="A2" t="str">
            <v>I1</v>
          </cell>
          <cell r="B2" t="str">
            <v>ACERO 37.000 PSI</v>
          </cell>
          <cell r="C2" t="str">
            <v>Insumos</v>
          </cell>
          <cell r="D2" t="str">
            <v>KG</v>
          </cell>
          <cell r="E2">
            <v>3958</v>
          </cell>
          <cell r="F2">
            <v>3326</v>
          </cell>
        </row>
        <row r="3">
          <cell r="A3" t="str">
            <v>I2</v>
          </cell>
          <cell r="B3" t="str">
            <v>ACERO 60.000 PSI</v>
          </cell>
          <cell r="C3" t="str">
            <v>Insumos</v>
          </cell>
          <cell r="D3" t="str">
            <v>KG</v>
          </cell>
          <cell r="E3">
            <v>3958</v>
          </cell>
          <cell r="F3">
            <v>3326</v>
          </cell>
        </row>
        <row r="4">
          <cell r="A4" t="str">
            <v>I3</v>
          </cell>
          <cell r="B4" t="str">
            <v>ALAMBRE NEGRO NO. 18</v>
          </cell>
          <cell r="C4" t="str">
            <v>Insumos</v>
          </cell>
          <cell r="D4" t="str">
            <v>KG</v>
          </cell>
          <cell r="E4">
            <v>5165</v>
          </cell>
          <cell r="F4">
            <v>4340</v>
          </cell>
        </row>
        <row r="5">
          <cell r="A5" t="str">
            <v>I4</v>
          </cell>
          <cell r="B5" t="str">
            <v xml:space="preserve">GRAFIL 5.5 MM </v>
          </cell>
          <cell r="C5" t="str">
            <v>Insumos</v>
          </cell>
          <cell r="D5" t="str">
            <v>KG</v>
          </cell>
          <cell r="E5">
            <v>3809</v>
          </cell>
          <cell r="F5">
            <v>3201</v>
          </cell>
        </row>
        <row r="6">
          <cell r="A6" t="str">
            <v>I5</v>
          </cell>
          <cell r="B6" t="str">
            <v>MALLA ELECTROSOLDADA H-084  R-2.1  4 MM  15 X 25 CM.</v>
          </cell>
          <cell r="C6" t="str">
            <v>Insumos</v>
          </cell>
          <cell r="D6" t="str">
            <v>KG</v>
          </cell>
          <cell r="E6">
            <v>3768</v>
          </cell>
          <cell r="F6">
            <v>3166</v>
          </cell>
        </row>
        <row r="7">
          <cell r="A7" t="str">
            <v>I6</v>
          </cell>
          <cell r="B7" t="str">
            <v>MALLA ELECTROSOLDADA M-084  Q-2  4 MM  15 X 15 CM.</v>
          </cell>
          <cell r="C7" t="str">
            <v>Insumos</v>
          </cell>
          <cell r="D7" t="str">
            <v>KG</v>
          </cell>
          <cell r="E7">
            <v>6055</v>
          </cell>
          <cell r="F7">
            <v>5088</v>
          </cell>
        </row>
        <row r="8">
          <cell r="A8" t="str">
            <v>I7</v>
          </cell>
          <cell r="B8" t="str">
            <v>MALLA ELECTROSOLDADA M-106  Q-3  4.5 MM 15 X 15 CM.</v>
          </cell>
          <cell r="C8" t="str">
            <v>Insumos</v>
          </cell>
          <cell r="D8" t="str">
            <v>KG</v>
          </cell>
          <cell r="E8">
            <v>3768</v>
          </cell>
          <cell r="F8">
            <v>3166</v>
          </cell>
        </row>
        <row r="9">
          <cell r="A9" t="str">
            <v>I8</v>
          </cell>
          <cell r="B9" t="str">
            <v>MALLA ELECTROSOLDADA XX-131 5.0MM C/ 15 CM EN AMBOS SENTIDOS</v>
          </cell>
          <cell r="C9" t="str">
            <v>Insumos</v>
          </cell>
          <cell r="D9" t="str">
            <v>KG</v>
          </cell>
          <cell r="E9">
            <v>5404</v>
          </cell>
          <cell r="F9">
            <v>4541</v>
          </cell>
        </row>
        <row r="10">
          <cell r="A10" t="str">
            <v>I9</v>
          </cell>
          <cell r="B10" t="str">
            <v xml:space="preserve">MALLA ELECTROSOLDADA M-159  Q-4  5.5 MM 15 X 15 CM. </v>
          </cell>
          <cell r="C10" t="str">
            <v>Insumos</v>
          </cell>
          <cell r="D10" t="str">
            <v>KG</v>
          </cell>
          <cell r="E10">
            <v>3768</v>
          </cell>
          <cell r="F10">
            <v>3166</v>
          </cell>
        </row>
        <row r="11">
          <cell r="A11" t="str">
            <v>I10</v>
          </cell>
          <cell r="B11" t="str">
            <v>MALLA ELECTROSOLDADA M-188. Q-5  6.0MM  15 X 15CM.</v>
          </cell>
          <cell r="C11" t="str">
            <v>Insumos</v>
          </cell>
          <cell r="D11" t="str">
            <v>KG</v>
          </cell>
          <cell r="E11">
            <v>3768</v>
          </cell>
          <cell r="F11">
            <v>3166</v>
          </cell>
        </row>
        <row r="12">
          <cell r="A12" t="str">
            <v>I11</v>
          </cell>
          <cell r="B12" t="str">
            <v>MALLA ELECTROSOLDADA M-221  Q-6  6.5 MM  15 X 15 CM.</v>
          </cell>
          <cell r="C12" t="str">
            <v>Insumos</v>
          </cell>
          <cell r="D12" t="str">
            <v>KG</v>
          </cell>
          <cell r="E12">
            <v>3768</v>
          </cell>
          <cell r="F12">
            <v>3166</v>
          </cell>
        </row>
        <row r="13">
          <cell r="A13" t="str">
            <v>I12</v>
          </cell>
          <cell r="B13" t="str">
            <v>MALLA ELECTROSOLDADA M-257  F 7,0MM C/.15M EN AMBOS SENTIDOS</v>
          </cell>
          <cell r="C13" t="str">
            <v>Insumos</v>
          </cell>
          <cell r="D13" t="str">
            <v>KG</v>
          </cell>
          <cell r="E13">
            <v>3768</v>
          </cell>
          <cell r="F13">
            <v>3166</v>
          </cell>
        </row>
        <row r="14">
          <cell r="A14" t="str">
            <v>I13</v>
          </cell>
          <cell r="B14" t="str">
            <v xml:space="preserve">VARILLA LISA 5/8" </v>
          </cell>
          <cell r="C14" t="str">
            <v>Insumos</v>
          </cell>
          <cell r="D14" t="str">
            <v>M</v>
          </cell>
          <cell r="E14">
            <v>5850</v>
          </cell>
          <cell r="F14">
            <v>4916</v>
          </cell>
        </row>
        <row r="15">
          <cell r="A15" t="str">
            <v>I14</v>
          </cell>
          <cell r="B15" t="str">
            <v xml:space="preserve">VARILLA LISA 3/8" </v>
          </cell>
          <cell r="C15" t="str">
            <v>Insumos</v>
          </cell>
          <cell r="D15" t="str">
            <v>M</v>
          </cell>
          <cell r="E15">
            <v>4712</v>
          </cell>
          <cell r="F15">
            <v>3960</v>
          </cell>
        </row>
        <row r="16">
          <cell r="A16" t="str">
            <v>I15</v>
          </cell>
          <cell r="B16" t="str">
            <v xml:space="preserve">VARILLA LISA 1/2" </v>
          </cell>
          <cell r="C16" t="str">
            <v>Insumos</v>
          </cell>
          <cell r="D16" t="str">
            <v>M</v>
          </cell>
          <cell r="E16">
            <v>5468</v>
          </cell>
          <cell r="F16">
            <v>4595</v>
          </cell>
        </row>
        <row r="17">
          <cell r="A17" t="str">
            <v>I16</v>
          </cell>
          <cell r="B17" t="str">
            <v xml:space="preserve">CONECTORES EN LAMINA </v>
          </cell>
          <cell r="C17" t="str">
            <v>Insumos</v>
          </cell>
          <cell r="D17" t="str">
            <v>UND</v>
          </cell>
          <cell r="E17">
            <v>646</v>
          </cell>
          <cell r="F17">
            <v>543</v>
          </cell>
        </row>
        <row r="18">
          <cell r="A18" t="str">
            <v>I17</v>
          </cell>
          <cell r="B18" t="str">
            <v>BARRAS CORRUGADAS W60X6M D: 1/4"</v>
          </cell>
          <cell r="C18" t="str">
            <v>Insumos</v>
          </cell>
          <cell r="D18" t="str">
            <v>UND</v>
          </cell>
          <cell r="E18">
            <v>3324</v>
          </cell>
          <cell r="F18">
            <v>2793</v>
          </cell>
        </row>
        <row r="19">
          <cell r="A19" t="str">
            <v>I18</v>
          </cell>
          <cell r="B19" t="str">
            <v>BARRAS CORRUGADAS W60X6M D: 8.5 MM</v>
          </cell>
          <cell r="C19" t="str">
            <v>Insumos</v>
          </cell>
          <cell r="D19" t="str">
            <v>UND</v>
          </cell>
          <cell r="E19">
            <v>3324</v>
          </cell>
          <cell r="F19">
            <v>2793</v>
          </cell>
        </row>
        <row r="20">
          <cell r="A20" t="str">
            <v>I19</v>
          </cell>
          <cell r="B20" t="str">
            <v>BARRAS CORRUGADAS W60X6M D: 9MM</v>
          </cell>
          <cell r="C20" t="str">
            <v>Insumos</v>
          </cell>
          <cell r="D20" t="str">
            <v>UND</v>
          </cell>
          <cell r="E20">
            <v>3324</v>
          </cell>
          <cell r="F20">
            <v>2793</v>
          </cell>
        </row>
        <row r="21">
          <cell r="A21" t="str">
            <v>I20</v>
          </cell>
          <cell r="B21" t="str">
            <v>BARRAS CORRUGADAS W60X6M D: 3/8"</v>
          </cell>
          <cell r="C21" t="str">
            <v>Insumos</v>
          </cell>
          <cell r="D21" t="str">
            <v>UND</v>
          </cell>
          <cell r="E21">
            <v>3324</v>
          </cell>
          <cell r="F21">
            <v>2793</v>
          </cell>
        </row>
        <row r="22">
          <cell r="A22" t="str">
            <v>I21</v>
          </cell>
          <cell r="B22" t="str">
            <v>GANCHO DE AGARRE DE 5/8" DE FY 420 MPA</v>
          </cell>
          <cell r="C22" t="str">
            <v>Insumos</v>
          </cell>
          <cell r="D22" t="str">
            <v>UND</v>
          </cell>
          <cell r="E22">
            <v>3411</v>
          </cell>
          <cell r="F22">
            <v>2866</v>
          </cell>
        </row>
        <row r="23">
          <cell r="A23" t="str">
            <v>I22</v>
          </cell>
          <cell r="B23" t="str">
            <v>ESCALONES EN 3/8 DE FY 420 MPA</v>
          </cell>
          <cell r="C23" t="str">
            <v>Insumos</v>
          </cell>
          <cell r="D23" t="str">
            <v>UND</v>
          </cell>
          <cell r="E23">
            <v>3324</v>
          </cell>
          <cell r="F23">
            <v>2793</v>
          </cell>
        </row>
        <row r="24">
          <cell r="A24" t="str">
            <v>I23</v>
          </cell>
          <cell r="B24" t="str">
            <v>MARCO REJA DE VARILLA 1" A.R/ ANGULO/PLATINA</v>
          </cell>
          <cell r="C24" t="str">
            <v>Insumos</v>
          </cell>
          <cell r="D24" t="str">
            <v>UND</v>
          </cell>
          <cell r="E24">
            <v>188501</v>
          </cell>
          <cell r="F24">
            <v>158404</v>
          </cell>
        </row>
        <row r="25">
          <cell r="A25" t="str">
            <v>I24</v>
          </cell>
          <cell r="B25" t="str">
            <v>ARO-TAPA HD DE 0,60 M SELLO ELASTICO- LLAVE-ANTIRUIDO</v>
          </cell>
          <cell r="C25" t="str">
            <v>Insumos</v>
          </cell>
          <cell r="D25" t="str">
            <v>UND</v>
          </cell>
          <cell r="E25">
            <v>1159274</v>
          </cell>
          <cell r="F25">
            <v>974180</v>
          </cell>
        </row>
        <row r="26">
          <cell r="A26" t="str">
            <v>I25</v>
          </cell>
          <cell r="B26" t="str">
            <v>ARO-TAPA HD DE 0,58 M SELLO ELASTICO- LLAVE-ANTIRUIDO</v>
          </cell>
          <cell r="C26" t="str">
            <v>Insumos</v>
          </cell>
          <cell r="D26" t="str">
            <v>UND</v>
          </cell>
          <cell r="E26">
            <v>565499</v>
          </cell>
          <cell r="F26">
            <v>475209</v>
          </cell>
        </row>
        <row r="27">
          <cell r="A27" t="str">
            <v>I26</v>
          </cell>
          <cell r="B27" t="str">
            <v>TAPA D 0.58 M EN POLIPROPILENO RECICLADO Y ARO EN HF</v>
          </cell>
          <cell r="C27" t="str">
            <v>Insumos</v>
          </cell>
          <cell r="D27" t="str">
            <v>UND</v>
          </cell>
          <cell r="E27">
            <v>245050</v>
          </cell>
          <cell r="F27">
            <v>205924</v>
          </cell>
        </row>
        <row r="28">
          <cell r="A28" t="str">
            <v>I27</v>
          </cell>
          <cell r="B28" t="str">
            <v>HIERRO LISO (DOVELAS)</v>
          </cell>
          <cell r="C28" t="str">
            <v>Insumos</v>
          </cell>
          <cell r="D28" t="str">
            <v>KG</v>
          </cell>
          <cell r="E28">
            <v>4712</v>
          </cell>
          <cell r="F28">
            <v>3960</v>
          </cell>
        </row>
        <row r="29">
          <cell r="A29" t="str">
            <v>I28</v>
          </cell>
          <cell r="B29" t="str">
            <v>ANCLAJES 1/2" X 8" (INCLUYE PERFORACIÓN Y ADHESIVO EPÓXICO)</v>
          </cell>
          <cell r="C29" t="str">
            <v>Insumos</v>
          </cell>
          <cell r="D29" t="str">
            <v>UND</v>
          </cell>
          <cell r="E29">
            <v>15080</v>
          </cell>
          <cell r="F29">
            <v>12672</v>
          </cell>
        </row>
        <row r="30">
          <cell r="A30" t="str">
            <v>I29</v>
          </cell>
          <cell r="B30" t="str">
            <v>CABLE 1/2" x 3 - ALTA RESISTENCIA</v>
          </cell>
          <cell r="C30" t="str">
            <v>Insumos</v>
          </cell>
          <cell r="D30" t="str">
            <v>ML</v>
          </cell>
          <cell r="E30">
            <v>15080</v>
          </cell>
          <cell r="F30">
            <v>12672</v>
          </cell>
        </row>
        <row r="31">
          <cell r="A31" t="str">
            <v>I30</v>
          </cell>
          <cell r="B31" t="str">
            <v>ALAMBRE DE PUA X 350 MTS CL 12</v>
          </cell>
          <cell r="C31" t="str">
            <v>Insumos</v>
          </cell>
          <cell r="D31" t="str">
            <v>ROLLO</v>
          </cell>
          <cell r="E31">
            <v>245993</v>
          </cell>
          <cell r="F31">
            <v>206717</v>
          </cell>
        </row>
        <row r="32">
          <cell r="A32" t="str">
            <v>I31</v>
          </cell>
          <cell r="B32" t="str">
            <v xml:space="preserve">ARENA DE PEÑA </v>
          </cell>
          <cell r="C32" t="str">
            <v>Insumos</v>
          </cell>
          <cell r="D32" t="str">
            <v>M3</v>
          </cell>
          <cell r="E32">
            <v>77978</v>
          </cell>
          <cell r="F32">
            <v>65528</v>
          </cell>
        </row>
        <row r="33">
          <cell r="A33" t="str">
            <v>I32</v>
          </cell>
          <cell r="B33" t="str">
            <v>ARENA LAVADA DE RIO</v>
          </cell>
          <cell r="C33" t="str">
            <v>Insumos</v>
          </cell>
          <cell r="D33" t="str">
            <v>M3</v>
          </cell>
          <cell r="E33">
            <v>111397</v>
          </cell>
          <cell r="F33">
            <v>93611</v>
          </cell>
        </row>
        <row r="34">
          <cell r="A34" t="str">
            <v>I33</v>
          </cell>
          <cell r="B34" t="str">
            <v>ARENA GRUESA</v>
          </cell>
          <cell r="C34" t="str">
            <v>Insumos</v>
          </cell>
          <cell r="D34" t="str">
            <v>M3</v>
          </cell>
          <cell r="E34">
            <v>53624</v>
          </cell>
          <cell r="F34">
            <v>45062</v>
          </cell>
        </row>
        <row r="35">
          <cell r="A35" t="str">
            <v>I34</v>
          </cell>
          <cell r="B35" t="str">
            <v>GRAVILLA COMUN DE RIO</v>
          </cell>
          <cell r="C35" t="str">
            <v>Insumos</v>
          </cell>
          <cell r="D35" t="str">
            <v>M3</v>
          </cell>
          <cell r="E35">
            <v>111397</v>
          </cell>
          <cell r="F35">
            <v>93611</v>
          </cell>
        </row>
        <row r="36">
          <cell r="A36" t="str">
            <v>I35</v>
          </cell>
          <cell r="B36" t="str">
            <v>GRAVILLA FINA 1/2"</v>
          </cell>
          <cell r="C36" t="str">
            <v>Insumos</v>
          </cell>
          <cell r="D36" t="str">
            <v>M3</v>
          </cell>
          <cell r="E36">
            <v>119967</v>
          </cell>
          <cell r="F36">
            <v>100813</v>
          </cell>
        </row>
        <row r="37">
          <cell r="A37" t="str">
            <v>I36</v>
          </cell>
          <cell r="B37" t="str">
            <v>MATERIAL SELECCIONADO DE 4"</v>
          </cell>
          <cell r="C37" t="str">
            <v>Insumos</v>
          </cell>
          <cell r="D37" t="str">
            <v>M3</v>
          </cell>
          <cell r="E37">
            <v>51414</v>
          </cell>
          <cell r="F37">
            <v>43205</v>
          </cell>
        </row>
        <row r="38">
          <cell r="A38" t="str">
            <v>I37</v>
          </cell>
          <cell r="B38" t="str">
            <v>PIEDRA MEDIA ZONGA</v>
          </cell>
          <cell r="C38" t="str">
            <v>Insumos</v>
          </cell>
          <cell r="D38" t="str">
            <v>M3</v>
          </cell>
          <cell r="E38">
            <v>68551</v>
          </cell>
          <cell r="F38">
            <v>57606</v>
          </cell>
        </row>
        <row r="39">
          <cell r="A39" t="str">
            <v>I38</v>
          </cell>
          <cell r="B39" t="str">
            <v>PIEDRA DE MANO</v>
          </cell>
          <cell r="C39" t="str">
            <v>Insumos</v>
          </cell>
          <cell r="D39" t="str">
            <v>M3</v>
          </cell>
          <cell r="E39">
            <v>68249</v>
          </cell>
          <cell r="F39">
            <v>57352</v>
          </cell>
        </row>
        <row r="40">
          <cell r="A40" t="str">
            <v>I39</v>
          </cell>
          <cell r="B40" t="str">
            <v>BASE GRANULAR B-200 NORMA INVIAS</v>
          </cell>
          <cell r="C40" t="str">
            <v>Insumos</v>
          </cell>
          <cell r="D40" t="str">
            <v>M3</v>
          </cell>
          <cell r="E40">
            <v>51414</v>
          </cell>
          <cell r="F40">
            <v>43205</v>
          </cell>
        </row>
        <row r="41">
          <cell r="A41" t="str">
            <v>I40</v>
          </cell>
          <cell r="B41" t="str">
            <v>BASE GRANULAR B-400 NORMA INVIAS</v>
          </cell>
          <cell r="C41" t="str">
            <v>Insumos</v>
          </cell>
          <cell r="D41" t="str">
            <v>M3</v>
          </cell>
          <cell r="E41">
            <v>59982</v>
          </cell>
          <cell r="F41">
            <v>50405</v>
          </cell>
        </row>
        <row r="42">
          <cell r="A42" t="str">
            <v>I41</v>
          </cell>
          <cell r="B42" t="str">
            <v>BASE GRANULAR B-600 NORMA INVIAS</v>
          </cell>
          <cell r="C42" t="str">
            <v>Insumos</v>
          </cell>
          <cell r="D42" t="str">
            <v>M3</v>
          </cell>
          <cell r="E42">
            <v>68551</v>
          </cell>
          <cell r="F42">
            <v>57606</v>
          </cell>
        </row>
        <row r="43">
          <cell r="A43" t="str">
            <v>I42</v>
          </cell>
          <cell r="B43" t="str">
            <v>BASE GRANULAR BG-1  NORMA INVIAS</v>
          </cell>
          <cell r="C43" t="str">
            <v>Insumos</v>
          </cell>
          <cell r="D43" t="str">
            <v>M3</v>
          </cell>
          <cell r="E43">
            <v>119967</v>
          </cell>
          <cell r="F43">
            <v>100813</v>
          </cell>
        </row>
        <row r="44">
          <cell r="A44" t="str">
            <v>I43</v>
          </cell>
          <cell r="B44" t="str">
            <v>SUB BASE GRANULAR SBG-1 NORMA INVIAS</v>
          </cell>
          <cell r="C44" t="str">
            <v>Insumos</v>
          </cell>
          <cell r="D44" t="str">
            <v>M3</v>
          </cell>
          <cell r="E44">
            <v>106255</v>
          </cell>
          <cell r="F44">
            <v>89290</v>
          </cell>
        </row>
        <row r="45">
          <cell r="A45" t="str">
            <v>I44</v>
          </cell>
          <cell r="B45" t="str">
            <v>SUB BASE GRANULAR SBG-4 NORMA INVIAS</v>
          </cell>
          <cell r="C45" t="str">
            <v>Insumos</v>
          </cell>
          <cell r="D45" t="str">
            <v>M3</v>
          </cell>
          <cell r="E45">
            <v>92544</v>
          </cell>
          <cell r="F45">
            <v>77768</v>
          </cell>
        </row>
        <row r="46">
          <cell r="A46" t="str">
            <v>I45</v>
          </cell>
          <cell r="B46" t="str">
            <v>AGUA M3</v>
          </cell>
          <cell r="C46" t="str">
            <v>Insumos</v>
          </cell>
          <cell r="D46" t="str">
            <v>M3</v>
          </cell>
          <cell r="E46">
            <v>2442</v>
          </cell>
          <cell r="F46">
            <v>2442</v>
          </cell>
        </row>
        <row r="47">
          <cell r="A47" t="str">
            <v>I46</v>
          </cell>
          <cell r="B47" t="str">
            <v>MATERIAL COMÚN DE CANTERA DE PRÉSTAMO EN SITIO DE TRANSPORTE/INSTALACIÓN EN OBRA</v>
          </cell>
          <cell r="C47" t="str">
            <v>Insumos</v>
          </cell>
          <cell r="D47" t="str">
            <v>M3</v>
          </cell>
          <cell r="E47">
            <v>20592</v>
          </cell>
          <cell r="F47">
            <v>20592</v>
          </cell>
        </row>
        <row r="48">
          <cell r="A48" t="str">
            <v>I47</v>
          </cell>
          <cell r="B48" t="str">
            <v>MATERIAL DE PRESTAMO CARGADO Y PUESTO EN OBRA</v>
          </cell>
          <cell r="C48" t="str">
            <v>Insumos</v>
          </cell>
          <cell r="D48" t="str">
            <v>M3</v>
          </cell>
          <cell r="E48">
            <v>25345</v>
          </cell>
          <cell r="F48">
            <v>25345</v>
          </cell>
        </row>
        <row r="49">
          <cell r="A49" t="str">
            <v>I48</v>
          </cell>
          <cell r="B49" t="str">
            <v>PIEDRA FILTRO</v>
          </cell>
          <cell r="C49" t="str">
            <v>Insumos</v>
          </cell>
          <cell r="D49" t="str">
            <v>M3</v>
          </cell>
          <cell r="E49">
            <v>69697</v>
          </cell>
          <cell r="F49">
            <v>69697</v>
          </cell>
        </row>
        <row r="50">
          <cell r="A50" t="str">
            <v>I49</v>
          </cell>
          <cell r="B50" t="str">
            <v>AGUA LITRO</v>
          </cell>
          <cell r="C50" t="str">
            <v>Insumos</v>
          </cell>
          <cell r="D50" t="str">
            <v>LT</v>
          </cell>
          <cell r="E50">
            <v>28</v>
          </cell>
          <cell r="F50">
            <v>28</v>
          </cell>
        </row>
        <row r="51">
          <cell r="A51" t="str">
            <v>I50</v>
          </cell>
          <cell r="B51" t="str">
            <v>AFIRMADO NORMA INVIAS</v>
          </cell>
          <cell r="C51" t="str">
            <v>Insumos</v>
          </cell>
          <cell r="D51" t="str">
            <v>M3</v>
          </cell>
          <cell r="E51">
            <v>60192</v>
          </cell>
          <cell r="F51">
            <v>60192</v>
          </cell>
        </row>
        <row r="52">
          <cell r="A52" t="str">
            <v>I51</v>
          </cell>
          <cell r="B52" t="str">
            <v>ARENA LIMPIA SIN SOBRETAMAÑOS</v>
          </cell>
          <cell r="C52" t="str">
            <v>Insumos</v>
          </cell>
          <cell r="D52" t="str">
            <v>M3</v>
          </cell>
          <cell r="E52">
            <v>57025</v>
          </cell>
          <cell r="F52">
            <v>57025</v>
          </cell>
        </row>
        <row r="53">
          <cell r="A53" t="str">
            <v>I52</v>
          </cell>
          <cell r="B53" t="str">
            <v>SUCIO DE RIO PARA AFIRMADOS</v>
          </cell>
          <cell r="C53" t="str">
            <v>Insumos</v>
          </cell>
          <cell r="D53" t="str">
            <v>M3</v>
          </cell>
          <cell r="E53">
            <v>55440</v>
          </cell>
          <cell r="F53">
            <v>55440</v>
          </cell>
        </row>
        <row r="54">
          <cell r="A54" t="str">
            <v>I53</v>
          </cell>
          <cell r="B54" t="str">
            <v>ACCESORIOS DE CONEXION POR ENCIMA PARA SANITARIO TIPO INSTITUCIONAL ELONGADO TIPO TOTO REF. TCDS O SIMILAR</v>
          </cell>
          <cell r="C54" t="str">
            <v>Insumos</v>
          </cell>
          <cell r="D54" t="str">
            <v>UND</v>
          </cell>
          <cell r="E54">
            <v>191947</v>
          </cell>
          <cell r="F54">
            <v>161300</v>
          </cell>
        </row>
        <row r="55">
          <cell r="A55" t="str">
            <v>I54</v>
          </cell>
          <cell r="B55" t="str">
            <v>ACCESORIOS DE CONEXION POSTERIOR PARA SANITARIOS MARCA A&amp;A Y MANCESA</v>
          </cell>
          <cell r="C55" t="str">
            <v>Insumos</v>
          </cell>
          <cell r="D55" t="str">
            <v>UND</v>
          </cell>
          <cell r="E55">
            <v>33396</v>
          </cell>
          <cell r="F55">
            <v>28064</v>
          </cell>
        </row>
        <row r="56">
          <cell r="A56" t="str">
            <v>I55</v>
          </cell>
          <cell r="B56" t="str">
            <v>ACCESORIOS PARA CONECTAR VÁLVULA ORINAL MEDIANO TIPO DOCOL REF. 4 AA TCDO1 O SIMILAR</v>
          </cell>
          <cell r="C56" t="str">
            <v>Insumos</v>
          </cell>
          <cell r="D56" t="str">
            <v>UND</v>
          </cell>
          <cell r="E56">
            <v>79519</v>
          </cell>
          <cell r="F56">
            <v>66823</v>
          </cell>
        </row>
        <row r="57">
          <cell r="A57" t="str">
            <v>I56</v>
          </cell>
          <cell r="B57" t="str">
            <v>BOTON ANTIVANDALICO CON PALANCA PARA MINUSVALIDO METÁLICO CROMADO PARA ACCIONAR VÁLVULA DE DESCARGA TIPO DOCOL REF. 4 AA 0184906 O SIMILAR.</v>
          </cell>
          <cell r="C57" t="str">
            <v>Insumos</v>
          </cell>
          <cell r="D57" t="str">
            <v>UND</v>
          </cell>
          <cell r="E57">
            <v>115410</v>
          </cell>
          <cell r="F57">
            <v>96983</v>
          </cell>
        </row>
        <row r="58">
          <cell r="A58" t="str">
            <v>I57</v>
          </cell>
          <cell r="B58" t="str">
            <v>BOTON ANTIVANDALICO METÁLICO CROMADO PARA ACCIONAR VÁLVULA DE DESCARGA TIPO DOCOL REF. 4 AA 01505006 O SIMILAR.</v>
          </cell>
          <cell r="C58" t="str">
            <v>Insumos</v>
          </cell>
          <cell r="D58" t="str">
            <v>UND</v>
          </cell>
          <cell r="E58">
            <v>406773</v>
          </cell>
          <cell r="F58">
            <v>341826</v>
          </cell>
        </row>
        <row r="59">
          <cell r="A59" t="str">
            <v>I58</v>
          </cell>
          <cell r="B59" t="str">
            <v>CEPILLERO EN PORCELANA TIPO ELITE DE CORONA REF. 06150100-1 O SIMILAR.</v>
          </cell>
          <cell r="C59" t="str">
            <v>Insumos</v>
          </cell>
          <cell r="D59" t="str">
            <v>UND</v>
          </cell>
          <cell r="E59">
            <v>18850</v>
          </cell>
          <cell r="F59">
            <v>15840</v>
          </cell>
        </row>
        <row r="60">
          <cell r="A60" t="str">
            <v>I59</v>
          </cell>
          <cell r="B60" t="str">
            <v>CEPILLERO EN PORCELANA TIPO ESPACIO DE CORONA REF. 04250100-1 O SIMILAR.</v>
          </cell>
          <cell r="C60" t="str">
            <v>Insumos</v>
          </cell>
          <cell r="D60" t="str">
            <v>UND</v>
          </cell>
          <cell r="E60">
            <v>29392</v>
          </cell>
          <cell r="F60">
            <v>24699</v>
          </cell>
        </row>
        <row r="61">
          <cell r="A61" t="str">
            <v>I60</v>
          </cell>
          <cell r="B61" t="str">
            <v>COMBO TIPO ACUACER COLOR BLANCO REF. 92639100K DE CORONA O SIMILAR (INCLUYE SANITARIO ACUACER CON TAPA Y TANQUE, LAVAMANOS DE COLGAR ACUACER CON SIFÓN BOTELLA Y DESAGUE SENCILLO, GRIFERÍA PISCIS, GRAPAS).</v>
          </cell>
          <cell r="C61" t="str">
            <v>Insumos</v>
          </cell>
          <cell r="D61" t="str">
            <v>UND</v>
          </cell>
          <cell r="E61">
            <v>278493</v>
          </cell>
          <cell r="F61">
            <v>234028</v>
          </cell>
        </row>
        <row r="62">
          <cell r="A62" t="str">
            <v>I61</v>
          </cell>
          <cell r="B62" t="str">
            <v>COMBO TIPO AVANTI COLOR BLANCO REF. 30336100K DE CORONA O SIMILAR (INCLUYE SANITARIO AVANTI CON TAPA Y TANQUE, LAVAMANOS DE PEDESTAL AVANTI).</v>
          </cell>
          <cell r="C62" t="str">
            <v>Insumos</v>
          </cell>
          <cell r="D62" t="str">
            <v>UND</v>
          </cell>
          <cell r="E62">
            <v>409605</v>
          </cell>
          <cell r="F62">
            <v>344206</v>
          </cell>
        </row>
        <row r="63">
          <cell r="A63" t="str">
            <v>I62</v>
          </cell>
          <cell r="B63" t="str">
            <v>CONJUNTO GRIFERIA LAVAMANOS CROMADA 8" GALAXIA TIPO GRIVAL  O SIMILAR ( MEZCLADOR CIERRE COMPRESIÓN, DESAGUE AUTOMATICO, SIFÓN BOTELLA, GRAPAS 2 UND.</v>
          </cell>
          <cell r="C63" t="str">
            <v>Insumos</v>
          </cell>
          <cell r="D63" t="str">
            <v>UND</v>
          </cell>
          <cell r="E63">
            <v>167954</v>
          </cell>
          <cell r="F63">
            <v>141138</v>
          </cell>
        </row>
        <row r="64">
          <cell r="A64" t="str">
            <v>I63</v>
          </cell>
          <cell r="B64" t="str">
            <v>GRIFERÍA LAVAMANOS ANTIVANDÁLICO CON PICO EXPUESTO REF:701310001 CORONA O SIMILAR</v>
          </cell>
          <cell r="C64" t="str">
            <v>Insumos</v>
          </cell>
          <cell r="D64" t="str">
            <v>UND</v>
          </cell>
          <cell r="E64">
            <v>470550</v>
          </cell>
          <cell r="F64">
            <v>395420</v>
          </cell>
        </row>
        <row r="65">
          <cell r="A65" t="str">
            <v>I64</v>
          </cell>
          <cell r="B65" t="str">
            <v>CONJUNTO GRIFERIA LAVAMANOS PRYSMA 4" CROMO TIPO GRIVAL REF. 54130 O SIMILAR (INCLUYE DESAGUE, SIFÓN BOTELLA Y GRAPAS).</v>
          </cell>
          <cell r="C65" t="str">
            <v>Insumos</v>
          </cell>
          <cell r="D65" t="str">
            <v>UND</v>
          </cell>
          <cell r="E65">
            <v>97512</v>
          </cell>
          <cell r="F65">
            <v>81943</v>
          </cell>
        </row>
        <row r="66">
          <cell r="A66" t="str">
            <v>I65</v>
          </cell>
          <cell r="B66" t="str">
            <v>CONJUNTO SANITARIO TIPO ACUACER COLOR BLANCO DE CORONA O SIMILAR (INCLUYE SANITARIO, TAPA, TANQUE, GRIFERIA, ACCESORIOS DE CONEXIÓN E INSTALACIÓN.)</v>
          </cell>
          <cell r="C66" t="str">
            <v>Insumos</v>
          </cell>
          <cell r="D66" t="str">
            <v>UND</v>
          </cell>
          <cell r="E66">
            <v>312389</v>
          </cell>
          <cell r="F66">
            <v>262512</v>
          </cell>
        </row>
        <row r="67">
          <cell r="A67" t="str">
            <v>I66</v>
          </cell>
          <cell r="B67" t="str">
            <v>CONJUNTO SANITARIO TIPO MONTECARLO ELONGADO COLOR BLANCO REF. 02641100-1 DE CORONA O SIMILAR (INCLUYE SANITARIO ONE PIECE, TAPA, GRIFERIA, ACCESORIOS DE CONEXIÓN E INSTALACIÓN.)</v>
          </cell>
          <cell r="C67" t="str">
            <v>Insumos</v>
          </cell>
          <cell r="D67" t="str">
            <v>UND</v>
          </cell>
          <cell r="E67">
            <v>632060</v>
          </cell>
          <cell r="F67">
            <v>531143</v>
          </cell>
        </row>
        <row r="68">
          <cell r="A68" t="str">
            <v>I67</v>
          </cell>
          <cell r="B68" t="str">
            <v>SANITARIO TIPO ERIE  DE COLGAR BAJO CONSUMO TIPO PUSH ANTIVANDÁLICO COLOR BLANCO, COLGADO AL MURO CON SIFÓN OCULTO CORONA O SIMILAR, CORONA O SIMILAR</v>
          </cell>
          <cell r="C68" t="str">
            <v>Insumos</v>
          </cell>
          <cell r="D68" t="str">
            <v>UND</v>
          </cell>
          <cell r="E68">
            <v>864416</v>
          </cell>
          <cell r="F68">
            <v>726400</v>
          </cell>
        </row>
        <row r="69">
          <cell r="A69" t="str">
            <v>I68</v>
          </cell>
          <cell r="B69" t="str">
            <v>CONJUNTO SANITARIO TIPO MONTECARLO REDONDO COLOR BLANCO REF. 02618100-1 DE CORONA O SIMILAR (INCLUYE SANITARIO ONE PIECE, TAPA, GRIFERIA, ACCESORIOS DE CONEXIÓN E INSTALACIÓN.)</v>
          </cell>
          <cell r="C69" t="str">
            <v>Insumos</v>
          </cell>
          <cell r="D69" t="str">
            <v>UND</v>
          </cell>
          <cell r="E69">
            <v>580815</v>
          </cell>
          <cell r="F69">
            <v>488080</v>
          </cell>
        </row>
        <row r="70">
          <cell r="A70" t="str">
            <v>I69</v>
          </cell>
          <cell r="B70" t="str">
            <v>DUCHA MEZCLADORA CROMADA 8" TIPO GALAXIA DE GRIVAL SIN SALIDA BAÑERA REF. 50400001 O SIMILAR (INCLUYE UNIVERSAL, MEZCLADOR Y REGADERA)</v>
          </cell>
          <cell r="C70" t="str">
            <v>Insumos</v>
          </cell>
          <cell r="D70" t="str">
            <v>UND</v>
          </cell>
          <cell r="E70">
            <v>111407</v>
          </cell>
          <cell r="F70">
            <v>93619</v>
          </cell>
        </row>
        <row r="71">
          <cell r="A71" t="str">
            <v>I70</v>
          </cell>
          <cell r="B71" t="str">
            <v>DUCHA ANTIVANDÁLICA CON REGADERA TUBULAR REF: 754000001 CORONA O SIMILAR</v>
          </cell>
          <cell r="C71" t="str">
            <v>Insumos</v>
          </cell>
          <cell r="D71" t="str">
            <v>UND</v>
          </cell>
          <cell r="E71">
            <v>211484</v>
          </cell>
          <cell r="F71">
            <v>177718</v>
          </cell>
        </row>
        <row r="72">
          <cell r="A72" t="str">
            <v>I71</v>
          </cell>
          <cell r="B72" t="str">
            <v>DUCHA SENCILLA GALAXIA REF. 50430001 TIPO GRIVAL O SIMILAR. (INCLUYE UNIVERSAL Y REGADERA)</v>
          </cell>
          <cell r="C72" t="str">
            <v>Insumos</v>
          </cell>
          <cell r="D72" t="str">
            <v>UND</v>
          </cell>
          <cell r="E72">
            <v>51750</v>
          </cell>
          <cell r="F72">
            <v>43487</v>
          </cell>
        </row>
        <row r="73">
          <cell r="A73" t="str">
            <v>I72</v>
          </cell>
          <cell r="B73" t="str">
            <v>GANCHOS  EN PORCELANA TIPO ELITE REF. 06170100-1 DE CORONA O SIMILAR. (JUEGO DE 2 UND)</v>
          </cell>
          <cell r="C73" t="str">
            <v>Insumos</v>
          </cell>
          <cell r="D73" t="str">
            <v>JUEGO</v>
          </cell>
          <cell r="E73">
            <v>30845</v>
          </cell>
          <cell r="F73">
            <v>25920</v>
          </cell>
        </row>
        <row r="74">
          <cell r="A74" t="str">
            <v>I73</v>
          </cell>
          <cell r="B74" t="str">
            <v>GANCHOS  EN PORCELANA TIPO ESPACIO REF. 04270100-1 DE CORONA O SIMILAR. (JUEGO DE 2 UND)</v>
          </cell>
          <cell r="C74" t="str">
            <v>Insumos</v>
          </cell>
          <cell r="D74" t="str">
            <v>JUEGO</v>
          </cell>
          <cell r="E74">
            <v>26320</v>
          </cell>
          <cell r="F74">
            <v>22118</v>
          </cell>
        </row>
        <row r="75">
          <cell r="A75" t="str">
            <v>I74</v>
          </cell>
          <cell r="B75" t="str">
            <v>JABONERA DUCHA EN PORCELANA TIPO ELITE REF. 06110100-1 DE CORONA O SIMILAR.</v>
          </cell>
          <cell r="C75" t="str">
            <v>Insumos</v>
          </cell>
          <cell r="D75" t="str">
            <v>UND</v>
          </cell>
          <cell r="E75">
            <v>34277</v>
          </cell>
          <cell r="F75">
            <v>28804</v>
          </cell>
        </row>
        <row r="76">
          <cell r="A76" t="str">
            <v>I75</v>
          </cell>
          <cell r="B76" t="str">
            <v>JABONERA DUCHA EN PORCELANA TIPO ESPACIO REF. 04210100-1 DE CORONA O SIMILAR.</v>
          </cell>
          <cell r="C76" t="str">
            <v>Insumos</v>
          </cell>
          <cell r="D76" t="str">
            <v>UND</v>
          </cell>
          <cell r="E76">
            <v>17137</v>
          </cell>
          <cell r="F76">
            <v>14401</v>
          </cell>
        </row>
        <row r="77">
          <cell r="A77" t="str">
            <v>I76</v>
          </cell>
          <cell r="B77" t="str">
            <v>JABONERA LAVAMANOS EN PORCELANA TIPO ELITE REF. 06130100-1 DE CORONA O SIMILAR.</v>
          </cell>
          <cell r="C77" t="str">
            <v>Insumos</v>
          </cell>
          <cell r="D77" t="str">
            <v>UND</v>
          </cell>
          <cell r="E77">
            <v>25704</v>
          </cell>
          <cell r="F77">
            <v>21600</v>
          </cell>
        </row>
        <row r="78">
          <cell r="A78" t="str">
            <v>I77</v>
          </cell>
          <cell r="B78" t="str">
            <v>JABONERA LAVAMANOS EN PORCELANA TIPO ESPACIO REF. 04230100-1 DE CORONA O SIMILAR.</v>
          </cell>
          <cell r="C78" t="str">
            <v>Insumos</v>
          </cell>
          <cell r="D78" t="str">
            <v>UND</v>
          </cell>
          <cell r="E78">
            <v>31243</v>
          </cell>
          <cell r="F78">
            <v>26255</v>
          </cell>
        </row>
        <row r="79">
          <cell r="A79" t="str">
            <v>I78</v>
          </cell>
          <cell r="B79" t="str">
            <v>JUEGO INCRUSTACIONES X 6 UND TIPO ELITE PORCELANA DE CORONA REF.06610100-1 O SIMILAR (PAPELERA, JABONERA LAVAMANOS, 2 GANCHOS, CEPILLERA, JABONERA DUCHA Y TOALLERO).</v>
          </cell>
          <cell r="C79" t="str">
            <v>Insumos</v>
          </cell>
          <cell r="D79" t="str">
            <v>UND</v>
          </cell>
          <cell r="E79">
            <v>108535</v>
          </cell>
          <cell r="F79">
            <v>91206</v>
          </cell>
        </row>
        <row r="80">
          <cell r="A80" t="str">
            <v>I79</v>
          </cell>
          <cell r="B80" t="str">
            <v>JUEGO INCRUSTACIONES X 4 UND TIPO PORCELANA DE CORONA-1 O SIMILAR (JABONERA LAVAMANOS, 2 GANCHOS, CEPILLERA, JABONERA DUCHA Y TOALLERO).</v>
          </cell>
          <cell r="C80" t="str">
            <v>Insumos</v>
          </cell>
          <cell r="D80" t="str">
            <v>UND</v>
          </cell>
          <cell r="E80">
            <v>108535</v>
          </cell>
          <cell r="F80">
            <v>91206</v>
          </cell>
        </row>
        <row r="81">
          <cell r="A81" t="str">
            <v>I80</v>
          </cell>
          <cell r="B81" t="str">
            <v>JUEGO INCRUSTACIONES X 6 UND TIPO ESPACIO PORCELANA DE CORONA REF.04400100-1 O SIMILAR (PAPELERA, JABONERA LAVAMANOS, 2 GANCHOS, CEPILLERA, JABONERA DUCHA Y TOALLERO).</v>
          </cell>
          <cell r="C81" t="str">
            <v>Insumos</v>
          </cell>
          <cell r="D81" t="str">
            <v>UND</v>
          </cell>
          <cell r="E81">
            <v>175756</v>
          </cell>
          <cell r="F81">
            <v>147694</v>
          </cell>
        </row>
        <row r="82">
          <cell r="A82" t="str">
            <v>I81</v>
          </cell>
          <cell r="B82" t="str">
            <v>KIT GRIFERIA LAVAPLATOS SENCILLO GALAXIA CROMO REF. 50960 GRIVAL O SIMILAR (INCLUYE SIFON EN P, CANASTILLA 4" Y GRIVALFLEX)</v>
          </cell>
          <cell r="C82" t="str">
            <v>Insumos</v>
          </cell>
          <cell r="D82" t="str">
            <v>UND</v>
          </cell>
          <cell r="E82">
            <v>80377</v>
          </cell>
          <cell r="F82">
            <v>67544</v>
          </cell>
        </row>
        <row r="83">
          <cell r="A83" t="str">
            <v>I82</v>
          </cell>
          <cell r="B83" t="str">
            <v>LAVAMANOS SOBREPONER LINEA MARSELLA COLOR BLANCO DE CORONA REF. .13011000 O SIMILAR.</v>
          </cell>
          <cell r="C83" t="str">
            <v>Insumos</v>
          </cell>
          <cell r="D83" t="str">
            <v>UND</v>
          </cell>
          <cell r="E83">
            <v>109856</v>
          </cell>
          <cell r="F83">
            <v>92316</v>
          </cell>
        </row>
        <row r="84">
          <cell r="A84" t="str">
            <v>I83</v>
          </cell>
          <cell r="B84" t="str">
            <v>LAVAMANOS SOBREPONER LINEA STILO COLOR BLANCO DE CORONA REF. 072591001 O SIMILAR.</v>
          </cell>
          <cell r="C84" t="str">
            <v>Insumos</v>
          </cell>
          <cell r="D84" t="str">
            <v>UND</v>
          </cell>
          <cell r="E84">
            <v>257075</v>
          </cell>
          <cell r="F84">
            <v>216029</v>
          </cell>
        </row>
        <row r="85">
          <cell r="A85" t="str">
            <v>I84</v>
          </cell>
          <cell r="B85" t="str">
            <v>LAVAMANOS NOVARA DE SOBREPONER (INCLUYE ACCESORIOS) TIPO CORONA  O SIMILAR.</v>
          </cell>
          <cell r="C85" t="str">
            <v>Insumos</v>
          </cell>
          <cell r="D85" t="str">
            <v>UND</v>
          </cell>
          <cell r="E85">
            <v>249532</v>
          </cell>
          <cell r="F85">
            <v>209691</v>
          </cell>
        </row>
        <row r="86">
          <cell r="A86" t="str">
            <v>I85</v>
          </cell>
          <cell r="B86" t="str">
            <v>LAVAPLATOS DE EMPOTRAR DOBLE EN ACERO INOXIDABLE - TIPO SOCODA O SIMILAR - DIMENSIONES 81 X 51 CM.</v>
          </cell>
          <cell r="C86" t="str">
            <v>Insumos</v>
          </cell>
          <cell r="D86" t="str">
            <v>UND</v>
          </cell>
          <cell r="E86">
            <v>257075</v>
          </cell>
          <cell r="F86">
            <v>216029</v>
          </cell>
        </row>
        <row r="87">
          <cell r="A87" t="str">
            <v>I86</v>
          </cell>
          <cell r="B87" t="str">
            <v>LAVAPLATOS DE EMPOTRAR EN ACERO INOXIDABLE - TIPO SOCODA O SIMILAR - DIMENSIONES 45 X 49 CM.</v>
          </cell>
          <cell r="C87" t="str">
            <v>Insumos</v>
          </cell>
          <cell r="D87" t="str">
            <v>UND</v>
          </cell>
          <cell r="E87">
            <v>197089</v>
          </cell>
          <cell r="F87">
            <v>165621</v>
          </cell>
        </row>
        <row r="88">
          <cell r="A88" t="str">
            <v>I87</v>
          </cell>
          <cell r="B88" t="str">
            <v>MUEBLE ABIERTO PARA TAZA INSTITUCIONAL ELONGADA TIPO TOTO COLOR BLANCO REF. 5 AA SC534 O SIMILAR.</v>
          </cell>
          <cell r="C88" t="str">
            <v>Insumos</v>
          </cell>
          <cell r="D88" t="str">
            <v>UND</v>
          </cell>
          <cell r="E88">
            <v>99401</v>
          </cell>
          <cell r="F88">
            <v>83530</v>
          </cell>
        </row>
        <row r="89">
          <cell r="A89" t="str">
            <v>I88</v>
          </cell>
          <cell r="B89" t="str">
            <v>MUEBLE ABIERTO PARA TAZA INSTITUCIONAL ELONGADA TIPO TOTO COLOR BLANCO REF. 5 AA SC534 O SIMILAR.</v>
          </cell>
          <cell r="C89" t="str">
            <v>Insumos</v>
          </cell>
          <cell r="D89" t="str">
            <v>UND</v>
          </cell>
          <cell r="E89">
            <v>59041</v>
          </cell>
          <cell r="F89">
            <v>49614</v>
          </cell>
        </row>
        <row r="90">
          <cell r="A90" t="str">
            <v>I89</v>
          </cell>
          <cell r="B90" t="str">
            <v xml:space="preserve">ORINAL MEDIANO DE COLGAR CON DESCARGA Y SIFÓN EN PORCELANA COLOR BLANCO LINEA POLO IMPORTADO TIPO ACCESORIOS Y ACABADOS REF. 27 AA 590101 O SIMILAR. </v>
          </cell>
          <cell r="C90" t="str">
            <v>Insumos</v>
          </cell>
          <cell r="D90" t="str">
            <v>UND</v>
          </cell>
          <cell r="E90">
            <v>233081</v>
          </cell>
          <cell r="F90">
            <v>195866</v>
          </cell>
        </row>
        <row r="91">
          <cell r="A91" t="str">
            <v>I90</v>
          </cell>
          <cell r="B91" t="str">
            <v xml:space="preserve">ORINAL MEDIANO DE COLGAR LÍNEA SANTA FÉ EN PORCELANA COLOR BLANCO TIPO CORONA REF. 00401100-1 O SIMILAR. </v>
          </cell>
          <cell r="C91" t="str">
            <v>Insumos</v>
          </cell>
          <cell r="D91" t="str">
            <v>UND</v>
          </cell>
          <cell r="E91">
            <v>222369</v>
          </cell>
          <cell r="F91">
            <v>186865</v>
          </cell>
        </row>
        <row r="92">
          <cell r="A92" t="str">
            <v>I91</v>
          </cell>
          <cell r="B92" t="str">
            <v xml:space="preserve">ORINAL TIPO GOTTA BAJO CONSUMO 0,5 LPF SIFON OCULTO TIPO + GRIFERIA TIPO PUSH ANTIVANDALICA,  CORONA O SIMILAR </v>
          </cell>
          <cell r="C92" t="str">
            <v>Insumos</v>
          </cell>
          <cell r="D92" t="str">
            <v>UND</v>
          </cell>
          <cell r="E92">
            <v>771557</v>
          </cell>
          <cell r="F92">
            <v>648367</v>
          </cell>
        </row>
        <row r="93">
          <cell r="A93" t="str">
            <v>I92</v>
          </cell>
          <cell r="B93" t="str">
            <v>PAPELERA EN PORCELANA TIPO ELITE REF. 06140100-1 DE CORONA O SIMILAR.</v>
          </cell>
          <cell r="C93" t="str">
            <v>Insumos</v>
          </cell>
          <cell r="D93" t="str">
            <v>UND</v>
          </cell>
          <cell r="E93">
            <v>29137</v>
          </cell>
          <cell r="F93">
            <v>24485</v>
          </cell>
        </row>
        <row r="94">
          <cell r="A94" t="str">
            <v>I93</v>
          </cell>
          <cell r="B94" t="str">
            <v>PAPELERA EN PORCELANA TIPO ESPACIO REF. 04240100-1 TIPO CORONA O SIMILAR.</v>
          </cell>
          <cell r="C94" t="str">
            <v>Insumos</v>
          </cell>
          <cell r="D94" t="str">
            <v>UND</v>
          </cell>
          <cell r="E94">
            <v>33892</v>
          </cell>
          <cell r="F94">
            <v>28481</v>
          </cell>
        </row>
        <row r="95">
          <cell r="A95" t="str">
            <v>I94</v>
          </cell>
          <cell r="B95" t="str">
            <v>SANITARIO PARA DISCAPACITADO ELONGADO SIN ASIENTO COLOR BLANCO DE CONEXIÓN POR ENCIMA LINEA ADRIATICA DE CORONA REF. 21 AA 1318 O SIMILAR.</v>
          </cell>
          <cell r="C95" t="str">
            <v>Insumos</v>
          </cell>
          <cell r="D95" t="str">
            <v>UND</v>
          </cell>
          <cell r="E95">
            <v>443884</v>
          </cell>
          <cell r="F95">
            <v>373012</v>
          </cell>
        </row>
        <row r="96">
          <cell r="A96" t="str">
            <v>I95</v>
          </cell>
          <cell r="B96" t="str">
            <v>SANITARIO TIPO INSTITUCIONAL BAJO CONSUMO 1.6 LITROS POR DESCARGA, COLOR BLANCO PARA CONEXIÓN POR DETRÁS, NO INCLUYE MUEBLE  MANCESA REF 21-AA-41</v>
          </cell>
          <cell r="C96" t="str">
            <v>Insumos</v>
          </cell>
          <cell r="D96" t="str">
            <v>UND</v>
          </cell>
          <cell r="E96">
            <v>204834</v>
          </cell>
          <cell r="F96">
            <v>172129</v>
          </cell>
        </row>
        <row r="97">
          <cell r="A97" t="str">
            <v>I96</v>
          </cell>
          <cell r="B97" t="str">
            <v>SECADOR ELECTRICO PARA MANOS LIBRES EN ACERO INOXIDABLE 304 SATINADO TIPO ACCESORIOS &amp; ACABADOS REF. 1 AA 1318 O SIMILAR.</v>
          </cell>
          <cell r="C97" t="str">
            <v>Insumos</v>
          </cell>
          <cell r="D97" t="str">
            <v>UND</v>
          </cell>
          <cell r="E97">
            <v>980312</v>
          </cell>
          <cell r="F97">
            <v>823792</v>
          </cell>
        </row>
        <row r="98">
          <cell r="A98" t="str">
            <v>I97</v>
          </cell>
          <cell r="B98" t="str">
            <v>SIFON P PARA ORINAL SANTA FÉ TIPO GRIVAL REF.. 93301 O SIMILAR</v>
          </cell>
          <cell r="C98" t="str">
            <v>Insumos</v>
          </cell>
          <cell r="D98" t="str">
            <v>UND</v>
          </cell>
          <cell r="E98">
            <v>12837</v>
          </cell>
          <cell r="F98">
            <v>10787</v>
          </cell>
        </row>
        <row r="99">
          <cell r="A99" t="str">
            <v>I98</v>
          </cell>
          <cell r="B99" t="str">
            <v>TOALLERO EN PORCELANA TIPO ELITE REF. 09190100-1 DE CORONA O SIMILAR.</v>
          </cell>
          <cell r="C99" t="str">
            <v>Insumos</v>
          </cell>
          <cell r="D99" t="str">
            <v>UND</v>
          </cell>
          <cell r="E99">
            <v>22620</v>
          </cell>
          <cell r="F99">
            <v>19008</v>
          </cell>
        </row>
        <row r="100">
          <cell r="A100" t="str">
            <v>I99</v>
          </cell>
          <cell r="B100" t="str">
            <v>TOALLERO EN PORCELANA TIPO ESPACIO REF. 04290100-1 DE CORONA O SIMILAR.</v>
          </cell>
          <cell r="C100" t="str">
            <v>Insumos</v>
          </cell>
          <cell r="D100" t="str">
            <v>UND</v>
          </cell>
          <cell r="E100">
            <v>32789</v>
          </cell>
          <cell r="F100">
            <v>27554</v>
          </cell>
        </row>
        <row r="101">
          <cell r="A101" t="str">
            <v>I100</v>
          </cell>
          <cell r="B101" t="str">
            <v>VALVULA ANTIVANDALICA  PARA ORINAL</v>
          </cell>
          <cell r="C101" t="str">
            <v>Insumos</v>
          </cell>
          <cell r="D101" t="str">
            <v>UND</v>
          </cell>
          <cell r="E101">
            <v>177262</v>
          </cell>
          <cell r="F101">
            <v>148960</v>
          </cell>
        </row>
        <row r="102">
          <cell r="A102" t="str">
            <v>I101</v>
          </cell>
          <cell r="B102" t="str">
            <v>VALVULA ANTIVANDALICA PARA SANITARIO ALTA PRESION TIPO DOCOL REF. 4 AA 01051300 O SIMILAR.</v>
          </cell>
          <cell r="C102" t="str">
            <v>Insumos</v>
          </cell>
          <cell r="D102" t="str">
            <v>UND</v>
          </cell>
          <cell r="E102">
            <v>272502</v>
          </cell>
          <cell r="F102">
            <v>228993</v>
          </cell>
        </row>
        <row r="103">
          <cell r="A103" t="str">
            <v>I102</v>
          </cell>
          <cell r="B103" t="str">
            <v>VALVULA ANTIVANDALICA PARA SANITARIO BAJA PRESION TIPO DOCOL REF. 4 AA 01021500 O SIMILAR.</v>
          </cell>
          <cell r="C103" t="str">
            <v>Insumos</v>
          </cell>
          <cell r="D103" t="str">
            <v>UND</v>
          </cell>
          <cell r="E103">
            <v>117739</v>
          </cell>
          <cell r="F103">
            <v>98940</v>
          </cell>
        </row>
        <row r="104">
          <cell r="A104" t="str">
            <v>I103</v>
          </cell>
          <cell r="B104" t="str">
            <v>DISPENSADOR PARA JABON LIQUIDO MARCA A&amp;A CUERPO EN ACERO INOXIDABLE CAPACIDAD 1.2 LITROS. REF 8-AA-600</v>
          </cell>
          <cell r="C104" t="str">
            <v>Insumos</v>
          </cell>
          <cell r="D104" t="str">
            <v>UND</v>
          </cell>
          <cell r="E104">
            <v>125644</v>
          </cell>
          <cell r="F104">
            <v>105583</v>
          </cell>
        </row>
        <row r="105">
          <cell r="A105" t="str">
            <v>I104</v>
          </cell>
          <cell r="B105" t="str">
            <v>DISPENSADOR PARA JABON LIQUIDO PARA INSTALAR EN MESON PICO EN ACERO INOXIDABLE TIPO 304 DE 6* DE LARGO GIRATORIO, TANQUE Y VASTAGO EN ABS DE INGENIERIA, CAP. 1 LITRO, MARCA BOBRICK REF. 3AA-8226</v>
          </cell>
          <cell r="C105" t="str">
            <v>Insumos</v>
          </cell>
          <cell r="D105" t="str">
            <v>UND</v>
          </cell>
          <cell r="E105">
            <v>219480</v>
          </cell>
          <cell r="F105">
            <v>184437</v>
          </cell>
        </row>
        <row r="106">
          <cell r="A106" t="str">
            <v>I105</v>
          </cell>
          <cell r="B106" t="str">
            <v>SECADOR ELECTRICO PARA MANOS TIPO MANOS LIBRES, CARCAZA OVALADA METALICA ACERO INOXIDABLE 304 SARTINADO CALIBRE REF AA -1800SRA 1.2MM MOTOR SIN ESCOBILLAS, RANGO DE DETENCION DEL SENSOR AJUSTABLE DE 10 A 30 CMS APAGADO AUTOMATICO DESPUES DE 2 MINUTOS DE USO CONTINUO. MARCA A&amp;A REF AA -1800SRA</v>
          </cell>
          <cell r="C106" t="str">
            <v>Insumos</v>
          </cell>
          <cell r="D106" t="str">
            <v>UND</v>
          </cell>
          <cell r="E106">
            <v>909728</v>
          </cell>
          <cell r="F106">
            <v>764477</v>
          </cell>
        </row>
        <row r="107">
          <cell r="A107" t="str">
            <v>I106</v>
          </cell>
          <cell r="B107" t="str">
            <v xml:space="preserve">SECADOR PARA MANOS, MANOS LIBRES CARCAZA ACERO INOXIDABLE BRILLANTE, RANGO DE DETENCION DE 10 A 30 CMS AJUSTABLE, VELOCIDAD DE SALIDA DE AIRE AJUSTABLE DE 75 A 100 M/S. LUZ DEL SENSOR DE DETENCION COLOR AZUL. MEDIDAS 205 MM WX287 MMH X 180 MM D. MARCA A&amp;A REF 1-AA-JA04   </v>
          </cell>
          <cell r="C107" t="str">
            <v>Insumos</v>
          </cell>
          <cell r="D107" t="str">
            <v>UND</v>
          </cell>
          <cell r="E107">
            <v>1510916</v>
          </cell>
          <cell r="F107">
            <v>1269677</v>
          </cell>
        </row>
        <row r="108">
          <cell r="A108" t="str">
            <v>I107</v>
          </cell>
          <cell r="B108" t="str">
            <v xml:space="preserve">PROTECTOR PARA PAPEL HIGIENICO DE SOBREPONER EN LA PARED EN ACERO INOXIDABLE 304 SATINADO, PARA ROLLO DE 200/400 MTS CERRADURA CON LLAVE, IMPORTADO MARCA A&amp;A. </v>
          </cell>
          <cell r="C108" t="str">
            <v>Insumos</v>
          </cell>
          <cell r="D108" t="str">
            <v>UND</v>
          </cell>
          <cell r="E108">
            <v>155861</v>
          </cell>
          <cell r="F108">
            <v>130976</v>
          </cell>
        </row>
        <row r="109">
          <cell r="A109" t="str">
            <v>I108</v>
          </cell>
          <cell r="B109" t="str">
            <v>BARRA DE SEGURIDAD DE PARED A PISO EN ACERO INOXIDABLE SATINADO CON TORNILLOS ESCONDIDOS PARA INSTALAR DERECHA A IZQUIERDA MARCA A &amp;A REF. 8-AA-506</v>
          </cell>
          <cell r="C109" t="str">
            <v>Insumos</v>
          </cell>
          <cell r="D109" t="str">
            <v>UND</v>
          </cell>
          <cell r="E109">
            <v>349895</v>
          </cell>
          <cell r="F109">
            <v>294029</v>
          </cell>
        </row>
        <row r="110">
          <cell r="A110" t="str">
            <v>I109</v>
          </cell>
          <cell r="B110" t="str">
            <v>BARRA DE SEGURIDAD EN ACERO INOXIDABLE SATINADO CON TORNILLOS ESCONDIDOS PARA INSTALAR EN SANITARIO SIN TANQUE MARCA A&amp;A REF 8-AA-808</v>
          </cell>
          <cell r="C110" t="str">
            <v>Insumos</v>
          </cell>
          <cell r="D110" t="str">
            <v>UND</v>
          </cell>
          <cell r="E110">
            <v>453272</v>
          </cell>
          <cell r="F110">
            <v>380901</v>
          </cell>
        </row>
        <row r="111">
          <cell r="A111" t="str">
            <v>I110</v>
          </cell>
          <cell r="B111" t="str">
            <v>PERCHA SENCILLA EN ACERO INOXIDABLE MARCA A&amp;A REF 8-AA210B</v>
          </cell>
          <cell r="C111" t="str">
            <v>Insumos</v>
          </cell>
          <cell r="D111" t="str">
            <v>UND</v>
          </cell>
          <cell r="E111">
            <v>38168</v>
          </cell>
          <cell r="F111">
            <v>32074</v>
          </cell>
        </row>
        <row r="112">
          <cell r="A112" t="str">
            <v>I111</v>
          </cell>
          <cell r="B112" t="str">
            <v>PERCHA SENCILLA EN ACERO INOXIDABLE MARCA A&amp;A REF 8-AA211B</v>
          </cell>
          <cell r="C112" t="str">
            <v>Insumos</v>
          </cell>
          <cell r="D112" t="str">
            <v>UND</v>
          </cell>
          <cell r="E112">
            <v>41349</v>
          </cell>
          <cell r="F112">
            <v>34747</v>
          </cell>
        </row>
        <row r="113">
          <cell r="A113" t="str">
            <v>I112</v>
          </cell>
          <cell r="B113" t="str">
            <v>LAVAMANOS SOBREPONER LINEA MANANTIAL DUO Color blanco Tipo Corona o similar (Incluye sifon botella, desague sencillo y accesorios de conexión e instalacion)</v>
          </cell>
          <cell r="C113" t="str">
            <v>Insumos</v>
          </cell>
          <cell r="D113" t="str">
            <v>UND</v>
          </cell>
          <cell r="E113">
            <v>348724</v>
          </cell>
          <cell r="F113">
            <v>293045</v>
          </cell>
        </row>
        <row r="114">
          <cell r="A114" t="str">
            <v>I113</v>
          </cell>
          <cell r="B114" t="str">
            <v>SANITARIO LINEA INFANTIL COMPLETO CON FLUITMASTER Y VALVULA DE REGULACION SANITARIA</v>
          </cell>
          <cell r="C114" t="str">
            <v>Insumos</v>
          </cell>
          <cell r="D114" t="str">
            <v>UND</v>
          </cell>
          <cell r="E114">
            <v>603199</v>
          </cell>
          <cell r="F114">
            <v>506890</v>
          </cell>
        </row>
        <row r="115">
          <cell r="A115" t="str">
            <v>I114</v>
          </cell>
          <cell r="B115" t="str">
            <v>FLUITMASTER  PARA SANITARIO</v>
          </cell>
          <cell r="C115" t="str">
            <v>Insumos</v>
          </cell>
          <cell r="D115" t="str">
            <v>UND</v>
          </cell>
          <cell r="E115">
            <v>56548</v>
          </cell>
          <cell r="F115">
            <v>47519</v>
          </cell>
        </row>
        <row r="116">
          <cell r="A116" t="str">
            <v>I115</v>
          </cell>
          <cell r="B116" t="str">
            <v>LAVAPLATOS SOCODA 80*51 DOBLE POCETA,MEZCLADOR PISCIS DE LAVAPLATOS,KIT DE CANASTILLA Y SIFÓN</v>
          </cell>
          <cell r="C116" t="str">
            <v>Insumos</v>
          </cell>
          <cell r="D116" t="str">
            <v>UND</v>
          </cell>
          <cell r="E116">
            <v>395850</v>
          </cell>
          <cell r="F116">
            <v>332647</v>
          </cell>
        </row>
        <row r="117">
          <cell r="A117" t="str">
            <v>I116</v>
          </cell>
          <cell r="B117" t="str">
            <v>LAVAPLATOS SOCODA 60*40,MEZCLADOR PISCIS DE LAVAPLATOS,KIT CANASTILLA Y SIFÓN</v>
          </cell>
          <cell r="C117" t="str">
            <v>Insumos</v>
          </cell>
          <cell r="D117" t="str">
            <v>UND</v>
          </cell>
          <cell r="E117">
            <v>207350</v>
          </cell>
          <cell r="F117">
            <v>174244</v>
          </cell>
        </row>
        <row r="118">
          <cell r="A118" t="str">
            <v>I117</v>
          </cell>
          <cell r="B118" t="str">
            <v>LAVAPLATOS SOCODA 1.00*51,MEZCLADOR PISCIS DE LAVAPALTOS,KIT DE CANASTILLA Y SIFÓN</v>
          </cell>
          <cell r="C118" t="str">
            <v>Insumos</v>
          </cell>
          <cell r="D118" t="str">
            <v>UND</v>
          </cell>
          <cell r="E118">
            <v>245050</v>
          </cell>
          <cell r="F118">
            <v>205924</v>
          </cell>
        </row>
        <row r="119">
          <cell r="A119" t="str">
            <v>I118</v>
          </cell>
          <cell r="B119" t="str">
            <v>FACHADA FLOTANTE EN ALUMINIO  ANODIZADO VIDRIO ARQUITECTÓNICO 5 MM Y PERFILERÍA ALUMINIO PROYECTANTE TIPO VP 3831. INCLUYE EL SUMINISTRO DE TODOS LOS ACCESORIOS REQUERIDOS PARA EL CORRECTO MONTAJE, ASI COMO EL SUMINISTRO E INSTALACIÓN DE LA SILICONA QUE SEA REQUERIDA PARA GARANTIZAR UNA PERFECTA INSTALACIÓN. SEGUN DETALLE. (SUMINISTRO E INSTALACIÓN).</v>
          </cell>
          <cell r="C119" t="str">
            <v>Insumos</v>
          </cell>
          <cell r="D119" t="str">
            <v>M2</v>
          </cell>
          <cell r="E119">
            <v>329792</v>
          </cell>
          <cell r="F119">
            <v>277136</v>
          </cell>
        </row>
        <row r="120">
          <cell r="A120" t="str">
            <v>I119</v>
          </cell>
          <cell r="B120" t="str">
            <v>MARQUESINA EN VIDRIO TEMPLADO 10 MM.  INCLUYE VIDRIO TEMPLADO, PERFILERIA EN ALUMINIO, SILICONA GOTERO, PEGUE, ELEMENTOS DE FIJACIÓN, ASI COMO EL SUMINISTRO DE TODOS LOS ACCESORIOS REQUERIDOS PARA EL CORRECTO MONTAJE Y TODA LA SILICONA QUE SEA REQUERIDA PARA GARANTIZAR UNA PERFECTA INSTALACIÓN. SEGUN DETALLE. (SUMINISTRO E INSTALACIÓN).</v>
          </cell>
          <cell r="C120" t="str">
            <v>Insumos</v>
          </cell>
          <cell r="D120" t="str">
            <v>M2</v>
          </cell>
          <cell r="E120">
            <v>763684</v>
          </cell>
          <cell r="F120">
            <v>641751</v>
          </cell>
        </row>
        <row r="121">
          <cell r="A121" t="str">
            <v>I120</v>
          </cell>
          <cell r="B121" t="str">
            <v>PUERTA DOBLE EN VIDRIO TEMPLADO 10 MM CON ZOCALO EN ALUMINIO DE PIVOTE Y PELICULA TIPO SANT BLASTING, CON CERRADURAS Y MANIJAS. INCLUYE EL SUMINISTRO DE TODOS LOS ACCESORIOS REQUERIDOS PARA EL CORRECTO MONTAJE. SEGUN DETALLE.</v>
          </cell>
          <cell r="C121" t="str">
            <v>Insumos</v>
          </cell>
          <cell r="D121" t="str">
            <v>M2</v>
          </cell>
          <cell r="E121">
            <v>918479</v>
          </cell>
          <cell r="F121">
            <v>771831</v>
          </cell>
        </row>
        <row r="122">
          <cell r="A122" t="str">
            <v>I121</v>
          </cell>
          <cell r="B122" t="str">
            <v>PUERTA DOBLE EN VIDRIO TEMPLADO 10 MM CON ZOCALO EN ALUMINIO DE PIVOTE, CON CERRADURAS Y MANIJAS. INCLUYE EL SUMINISTRO DE TODOS LOS ACCESORIOS REQUERIDOS PARA EL CORRECTO MONTAJE. SEGUN DETALLE</v>
          </cell>
          <cell r="C122" t="str">
            <v>Insumos</v>
          </cell>
          <cell r="D122" t="str">
            <v>M2</v>
          </cell>
          <cell r="E122">
            <v>804918</v>
          </cell>
          <cell r="F122">
            <v>676402</v>
          </cell>
        </row>
        <row r="123">
          <cell r="A123" t="str">
            <v>I122</v>
          </cell>
          <cell r="B123" t="str">
            <v>PUERTA DOBLE VIDRIO TEMPLADO 10 MM CON ZOCALO EN ALUMINIO CON BISAGRAS DE PISO NEUMATICAS Y PELICULA TIPO SANT BLASTING, CON CERRADURAS Y MANIJAS. INCLUYE EL SUMINISTRO DE TODOS LOS ACCESORIOS REQUERIDOS PARA EL CORRECTO MONTAJE. SEGUN DETALLE. (SUMINISTRO E INSTALACIÓN).</v>
          </cell>
          <cell r="C123" t="str">
            <v>Insumos</v>
          </cell>
          <cell r="D123" t="str">
            <v>M2</v>
          </cell>
          <cell r="E123">
            <v>1168968</v>
          </cell>
          <cell r="F123">
            <v>982326</v>
          </cell>
        </row>
        <row r="124">
          <cell r="A124" t="str">
            <v>I123</v>
          </cell>
          <cell r="B124" t="str">
            <v>PUERTA DOBLE VIDRIO TEMPLADO 10 MM CON ZOCALO EN ALUMINIO CON BISAGRAS DE PISO NEUMATICAS, CON CERRADURAS Y MANIJAS. INCLUYE EL SUMINISTRO DE TODOS LOS ACCESORIOS REQUERIDOS PARA EL CORRECTO MONTAJE. SEGUN DETALLE. (SUMINISTRO E INSTALACIÓN).</v>
          </cell>
          <cell r="C124" t="str">
            <v>Insumos</v>
          </cell>
          <cell r="D124" t="str">
            <v>M2</v>
          </cell>
          <cell r="E124">
            <v>1075048</v>
          </cell>
          <cell r="F124">
            <v>903402</v>
          </cell>
        </row>
        <row r="125">
          <cell r="A125" t="str">
            <v>I124</v>
          </cell>
          <cell r="B125" t="str">
            <v>PUERTA DUCHA ACRILICO (INCLUYE MARCO EN ALUMINIO ANODIZADO, PASADOR Y TOALLERO) A TODO COSTO</v>
          </cell>
          <cell r="C125" t="str">
            <v>Insumos</v>
          </cell>
          <cell r="D125" t="str">
            <v>M2</v>
          </cell>
          <cell r="E125">
            <v>319284</v>
          </cell>
          <cell r="F125">
            <v>268306</v>
          </cell>
        </row>
        <row r="126">
          <cell r="A126" t="str">
            <v>I125</v>
          </cell>
          <cell r="B126" t="str">
            <v>PUERTA EN VIDRIO TEMPLADO 10 MM CON ZOCALO EN ALUMINIO CON BISAGRAS DE PISO NEUMATICAS Y PELICULA TIPO SANT BLASTING, CON CERRADURA Y MANIJA (HOJA SENCILLA). INCLUYE EL SUMINISTRO DE TODOS LOS ACCESORIOS REQUERIDOS PARA EL CORRECTO MONTAJE. SEGUN DETALLE. (SUMINISTRO E INSTALACIÓN).</v>
          </cell>
          <cell r="C126" t="str">
            <v>Insumos</v>
          </cell>
          <cell r="D126" t="str">
            <v>M2</v>
          </cell>
          <cell r="E126">
            <v>1168968</v>
          </cell>
          <cell r="F126">
            <v>982326</v>
          </cell>
        </row>
        <row r="127">
          <cell r="A127" t="str">
            <v>I126</v>
          </cell>
          <cell r="B127" t="str">
            <v>PUERTA EN VIDRIO TEMPLADO 10 MM CON ZOCALO EN ALUMINIO CON BISAGRAS DE PISO NEUMATICAS, CON CERRADURA Y MANIJA (HOJA SENCILLA). INCLUYE EL SUMINISTRO DE TODOS LOS ACCESORIOS REQUERIDOS PARA EL CORRECTO MONTAJE. SEGUN DETALLE. (SUMINISTRO E INSTALACIÓN).</v>
          </cell>
          <cell r="C127" t="str">
            <v>Insumos</v>
          </cell>
          <cell r="D127" t="str">
            <v>M2</v>
          </cell>
          <cell r="E127">
            <v>1069651</v>
          </cell>
          <cell r="F127">
            <v>898866</v>
          </cell>
        </row>
        <row r="128">
          <cell r="A128" t="str">
            <v>I127</v>
          </cell>
          <cell r="B128" t="str">
            <v>PUERTA EN VIDRIO TEMPLADO 10 MM CON ZOCALO EN ALUMINIO DE PIVOTE Y PELICULA TIPO SANT BLASTING, CON CERRADURA Y MANIJA (HOJA SENCILLA). INCLUYE EL SUMINISTRO DE TODOS LOS ACCESORIOS REQUERIDOS PARA EL CORRECTO MONTAJE. SEGUN DETALLE. (SUMINISTRO E INSTALACIÓN).</v>
          </cell>
          <cell r="C128" t="str">
            <v>Insumos</v>
          </cell>
          <cell r="D128" t="str">
            <v>M2</v>
          </cell>
          <cell r="E128">
            <v>970965</v>
          </cell>
          <cell r="F128">
            <v>815937</v>
          </cell>
        </row>
        <row r="129">
          <cell r="A129" t="str">
            <v>I128</v>
          </cell>
          <cell r="B129" t="str">
            <v>PUERTA EN VIDRIO TEMPLADO 10 MM CON ZOCALO EN ALUMINIO DE PIVOTE, CON CERRADURA Y MANIJA (HOJA SENCILLA). INCLUYE EL SUMINISTRO DE TODOS LOS ACCESORIOS REQUERIDOS PARA EL CORRECTO MONTAJE. SEGUN DETALLE. (SUMINISTRO E INSTALACIÓN).</v>
          </cell>
          <cell r="C129" t="str">
            <v>Insumos</v>
          </cell>
          <cell r="D129" t="str">
            <v>M2</v>
          </cell>
          <cell r="E129">
            <v>843249</v>
          </cell>
          <cell r="F129">
            <v>708613</v>
          </cell>
        </row>
        <row r="130">
          <cell r="A130" t="str">
            <v>I129</v>
          </cell>
          <cell r="B130" t="str">
            <v>SUMINISTRO E INSTALACION DE ESPEJO   4 MM. BISELADO Y PULIDO EN CUATRO LADOS. (INCLUYE ELEMENTOS DE FIJACIÓN AL MURO).</v>
          </cell>
          <cell r="C130" t="str">
            <v>Insumos</v>
          </cell>
          <cell r="D130" t="str">
            <v>M2</v>
          </cell>
          <cell r="E130">
            <v>149500</v>
          </cell>
          <cell r="F130">
            <v>125630</v>
          </cell>
        </row>
        <row r="131">
          <cell r="A131" t="str">
            <v>I130</v>
          </cell>
          <cell r="B131" t="str">
            <v>SUMINISTRO E INSTALACION DE ESPEJO  6 MM. SIN BISELAR Y SIN MARCO. (INCLUYE ELEMENTOS DE FIJACIÓN AL MURO).</v>
          </cell>
          <cell r="C131" t="str">
            <v>Insumos</v>
          </cell>
          <cell r="D131" t="str">
            <v>M2</v>
          </cell>
          <cell r="E131">
            <v>165750</v>
          </cell>
          <cell r="F131">
            <v>139286</v>
          </cell>
        </row>
        <row r="132">
          <cell r="A132" t="str">
            <v>I131</v>
          </cell>
          <cell r="B132" t="str">
            <v>VENTANA CORREDIZA EN ALUMINIO ANODIZADO CON VIDRIO 4 MM Y ANJEO EN FIBRA DE VIDRIO (INCLUYE MARCO Y CONTRAMARCO EN PERFILERIA TIPO VC 5020 O SIMILAR ). INCLUYE EL SUMINISTRO DE TODOS LOS ACCESORIOS REQUERIDOS PARA EL CORRECTO MONTAJE, ASI COMO EL SUMINISTRO E INSTALACIÓN DE LA SILICONA QUE SEA REQUERIDA PARA GARANTIZAR UNDA PERFECTA INSTALACIÓN. SEGUN DETALLE. (SUMINISTRO E INSTALACIÓN).</v>
          </cell>
          <cell r="C132" t="str">
            <v>Insumos</v>
          </cell>
          <cell r="D132" t="str">
            <v>M2</v>
          </cell>
          <cell r="E132">
            <v>360297</v>
          </cell>
          <cell r="F132">
            <v>302771</v>
          </cell>
        </row>
        <row r="133">
          <cell r="A133" t="str">
            <v>I132</v>
          </cell>
          <cell r="B133" t="str">
            <v>VENTANA CORREDIZA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33" t="str">
            <v>Insumos</v>
          </cell>
          <cell r="D133" t="str">
            <v>M2</v>
          </cell>
          <cell r="E133">
            <v>331486</v>
          </cell>
          <cell r="F133">
            <v>278560</v>
          </cell>
        </row>
        <row r="134">
          <cell r="A134" t="str">
            <v>I133</v>
          </cell>
          <cell r="B134" t="str">
            <v>VENTANERIA APOYADA EN PERFILERIA DE ALUMINIO ANODIZADO COLOR NATURAL Y CUERPO CORREDIZO+ VIDRIO LAMINADO DE4+5 (INCLUYE EL SUMINISTRO DE TODOS LOS ACCESORIOS REQUERIDOS PARA EL CORRECTO MONTAJE).</v>
          </cell>
          <cell r="C134" t="str">
            <v>Insumos</v>
          </cell>
          <cell r="D134" t="str">
            <v>M2</v>
          </cell>
          <cell r="E134">
            <v>814067</v>
          </cell>
          <cell r="F134">
            <v>684090</v>
          </cell>
        </row>
        <row r="135">
          <cell r="A135" t="str">
            <v>I134</v>
          </cell>
          <cell r="B135" t="str">
            <v>VENTANERIA APOYADA EN PERFILERIA DE ALUMINIO ANODIZADO COLOR NATURAL Y REJILLA SUPERIOR EN ALUMINO+ VIDRIO LAMINADO DE4+5 (INCLUYE EL SUMINISTRO DE TODOS LOS ACCESORIOS REQUERIDOS PARA EL CORRECTO MONTAJE).</v>
          </cell>
          <cell r="C135" t="str">
            <v>Insumos</v>
          </cell>
          <cell r="D135" t="str">
            <v>M2</v>
          </cell>
          <cell r="E135">
            <v>767886</v>
          </cell>
          <cell r="F135">
            <v>645282</v>
          </cell>
        </row>
        <row r="136">
          <cell r="A136" t="str">
            <v>I135</v>
          </cell>
          <cell r="B136" t="str">
            <v>VENTANERIA APOYADA EN PERFILERIA DE ALUMINIO ANODIZADO COLOR NATURAL + VIDRIO LAMINADO DE4+5 (INCLUYE EL SUMINISTRO DE TODOS LOS ACCESORIOS REQUERIDOS PARA EL CORRECTO MONTAJE).</v>
          </cell>
          <cell r="C136" t="str">
            <v>Insumos</v>
          </cell>
          <cell r="D136" t="str">
            <v>M2</v>
          </cell>
          <cell r="E136">
            <v>838745</v>
          </cell>
          <cell r="F136">
            <v>704828</v>
          </cell>
        </row>
        <row r="137">
          <cell r="A137" t="str">
            <v>I136</v>
          </cell>
          <cell r="B137" t="str">
            <v>VENTANERIA APOYADA EN PERFILERIA DE ALUMINIO ANODIZADO COLOR NATURAL +REJILLA SUPERIOR Y CUERPOS CORREDIZOS VIDRIO LAMINADO DE4+5 (INCLUYE EL SUMINISTRO DE TODOS LOS ACCESORIOS REQUERIDOS PARA EL CORRECTO MONTAJE).</v>
          </cell>
          <cell r="C137" t="str">
            <v>Insumos</v>
          </cell>
          <cell r="D137" t="str">
            <v>M2</v>
          </cell>
          <cell r="E137">
            <v>823321</v>
          </cell>
          <cell r="F137">
            <v>691866</v>
          </cell>
        </row>
        <row r="138">
          <cell r="A138" t="str">
            <v>I137</v>
          </cell>
          <cell r="B138" t="str">
            <v>VENTANERIA APOYADA EN PERFILERIA DE ALUMINIO ANODIZADO COLOR NATURAL +REJILLA SUPERIOR Y CUERPOS CORREDIZOS VIDRIO LAMINADO DE4+5 (INCLUYE EL SUMINISTRO DE TODOS LOS ACCESORIOS REQUERIDOS PARA EL CORRECTO MONTAJE).</v>
          </cell>
          <cell r="C138" t="str">
            <v>Insumos</v>
          </cell>
          <cell r="D138" t="str">
            <v>M2</v>
          </cell>
          <cell r="E138">
            <v>931724</v>
          </cell>
          <cell r="F138">
            <v>782961</v>
          </cell>
        </row>
        <row r="139">
          <cell r="A139" t="str">
            <v>I138</v>
          </cell>
          <cell r="B139" t="str">
            <v>VENTANERIA APOYADA EN PERFILERIA DE ALUMINIO ANODIZADO COLOR NATURAL +REJILLA SUPERIOR Y CUERPOS CORREDIZOS VIDRIO LAMINADO DE4+5 (INCLUYE EL SUMINISTRO DE TODOS LOS ACCESORIOS REQUERIDOS PARA EL CORRECTO MONTAJE).</v>
          </cell>
          <cell r="C139" t="str">
            <v>Insumos</v>
          </cell>
          <cell r="D139" t="str">
            <v>M2</v>
          </cell>
          <cell r="E139">
            <v>931724</v>
          </cell>
          <cell r="F139">
            <v>782961</v>
          </cell>
        </row>
        <row r="140">
          <cell r="A140" t="str">
            <v>I139</v>
          </cell>
          <cell r="B140" t="str">
            <v>VENTANERIA APOYADA EN PERFILERIA DE ALUMINIO ANODIZADO COLOR NATURAL, REJILLA DE ALUMINIO INTEGRADA+ REJILLA SUPERIOR Y VIDRIO LAMINADO DE4+5,  (INCLUYE EL SUMINISTRO DE TODOS LOS ACCESORIOS REQUERIDOS PARA EL CORRECTO MONTAJE).</v>
          </cell>
          <cell r="C140" t="str">
            <v>Insumos</v>
          </cell>
          <cell r="D140" t="str">
            <v>M2</v>
          </cell>
          <cell r="E140">
            <v>931724</v>
          </cell>
          <cell r="F140">
            <v>782961</v>
          </cell>
        </row>
        <row r="141">
          <cell r="A141" t="str">
            <v>I140</v>
          </cell>
          <cell r="B141" t="str">
            <v>VENTANERIA APOYADA EN PERFILERIA DE ALUMINIO ANODIZADO COLOR NATURAL, ESTRUCTURA METALICA+ VIDRIO LAMINADO DE4+5 (INCLUYE EL SUMINISTRO DE TODOS LOS ACCESORIOS REQUERIDOS PARA EL CORRECTO MONTAJE).</v>
          </cell>
          <cell r="C141" t="str">
            <v>Insumos</v>
          </cell>
          <cell r="D141" t="str">
            <v>M2</v>
          </cell>
          <cell r="E141">
            <v>831209</v>
          </cell>
          <cell r="F141">
            <v>698495</v>
          </cell>
        </row>
        <row r="142">
          <cell r="A142" t="str">
            <v>I141</v>
          </cell>
          <cell r="B142" t="str">
            <v>VENTANERIA APOYADA EN PERFILERIA DE ALUMINIO ANODIZADO MATE COLOR BLANCO, VIDRIO TEMPLADO DE 8MM INCOLORO+REJILLA SUPERIOR Y PUERTA EN ALUMINIO ANODIZADO BLANCO MATE CON MANIJA GRIFOX</v>
          </cell>
          <cell r="C142" t="str">
            <v>Insumos</v>
          </cell>
          <cell r="D142" t="str">
            <v>M2</v>
          </cell>
          <cell r="E142">
            <v>778252</v>
          </cell>
          <cell r="F142">
            <v>653993</v>
          </cell>
        </row>
        <row r="143">
          <cell r="A143" t="str">
            <v>I142</v>
          </cell>
          <cell r="B143" t="str">
            <v>VENTANERIA APOYADA EN PERFILERIA DE ALUMINIO EMBEBIDA EN MURO Y CIELO RASO, CON VIDRIO TEMPLADO 8MM INCOLORO</v>
          </cell>
          <cell r="C143" t="str">
            <v>Insumos</v>
          </cell>
          <cell r="D143" t="str">
            <v>M2</v>
          </cell>
          <cell r="E143">
            <v>440282</v>
          </cell>
          <cell r="F143">
            <v>369985</v>
          </cell>
        </row>
        <row r="144">
          <cell r="A144" t="str">
            <v>I143</v>
          </cell>
          <cell r="B144" t="str">
            <v>VENTANERIA APOYADA EN PERFILERIA DE ALUMINIO ANODIZADO MATE COLOR BLANCO, VIDRIO TEMPLADO DE 8MM INCOLORO CON UNIONES A TOPE +REJILLA SUPERIOR</v>
          </cell>
          <cell r="C144" t="str">
            <v>Insumos</v>
          </cell>
          <cell r="D144" t="str">
            <v>M2</v>
          </cell>
          <cell r="E144">
            <v>645085</v>
          </cell>
          <cell r="F144">
            <v>542088</v>
          </cell>
        </row>
        <row r="145">
          <cell r="A145" t="str">
            <v>I144</v>
          </cell>
          <cell r="B145" t="str">
            <v>VENTANA CORREDIZA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45" t="str">
            <v>Insumos</v>
          </cell>
          <cell r="D145" t="str">
            <v>M2</v>
          </cell>
          <cell r="E145">
            <v>195031</v>
          </cell>
          <cell r="F145">
            <v>163892</v>
          </cell>
        </row>
        <row r="146">
          <cell r="A146" t="str">
            <v>I145</v>
          </cell>
          <cell r="B14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46" t="str">
            <v>Insumos</v>
          </cell>
          <cell r="D146" t="str">
            <v>M2</v>
          </cell>
          <cell r="E146">
            <v>318908</v>
          </cell>
          <cell r="F146">
            <v>267990</v>
          </cell>
        </row>
        <row r="147">
          <cell r="A147" t="str">
            <v>I146</v>
          </cell>
          <cell r="B147" t="str">
            <v>VENTANA EN  PERSIANA EN ALUMINIO  ANODIZADO ALN 315 COLOR CHAMPAGNE TIPO PESADO (INCLUYE MARCO Y CONTRAMARCO EN PERFILERIA  PB 6038 O SIMILAR ). INCLUYE EL SUMINISTRO DE TODOS LOS ACCESORIOS REQUERIDOS PARA EL CORRECTO MONTAJE, ASI COMO EL SUMINISTRO E INSTALACIÓN DE LA SILICONA QUE SEA REQUERIDA PARA GARANTIZAR UNDA PERFECTA INSTALACIÓN. SEGUN DETALLE. (SUMINISTRO E INSTALACIÓN).</v>
          </cell>
          <cell r="C147" t="str">
            <v>Insumos</v>
          </cell>
          <cell r="D147" t="str">
            <v>M2</v>
          </cell>
          <cell r="E147">
            <v>338651</v>
          </cell>
          <cell r="F147">
            <v>284581</v>
          </cell>
        </row>
        <row r="148">
          <cell r="A148" t="str">
            <v>I147</v>
          </cell>
          <cell r="B148" t="str">
            <v>CELOSIA CON CUCHILLAS  EN ACERO GALVANIZADO DE 1,5 MM. INCLUYE ESLABON FUSIBLE. INCLUYE RESORTE ENGANCHADO PARA CIERRE POSITIVO. INCLUYE MARCO EN ACERO GALVANIZADO DE 19MM. INCLUYE ANGULOS PERNADOS DE 0,025X0,051X0,003 DE 0,0762 DE LARGO, SUPERIOR E INFERIOR ANCLADOS AL CONCRETO, PLATO DE 19MM, ANGEO, BARRA DE SEGURIDAD SEGUN DETALLE.</v>
          </cell>
          <cell r="C148" t="str">
            <v>Insumos</v>
          </cell>
          <cell r="D148" t="str">
            <v>UND</v>
          </cell>
          <cell r="E148">
            <v>1346386</v>
          </cell>
          <cell r="F148">
            <v>1131417</v>
          </cell>
        </row>
        <row r="149">
          <cell r="A149" t="str">
            <v>I148</v>
          </cell>
          <cell r="B149" t="str">
            <v>REJILLA EN ALUMINIO ANODIZADO MATE BLANCO SU LONGUITUD ES VARIABLE, VERIFICAR EN PLANTAS GENERALES.</v>
          </cell>
          <cell r="C149" t="str">
            <v>Insumos</v>
          </cell>
          <cell r="D149" t="str">
            <v>M2</v>
          </cell>
          <cell r="E149">
            <v>406519</v>
          </cell>
          <cell r="F149">
            <v>341613</v>
          </cell>
        </row>
        <row r="150">
          <cell r="A150" t="str">
            <v>I149</v>
          </cell>
          <cell r="B150" t="str">
            <v>REJILLA EN ALUMINIO ANODIZADO MATE NATURAL+ALFAJIA, INCLUYEN EL SUMINISTRO DE TODOS LOS ACCESORIOS REQUERIDOS PARA EL CORRECTOMONTAJE, ASI COMO EL SUMINISTRO E INSTALACION DE LA SILICONA QUE SEA REQUERIDA PARA EL CORRECTO MONTAJE.</v>
          </cell>
          <cell r="C150" t="str">
            <v>Insumos</v>
          </cell>
          <cell r="D150" t="str">
            <v>M2</v>
          </cell>
          <cell r="E150">
            <v>406519</v>
          </cell>
          <cell r="F150">
            <v>341613</v>
          </cell>
        </row>
        <row r="151">
          <cell r="A151" t="str">
            <v>I150</v>
          </cell>
          <cell r="B151" t="str">
            <v>VENTANA FIJA EN ALUMINIO  ANODIZADO VIDRIO 4 MM (INCLUYE MARCO EN PERFILERIA  TIPO PB 3831 O SIMILAR Y VIDRIO CRISTAL DE 4 MM.) INCLUYE EL SUMINISTRO DE TODOS LOS ACCESORIOS REQUERIDOS PARA EL CORRECTO MONTAJE, ASI COMO EL SUMINISTRO E INSTALACIÓN DE LA SILICONA QUE SEA REQUERIDA PARA GARANTIZAR UNA PERFECTA INSTALACIÓN. SEGUN DETALLE. (SUMINISTRO E INSTALACIÓN).</v>
          </cell>
          <cell r="C151" t="str">
            <v>Insumos</v>
          </cell>
          <cell r="D151" t="str">
            <v>M2</v>
          </cell>
          <cell r="E151">
            <v>294847</v>
          </cell>
          <cell r="F151">
            <v>247771</v>
          </cell>
        </row>
        <row r="152">
          <cell r="A152" t="str">
            <v>I151</v>
          </cell>
          <cell r="B152" t="str">
            <v>VENTANA FIJA EN ALUMINIO  ANODIZADO VIDRIO 8 MM (INCLUYE MARCO EN PERFILERIA  TIPO PB 3831 O SIMILAR Y VIDRIO CRISTAL DE 8 MM. ). INCLUYE EL SUMINISTRO DE TODOS LOS ACCESORIOS REQUERIDOS PARA EL CORRECTO MONTAJE, ASI COMO EL SUMINISTRO E INSTALACIÓN DE LA SILICONA QUE SEA REQUERIDA PARA GARANTIZAR UNA PERFECTA INSTALACIÓN. SEGUN DETALLE. (SUMINISTRO E INSTALACIÓN).</v>
          </cell>
          <cell r="C152" t="str">
            <v>Insumos</v>
          </cell>
          <cell r="D152" t="str">
            <v>M2</v>
          </cell>
          <cell r="E152">
            <v>338094</v>
          </cell>
          <cell r="F152">
            <v>284113</v>
          </cell>
        </row>
        <row r="153">
          <cell r="A153" t="str">
            <v>I152</v>
          </cell>
          <cell r="B153" t="str">
            <v>VENTANA FIJA EN ALUMINIO ANODIZADO VIDRIO 4 MM (INCLUYE MARCO EN PERFILERIA TIPO VC 5020  O SIMILAR ). INCLUYE EL SUMINISTRO DE TODOS LOS ACCESORIOS REQUERIDOS PARA EL CORRECTO MONTAJE, ASI COMO EL SUMINISTRO E INSTALACIÓN DE LA SILICONA QUE SEA REQUERIDA PARA GARANTIZAR UNA PERFECTA INSTALACIÓN. SEGUN DETALLE. (SUMINISTRO E INSTALACIÓN).</v>
          </cell>
          <cell r="C153" t="str">
            <v>Insumos</v>
          </cell>
          <cell r="D153" t="str">
            <v>M2</v>
          </cell>
          <cell r="E153">
            <v>296834</v>
          </cell>
          <cell r="F153">
            <v>249440</v>
          </cell>
        </row>
        <row r="154">
          <cell r="A154" t="str">
            <v>I153</v>
          </cell>
          <cell r="B154" t="str">
            <v>VENTANA PROYECTANTE FIJA EN ALUMINIO  ANODIZADO VIDRIO 4 MM (INCLUYE MARCO EN PERFILERIA  TIPO PB 3831 O SIMILAR Y VIDRIO CRISTAL DE 4 MM. ). INCLUYE EL SUMINISTRO DE TODOS LOS ACCESORIOS REQUERIDOS PARA EL CORRECTO MONTAJE, ASI COMO EL SUMINISTRO E INSTALACIÓN DE LA SILICONA QUE SEA REQUERIDA PARA GARANTIZAR UNA PERFECTA INSTALACIÓN. SEGUN DETALLE. (SUMINISTRO E INSTALACIÓN).</v>
          </cell>
          <cell r="C154" t="str">
            <v>Insumos</v>
          </cell>
          <cell r="D154" t="str">
            <v>M2</v>
          </cell>
          <cell r="E154">
            <v>263141</v>
          </cell>
          <cell r="F154">
            <v>221127</v>
          </cell>
        </row>
        <row r="155">
          <cell r="A155" t="str">
            <v>I154</v>
          </cell>
          <cell r="B155" t="str">
            <v>VENTANA PROYECTANTE FIJA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5" t="str">
            <v>Insumos</v>
          </cell>
          <cell r="D155" t="str">
            <v>M2</v>
          </cell>
          <cell r="E155">
            <v>281448</v>
          </cell>
          <cell r="F155">
            <v>236511</v>
          </cell>
        </row>
        <row r="156">
          <cell r="A156" t="str">
            <v>I155</v>
          </cell>
          <cell r="B156" t="str">
            <v>VENTANA CORREDIZA EN ALUMINIO  ANODIZADO VIDRIO 6 MM (INCLUYE MARCO EN PERFILERIA  TIPO PB 3831 O SIMILAR Y VIDRIO CRISTAL DE 6 MM. ). INCLUYE EL SUMINISTRO DE TODOS LOS ACCESORIOS REQUERIDOS PARA EL CORRECTO MONTAJE, ASI COMO EL SUMINISTRO E INSTALACIÓN DE LA SILICONA QUE SEA REQUERIDA PARA GARANTIZAR UNA PERFECTA INSTALACIÓN. SEGUN DETALLE. (SUMINISTRO E INSTALACIÓN).</v>
          </cell>
          <cell r="C156" t="str">
            <v>Insumos</v>
          </cell>
          <cell r="D156" t="str">
            <v>M2</v>
          </cell>
          <cell r="E156">
            <v>527802</v>
          </cell>
          <cell r="F156">
            <v>443531</v>
          </cell>
        </row>
        <row r="157">
          <cell r="A157" t="str">
            <v>I156</v>
          </cell>
          <cell r="B157" t="str">
            <v>ANGULO ALUMINIO 1"X1"</v>
          </cell>
          <cell r="C157" t="str">
            <v>Insumos</v>
          </cell>
          <cell r="D157" t="str">
            <v>ML</v>
          </cell>
          <cell r="E157">
            <v>1905</v>
          </cell>
          <cell r="F157">
            <v>1601</v>
          </cell>
        </row>
        <row r="158">
          <cell r="A158" t="str">
            <v>I157</v>
          </cell>
          <cell r="B158" t="str">
            <v>TEE ALUMINIO 1"X1"</v>
          </cell>
          <cell r="C158" t="str">
            <v>Insumos</v>
          </cell>
          <cell r="D158" t="str">
            <v>ML</v>
          </cell>
          <cell r="E158">
            <v>1905</v>
          </cell>
          <cell r="F158">
            <v>1601</v>
          </cell>
        </row>
        <row r="159">
          <cell r="A159" t="str">
            <v>I158</v>
          </cell>
          <cell r="B159" t="str">
            <v>REMACHE POP</v>
          </cell>
          <cell r="C159" t="str">
            <v>Insumos</v>
          </cell>
          <cell r="D159" t="str">
            <v>UND</v>
          </cell>
          <cell r="E159">
            <v>112</v>
          </cell>
          <cell r="F159">
            <v>94</v>
          </cell>
        </row>
        <row r="160">
          <cell r="A160" t="str">
            <v>I159</v>
          </cell>
          <cell r="B160" t="str">
            <v>TUBO ALUMINIO 1" 1M</v>
          </cell>
          <cell r="C160" t="str">
            <v>Insumos</v>
          </cell>
          <cell r="D160" t="str">
            <v>UND</v>
          </cell>
          <cell r="E160">
            <v>20736</v>
          </cell>
          <cell r="F160">
            <v>17425</v>
          </cell>
        </row>
        <row r="161">
          <cell r="A161" t="str">
            <v>I160</v>
          </cell>
          <cell r="B161" t="str">
            <v>ANGULO  HIERRO 2" X 1/4"</v>
          </cell>
          <cell r="C161" t="str">
            <v>Insumos</v>
          </cell>
          <cell r="D161" t="str">
            <v>UND</v>
          </cell>
          <cell r="E161">
            <v>105410</v>
          </cell>
          <cell r="F161">
            <v>88580</v>
          </cell>
        </row>
        <row r="162">
          <cell r="A162" t="str">
            <v>I161</v>
          </cell>
          <cell r="B162" t="str">
            <v>ANGULO  HIERRO 3/4" X 1/8"</v>
          </cell>
          <cell r="C162" t="str">
            <v>Insumos</v>
          </cell>
          <cell r="D162" t="str">
            <v>M</v>
          </cell>
          <cell r="E162">
            <v>5141</v>
          </cell>
          <cell r="F162">
            <v>4320</v>
          </cell>
        </row>
        <row r="163">
          <cell r="A163" t="str">
            <v>I162</v>
          </cell>
          <cell r="B163" t="str">
            <v>ARO TAPA  ANGULO 1"*1" TRAMPA GRASA</v>
          </cell>
          <cell r="C163" t="str">
            <v>Insumos</v>
          </cell>
          <cell r="D163" t="str">
            <v>UND</v>
          </cell>
          <cell r="E163">
            <v>137105</v>
          </cell>
          <cell r="F163">
            <v>115214</v>
          </cell>
        </row>
        <row r="164">
          <cell r="A164" t="str">
            <v>I163</v>
          </cell>
          <cell r="B164" t="str">
            <v>ARO Y TAPA CONO DIAMETRO 0.89 M.</v>
          </cell>
          <cell r="C164" t="str">
            <v>Insumos</v>
          </cell>
          <cell r="D164" t="str">
            <v>UND</v>
          </cell>
          <cell r="E164">
            <v>133198</v>
          </cell>
          <cell r="F164">
            <v>111931</v>
          </cell>
        </row>
        <row r="165">
          <cell r="A165" t="str">
            <v>I164</v>
          </cell>
          <cell r="B165" t="str">
            <v>ESCALERA DE GATO EN "C" DE 6 PASOS EN TUBERIA AGUA NEGRA 3/4" TIPO COLMENA O SIMILAR. SUMINISTRO E INSTALACIÓN A TODO COSTO.</v>
          </cell>
          <cell r="C165" t="str">
            <v>Insumos</v>
          </cell>
          <cell r="D165" t="str">
            <v>UND</v>
          </cell>
          <cell r="E165">
            <v>170253</v>
          </cell>
          <cell r="F165">
            <v>143070</v>
          </cell>
        </row>
        <row r="166">
          <cell r="A166" t="str">
            <v>I165</v>
          </cell>
          <cell r="B166" t="str">
            <v>ESCALERA METALICA TIPO CANASTA ACERO 3/4" Y 5/8"  DE 90 KILOGRAMOS (SEGUN DETALLE PLANO) A TODO COSTO. PARA TANQUE DE AGUA.</v>
          </cell>
          <cell r="C166" t="str">
            <v>Insumos</v>
          </cell>
          <cell r="D166" t="str">
            <v>UND</v>
          </cell>
          <cell r="E166">
            <v>356304</v>
          </cell>
          <cell r="F166">
            <v>299415</v>
          </cell>
        </row>
        <row r="167">
          <cell r="A167" t="str">
            <v>I166</v>
          </cell>
          <cell r="B167" t="str">
            <v>LÁMINA GALVANIZADA CAL. 18 (1.22 X 2.44 M).</v>
          </cell>
          <cell r="C167" t="str">
            <v>Insumos</v>
          </cell>
          <cell r="D167" t="str">
            <v>UND</v>
          </cell>
          <cell r="E167">
            <v>178922</v>
          </cell>
          <cell r="F167">
            <v>150355</v>
          </cell>
        </row>
        <row r="168">
          <cell r="A168" t="str">
            <v>I167</v>
          </cell>
          <cell r="B168" t="str">
            <v>LAMINA GALVANIZADA CAL. 20 TIPO ACESCO O SIMILAR.</v>
          </cell>
          <cell r="C168" t="str">
            <v>Insumos</v>
          </cell>
          <cell r="D168" t="str">
            <v>M2</v>
          </cell>
          <cell r="E168">
            <v>32560</v>
          </cell>
          <cell r="F168">
            <v>27361</v>
          </cell>
        </row>
        <row r="169">
          <cell r="A169" t="str">
            <v>I168</v>
          </cell>
          <cell r="B169" t="str">
            <v>MALLA ESLABONADA CAL. 12  DE 2 X 1 1/2" +  ANGULO 1 1/2 X  1 1/2 X 1/4" + ANTICORROSIVO + PINTURA ELECTROSTATICA. SUMINISTRO E INSTALACIÓN A TODO COSTO. INCLUYE EL SUMINISTRO DE TODOS LOS ACCESORIOS REQUERIDOS PARA EL CORRECTO MONTAJE.</v>
          </cell>
          <cell r="C169" t="str">
            <v>Insumos</v>
          </cell>
          <cell r="D169" t="str">
            <v>M2</v>
          </cell>
          <cell r="E169">
            <v>368470</v>
          </cell>
          <cell r="F169">
            <v>309639</v>
          </cell>
        </row>
        <row r="170">
          <cell r="A170" t="str">
            <v>I169</v>
          </cell>
          <cell r="B170" t="str">
            <v>MALLA ESLABONADA 21/4*21/4 *2 MTS</v>
          </cell>
          <cell r="C170" t="str">
            <v>Insumos</v>
          </cell>
          <cell r="D170" t="str">
            <v>M2</v>
          </cell>
          <cell r="E170">
            <v>17994</v>
          </cell>
          <cell r="F170">
            <v>15121</v>
          </cell>
        </row>
        <row r="171">
          <cell r="A171" t="str">
            <v>I170</v>
          </cell>
          <cell r="B171" t="str">
            <v>CONCERTINA DIAMETRO 18" ESPIRAL ESPACIADO CADA 20 INCLUYE CABLE GALVANIZADO SUPER GX DE 1/8 Y PERROS DE SUJECION 3/16</v>
          </cell>
          <cell r="C171" t="str">
            <v>Insumos</v>
          </cell>
          <cell r="D171" t="str">
            <v>M</v>
          </cell>
          <cell r="E171">
            <v>31703</v>
          </cell>
          <cell r="F171">
            <v>26641</v>
          </cell>
        </row>
        <row r="172">
          <cell r="A172" t="str">
            <v>I171</v>
          </cell>
          <cell r="B172" t="str">
            <v>MARCO METALICO PUERTAS E= 12 CM MONTANTE REJILLA.  H=0.30 M. EN LÁMINA GALVANIZADA CAL. 18 PARA HOJA DE PUERTA CON ANCHO 0.51 A 0.75 M. Y ALTURA 2.11 A 2.40 M. (SUMINISTRO).</v>
          </cell>
          <cell r="C172" t="str">
            <v>Insumos</v>
          </cell>
          <cell r="D172" t="str">
            <v>UND</v>
          </cell>
          <cell r="E172">
            <v>329662</v>
          </cell>
          <cell r="F172">
            <v>277027</v>
          </cell>
        </row>
        <row r="173">
          <cell r="A173" t="str">
            <v>I172</v>
          </cell>
          <cell r="B173" t="str">
            <v>MARCO METALICO PUERTAS E= 12 CM MONTANTE REJILLA.  H=0.30 M. EN LÁMINA GALVANIZADA CAL. 18 PARA HOJA DE PUERTA CON ANCHO 0.76 A 1.10 M. Y ALTURA 2.11 A 2.40 M. (SUMINISTRO).</v>
          </cell>
          <cell r="C173" t="str">
            <v>Insumos</v>
          </cell>
          <cell r="D173" t="str">
            <v>UND</v>
          </cell>
          <cell r="E173">
            <v>386975</v>
          </cell>
          <cell r="F173">
            <v>325189</v>
          </cell>
        </row>
        <row r="174">
          <cell r="A174" t="str">
            <v>I173</v>
          </cell>
          <cell r="B174" t="str">
            <v>MARCO METALICO PUERTAS E= 12 CM MONTANTE REJILLA EN LÁMINA CR. H=0.30 M. EN LÁMINA GALVANIZADA CAL. 18 PARA HOJA DE PUERTA CON ANCHO 0.51 A 0.75 M. Y ALTURA 1.80 A 2.10 M. (SUMINISTRO).</v>
          </cell>
          <cell r="C174" t="str">
            <v>Insumos</v>
          </cell>
          <cell r="D174" t="str">
            <v>UND</v>
          </cell>
          <cell r="E174">
            <v>303806</v>
          </cell>
          <cell r="F174">
            <v>255299</v>
          </cell>
        </row>
        <row r="175">
          <cell r="A175" t="str">
            <v>I174</v>
          </cell>
          <cell r="B175" t="str">
            <v>MARCO METALICO PUERTAS E= 12 CM MONTANTE REJILLA EN LÁMINA CR. H=0.30 M. EN LÁMINA GALVANIZADA CAL. 18 PARA HOJA DE PUERTA CON ANCHO 0.76 A 1.10 M. Y ALTURA 1.80 A 2.10 M. (SUMINISTRO).</v>
          </cell>
          <cell r="C175" t="str">
            <v>Insumos</v>
          </cell>
          <cell r="D175" t="str">
            <v>UND</v>
          </cell>
          <cell r="E175">
            <v>361119</v>
          </cell>
          <cell r="F175">
            <v>303461</v>
          </cell>
        </row>
        <row r="176">
          <cell r="A176" t="str">
            <v>I175</v>
          </cell>
          <cell r="B176" t="str">
            <v>MARCO METALICO PUERTAS E= 12 CM MONTANTE VIDRIO 4 MM. H=0.30 M. EN LÁMINA GALVANIZADA CAL. 18 PARA HOJA DE PUERTA CON ANCHO 0.51 A 0.75 M. Y ALTURA 1.80 A 2.10 M. (SUMINISTRO).</v>
          </cell>
          <cell r="C176" t="str">
            <v>Insumos</v>
          </cell>
          <cell r="D176" t="str">
            <v>UND</v>
          </cell>
          <cell r="E176">
            <v>284943</v>
          </cell>
          <cell r="F176">
            <v>239448</v>
          </cell>
        </row>
        <row r="177">
          <cell r="A177" t="str">
            <v>I176</v>
          </cell>
          <cell r="B177" t="str">
            <v>MARCO METALICO PUERTAS E= 12 CM MONTANTE VIDRIO 4 MM. H=0.30 M. EN LÁMINA GALVANIZADA CAL. 18 PARA HOJA DE PUERTA CON ANCHO 0.51 A 0.75 M. Y ALTURA 2.11 A 2.40 M. (SUMINISTRO).</v>
          </cell>
          <cell r="C177" t="str">
            <v>Insumos</v>
          </cell>
          <cell r="D177" t="str">
            <v>UND</v>
          </cell>
          <cell r="E177">
            <v>310801</v>
          </cell>
          <cell r="F177">
            <v>261177</v>
          </cell>
        </row>
        <row r="178">
          <cell r="A178" t="str">
            <v>I177</v>
          </cell>
          <cell r="B178" t="str">
            <v>MARCO METALICO PUERTAS E= 12 CM MONTANTE VIDRIO 4 MM. H=0.30 M. EN LÁMINA GALVANIZADA CAL. 18 PARA HOJA DE PUERTA CON ANCHO 0.76 A 1.10 M. Y ALTURA 1.80 A 2.10 M. (SUMINISTRO).</v>
          </cell>
          <cell r="C178" t="str">
            <v>Insumos</v>
          </cell>
          <cell r="D178" t="str">
            <v>UND</v>
          </cell>
          <cell r="E178">
            <v>302543</v>
          </cell>
          <cell r="F178">
            <v>254238</v>
          </cell>
        </row>
        <row r="179">
          <cell r="A179" t="str">
            <v>I178</v>
          </cell>
          <cell r="B179" t="str">
            <v>MARCO METALICO PUERTAS E= 12 CM MONTANTE VIDRIO 4 MM. H=0.30 M. EN LÁMINA GALVANIZADA CAL. 18 PARA HOJA DE PUERTA CON ANCHO 0.76 A 1.10 M. Y ALTURA 2.11 A 2.40 M. (SUMINISTRO).</v>
          </cell>
          <cell r="C179" t="str">
            <v>Insumos</v>
          </cell>
          <cell r="D179" t="str">
            <v>UND</v>
          </cell>
          <cell r="E179">
            <v>340265</v>
          </cell>
          <cell r="F179">
            <v>285937</v>
          </cell>
        </row>
        <row r="180">
          <cell r="A180" t="str">
            <v>I179</v>
          </cell>
          <cell r="B180" t="str">
            <v>MARCO METALICO PUERTAS E= 12 CM SENCILLO EN LÁMINA GALVANIZADA CAL. 18 PARA HOJA DE PUERTA CON ANCHO 0.51 A 0.75 M. Y ALTURA 1.80 A 2.10 M. (SUMINISTRO).</v>
          </cell>
          <cell r="C180" t="str">
            <v>Insumos</v>
          </cell>
          <cell r="D180" t="str">
            <v>UND</v>
          </cell>
          <cell r="E180">
            <v>239165</v>
          </cell>
          <cell r="F180">
            <v>200979</v>
          </cell>
        </row>
        <row r="181">
          <cell r="A181" t="str">
            <v>I180</v>
          </cell>
          <cell r="B181" t="str">
            <v>MARCO METALICO PUERTAS E= 12 CM SENCILLO EN LÁMINA GALVANIZADA CAL. 18 PARA HOJA DE PUERTA CON ANCHO 0.51 A 0.75 M. Y ALTURA 2.11 A 2.40 M. (SUMINISTRO).</v>
          </cell>
          <cell r="C181" t="str">
            <v>Insumos</v>
          </cell>
          <cell r="D181" t="str">
            <v>UND</v>
          </cell>
          <cell r="E181">
            <v>213310</v>
          </cell>
          <cell r="F181">
            <v>179252</v>
          </cell>
        </row>
        <row r="182">
          <cell r="A182" t="str">
            <v>I181</v>
          </cell>
          <cell r="B182" t="str">
            <v>MARCO METALICO PUERTAS E= 12 CM SENCILLO EN LÁMINA GALVANIZADA CAL. 18 PARA HOJA DE PUERTA CON ANCHO 0.76 A 1.10 M. Y ALTURA 1.80 A 2.10 M. (SUMINISTRO).</v>
          </cell>
          <cell r="C182" t="str">
            <v>Insumos</v>
          </cell>
          <cell r="D182" t="str">
            <v>UND</v>
          </cell>
          <cell r="E182">
            <v>254248</v>
          </cell>
          <cell r="F182">
            <v>213654</v>
          </cell>
        </row>
        <row r="183">
          <cell r="A183" t="str">
            <v>I182</v>
          </cell>
          <cell r="B183" t="str">
            <v>MARCO METALICO PUERTAS E= 12 CM SENCILLO EN LÁMINA GALVANIZADA CAL. 18 PARA PUERTA CON ANCHO 0.76 A 1.10 M. Y ALTURA 2.11 A 2.40 M. (SUMINISTRO).</v>
          </cell>
          <cell r="C183" t="str">
            <v>Insumos</v>
          </cell>
          <cell r="D183" t="str">
            <v>UND</v>
          </cell>
          <cell r="E183">
            <v>228378</v>
          </cell>
          <cell r="F183">
            <v>191914</v>
          </cell>
        </row>
        <row r="184">
          <cell r="A184" t="str">
            <v>I183</v>
          </cell>
          <cell r="B184" t="str">
            <v>MARCO METALICO PUERTAS E= 8.5 CM MONTANTE REJILLA EN LÁMINA CR.  H=0.30 M. EN LÁMINA GALVANIZADA CAL. 18 PARA HOJA DE PUERTA CON ANCHO 0.51 A 0.75 M. Y ALTURA 2.11 A 2.40 M. (SUMINISTRO).</v>
          </cell>
          <cell r="C184" t="str">
            <v>Insumos</v>
          </cell>
          <cell r="D184" t="str">
            <v>UND</v>
          </cell>
          <cell r="E184">
            <v>263729</v>
          </cell>
          <cell r="F184">
            <v>221621</v>
          </cell>
        </row>
        <row r="185">
          <cell r="A185" t="str">
            <v>I184</v>
          </cell>
          <cell r="B185" t="str">
            <v>MARCO METALICO PUERTAS E= 8.5 CM MONTANTE REJILLA EN LÁMINA CR.  H=0.30 M. EN LÁMINA GALVANIZADA CAL. 18 PARA HOJA DE PUERTA CON ANCHO 0.76 A 1.10 M. Y ALTURA 2.11 A 2.40 M. (SUMINISTRO).</v>
          </cell>
          <cell r="C185" t="str">
            <v>Insumos</v>
          </cell>
          <cell r="D185" t="str">
            <v>UND</v>
          </cell>
          <cell r="E185">
            <v>309579</v>
          </cell>
          <cell r="F185">
            <v>260150</v>
          </cell>
        </row>
        <row r="186">
          <cell r="A186" t="str">
            <v>I185</v>
          </cell>
          <cell r="B186" t="str">
            <v>MARCO METALICO PUERTAS E= 8.5 CM MONTANTE REJILLA EN LÁMINA CR. H=0.30 M. EN LÁMINA GALVANIZADA CAL. 18 PARA HOJA DE PUERTA CON ANCHO 0.51 A 0.75 M. Y ALTURA 1.80 A 2.10 M. (SUMINISTRO).</v>
          </cell>
          <cell r="C186" t="str">
            <v>Insumos</v>
          </cell>
          <cell r="D186" t="str">
            <v>UND</v>
          </cell>
          <cell r="E186">
            <v>243042</v>
          </cell>
          <cell r="F186">
            <v>204237</v>
          </cell>
        </row>
        <row r="187">
          <cell r="A187" t="str">
            <v>I186</v>
          </cell>
          <cell r="B187" t="str">
            <v>MARCO METALICO PUERTAS E= 8.5 CM MONTANTE REJILLA EN LÁMINA CR. H=0.30 M.EN LÁMINA GALVANIZADA CAL. 18 PARA HOJA DE PUERTA CON ANCHO 0.76 A 1.10 M. Y ALTURA 1.80 A 2.10 M. (SUMINISTRO).</v>
          </cell>
          <cell r="C187" t="str">
            <v>Insumos</v>
          </cell>
          <cell r="D187" t="str">
            <v>UND</v>
          </cell>
          <cell r="E187">
            <v>288897</v>
          </cell>
          <cell r="F187">
            <v>242771</v>
          </cell>
        </row>
        <row r="188">
          <cell r="A188" t="str">
            <v>I187</v>
          </cell>
          <cell r="B188" t="str">
            <v>MARCO METALICO PUERTAS E= 8.5 CM MONTANTE VIDRIO 4 MM. H=0.30 M. EN LÁMINA GALVANIZADA CAL. 18 PARA HOJA DE PUERTA CON ANCHO 0.51 A 0.75 M. Y ALTURA 1.80 A 2.10 M. (SUMINISTRO).</v>
          </cell>
          <cell r="C188" t="str">
            <v>Insumos</v>
          </cell>
          <cell r="D188" t="str">
            <v>UND</v>
          </cell>
          <cell r="E188">
            <v>227956</v>
          </cell>
          <cell r="F188">
            <v>191560</v>
          </cell>
        </row>
        <row r="189">
          <cell r="A189" t="str">
            <v>I188</v>
          </cell>
          <cell r="B189" t="str">
            <v>MARCO METALICO PUERTAS E= 8.5 CM MONTANTE VIDRIO 4 MM. H=0.30 M. EN LÁMINA GALVANIZADA CAL. 18 PARA HOJA DE PUERTA CON ANCHO 0.51 A 0.75 M. Y ALTURA 2.11 A 2.40 M. (SUMINISTRO).</v>
          </cell>
          <cell r="C189" t="str">
            <v>Insumos</v>
          </cell>
          <cell r="D189" t="str">
            <v>UND</v>
          </cell>
          <cell r="E189">
            <v>248637</v>
          </cell>
          <cell r="F189">
            <v>208939</v>
          </cell>
        </row>
        <row r="190">
          <cell r="A190" t="str">
            <v>I189</v>
          </cell>
          <cell r="B190" t="str">
            <v>MARCO METALICO PUERTAS E= 8.5 CM MONTANTE VIDRIO 4 MM. H=0.30 M. EN LÁMINA LÁMINA GALVANIZADA CAL. 18 PARA HOJA DE PUERTA CON ANCHO 0.76 A 1.10 M. Y ALTURA 2.11 A 2.40 M. (SUMINISTRO).</v>
          </cell>
          <cell r="C190" t="str">
            <v>Insumos</v>
          </cell>
          <cell r="D190" t="str">
            <v>UND</v>
          </cell>
          <cell r="E190">
            <v>272210</v>
          </cell>
          <cell r="F190">
            <v>228748</v>
          </cell>
        </row>
        <row r="191">
          <cell r="A191" t="str">
            <v>I190</v>
          </cell>
          <cell r="B191" t="str">
            <v>MARCO METALICO PUERTAS E= 8.5 CM MONTANTE VIDRIO 4 MM. H=0.30 M.EN LÁMINA LÁMINA GALVANIZADA CAL. 18 PARA HOJA DE PUERTA CON ANCHO 0.76 A 1.10 M. Y ALTURA 1.80 A 2.10 M. (SUMINISTRO).</v>
          </cell>
          <cell r="C191" t="str">
            <v>Insumos</v>
          </cell>
          <cell r="D191" t="str">
            <v>UND</v>
          </cell>
          <cell r="E191">
            <v>242031</v>
          </cell>
          <cell r="F191">
            <v>203387</v>
          </cell>
        </row>
        <row r="192">
          <cell r="A192" t="str">
            <v>I191</v>
          </cell>
          <cell r="B192" t="str">
            <v>MARCO METALICO PUERTAS E= 8.5 CM SENCILLO EN LÁMINA GALVANIZADA CAL. 18 PARA HOJA DE PUERTA CON ANCHO 0.51 A 0.75 M. Y ALTURA 1.80 A 2.10 M. (SUMINISTRO)</v>
          </cell>
          <cell r="C192" t="str">
            <v>Insumos</v>
          </cell>
          <cell r="D192" t="str">
            <v>UND</v>
          </cell>
          <cell r="E192">
            <v>137414</v>
          </cell>
          <cell r="F192">
            <v>115474</v>
          </cell>
        </row>
        <row r="193">
          <cell r="A193" t="str">
            <v>I192</v>
          </cell>
          <cell r="B193" t="str">
            <v>MARCO METALICO PUERTAS E= 8.5 CM SENCILLO EN LÁMINA GALVANIZADA CAL. 18 PARA HOJA DE PUERTA CON ANCHO 0.51 A 0.75 M. Y ALTURA 2.11 A 2.40 M. (SUMINISTRO).</v>
          </cell>
          <cell r="C193" t="str">
            <v>Insumos</v>
          </cell>
          <cell r="D193" t="str">
            <v>UND</v>
          </cell>
          <cell r="E193">
            <v>173992</v>
          </cell>
          <cell r="F193">
            <v>146212</v>
          </cell>
        </row>
        <row r="194">
          <cell r="A194" t="str">
            <v>I193</v>
          </cell>
          <cell r="B194" t="str">
            <v>MARCO METALICO PUERTAS E= 8.5 CM SENCILLO EN LÁMINA GALVANIZADA CAL. 18 PARA HOJA DE PUERTA CON ANCHO 0.76 A 1.10 M. Y ALTURA 1.80 A 2.10 M. (SUMINISTRO).</v>
          </cell>
          <cell r="C194" t="str">
            <v>Insumos</v>
          </cell>
          <cell r="D194" t="str">
            <v>UND</v>
          </cell>
          <cell r="E194">
            <v>148861</v>
          </cell>
          <cell r="F194">
            <v>125093</v>
          </cell>
        </row>
        <row r="195">
          <cell r="A195" t="str">
            <v>I194</v>
          </cell>
          <cell r="B195" t="str">
            <v>MARCO METALICO PUERTAS E= 8.5 CM SENCILLO EN LÁMINA GALVANIZADA CAL. 18 PARA PUERTA CON ANCHO 0.76 A 1.10 M. Y ALTURA 2.11 A 2.40 M. (SUMINISTRO).</v>
          </cell>
          <cell r="C195" t="str">
            <v>Insumos</v>
          </cell>
          <cell r="D195" t="str">
            <v>UND</v>
          </cell>
          <cell r="E195">
            <v>178872</v>
          </cell>
          <cell r="F195">
            <v>150313</v>
          </cell>
        </row>
        <row r="196">
          <cell r="A196" t="str">
            <v>I195</v>
          </cell>
          <cell r="B196" t="str">
            <v>MARCO SENCILLO EN ANGULO EN ACERO A-37</v>
          </cell>
          <cell r="C196" t="str">
            <v>Insumos</v>
          </cell>
          <cell r="D196" t="str">
            <v>UND</v>
          </cell>
          <cell r="E196">
            <v>222710</v>
          </cell>
          <cell r="F196">
            <v>187151</v>
          </cell>
        </row>
        <row r="197">
          <cell r="A197" t="str">
            <v>I196</v>
          </cell>
          <cell r="B197" t="str">
            <v>MARCO Y TAPA CAJA INSPECCION DE 0.30 X 0.30 M. (MARCO EN ANGULO 1 1/2 X 1 1/2 * 1/8", TAPA REFORZADA EN PLATINA DE 2 * 1/8" CON PARRILLA EN VARILLA 3/8 CADA 10 CM.).</v>
          </cell>
          <cell r="C197" t="str">
            <v>Insumos</v>
          </cell>
          <cell r="D197" t="str">
            <v>UND</v>
          </cell>
          <cell r="E197">
            <v>63650</v>
          </cell>
          <cell r="F197">
            <v>53487</v>
          </cell>
        </row>
        <row r="198">
          <cell r="A198" t="str">
            <v>I197</v>
          </cell>
          <cell r="B198" t="str">
            <v>MARCO Y TAPA CAJA INSPECCION DE 0.40 X 0.40 M. (MARCO EN ANGULO 1 1/2 X 1 1/2 * 1/8", TAPA REFORZADA EN PLATINA DE 2 * 1/8" CON PARRILLA EN VARILLA 3/8 CADA 10 CM.).</v>
          </cell>
          <cell r="C198" t="str">
            <v>Insumos</v>
          </cell>
          <cell r="D198" t="str">
            <v>UND</v>
          </cell>
          <cell r="E198">
            <v>91173</v>
          </cell>
          <cell r="F198">
            <v>76616</v>
          </cell>
        </row>
        <row r="199">
          <cell r="A199" t="str">
            <v>I198</v>
          </cell>
          <cell r="B199" t="str">
            <v>MARCO Y TAPA CAJA INSPECCION DE 0.60 X 0.60 CM. (MARCO EN ANGULO 2 1/2 X 2 1/2 * 3/16", TAPA REFORZADA EN PLATINA DE 3 * 3/16" CON PARRILLA EN VARILLA 3/8 CADA 10 CM.).</v>
          </cell>
          <cell r="C199" t="str">
            <v>Insumos</v>
          </cell>
          <cell r="D199" t="str">
            <v>UND</v>
          </cell>
          <cell r="E199">
            <v>310861</v>
          </cell>
          <cell r="F199">
            <v>261228</v>
          </cell>
        </row>
        <row r="200">
          <cell r="A200" t="str">
            <v>I199</v>
          </cell>
          <cell r="B200" t="str">
            <v>MARCO Y TAPA CAJA INSPECCION DE 0.80 X 0.80 CM. (MARCO EN ANGULO 2 1/2 X 2 1/2 * 3/16", TAPA REFORZADA EN PLATINA DE 3 * 3/16" CON PARRILLA EN VARILLA 3/8 CADA 10 CM.).</v>
          </cell>
          <cell r="C200" t="str">
            <v>Insumos</v>
          </cell>
          <cell r="D200" t="str">
            <v>UND</v>
          </cell>
          <cell r="E200">
            <v>439724</v>
          </cell>
          <cell r="F200">
            <v>369516</v>
          </cell>
        </row>
        <row r="201">
          <cell r="A201" t="str">
            <v>I200</v>
          </cell>
          <cell r="B201" t="str">
            <v>MARCO Y TAPA CAJA INSPECCION DE 1.00 X 1.00 M. (MARCO EN ANGULO 2 1/2 X 2 1/2 * 3/16", TAPA REFORZADA EN PLATINA DE 3 * 3/16" CON PARRILLA EN VARILLA 3/8 CADA 10 CM.).</v>
          </cell>
          <cell r="C201" t="str">
            <v>Insumos</v>
          </cell>
          <cell r="D201" t="str">
            <v>UND</v>
          </cell>
          <cell r="E201">
            <v>581202</v>
          </cell>
          <cell r="F201">
            <v>488405</v>
          </cell>
        </row>
        <row r="202">
          <cell r="A202" t="str">
            <v>I201</v>
          </cell>
          <cell r="B202" t="str">
            <v>MARCO Y TAPA CAJA INSPECCION SEGÚN NORMA CS 274 DE 0.72 X 0.72 M. (MARCO EN ANGULO 2 1/2 X 2 1/2 * 3/16", TAPA REFORZADA EN PLATINA DE 2 1/2 * 3/16" CON PARRILLA EN VARILLA 3/8 CADA 10 CM.).</v>
          </cell>
          <cell r="C202" t="str">
            <v>Insumos</v>
          </cell>
          <cell r="D202" t="str">
            <v>UND</v>
          </cell>
          <cell r="E202">
            <v>416801</v>
          </cell>
          <cell r="F202">
            <v>350253</v>
          </cell>
        </row>
        <row r="203">
          <cell r="A203" t="str">
            <v>I202</v>
          </cell>
          <cell r="B203" t="str">
            <v>MARCO Y TAPA CAJA INSPECCION SEGÚN NORMA CS 275 DE 0.805 X 1.305 M. (MARCO EN ANGULO 2 1/2 X 2 1/2 * 3/16", TAPA REFORZADA EN PLATINA DE 2 1/2 * 3/16" CON PARRILLA EN VARILLA 1/2" CADA 10 CM.).</v>
          </cell>
          <cell r="C203" t="str">
            <v>Insumos</v>
          </cell>
          <cell r="D203" t="str">
            <v>UND</v>
          </cell>
          <cell r="E203">
            <v>472400</v>
          </cell>
          <cell r="F203">
            <v>396975</v>
          </cell>
        </row>
        <row r="204">
          <cell r="A204" t="str">
            <v>I203</v>
          </cell>
          <cell r="B204" t="str">
            <v>MARCO Y TAPA CAJA INSPECCION SEGÚN NORMA CS 276-2 DE 1.305 X 1.61 M. (MARCO EN ANGULO 2 1/2 X 2 1/2 * 3/16", TAPA REFORZADA EN PLATINA DE 2 1/2 * 3/16" CON PARRILLA EN VARILLA 1/2" CADA 10 CM.).</v>
          </cell>
          <cell r="C204" t="str">
            <v>Insumos</v>
          </cell>
          <cell r="D204" t="str">
            <v>UND</v>
          </cell>
          <cell r="E204">
            <v>591785</v>
          </cell>
          <cell r="F204">
            <v>497298</v>
          </cell>
        </row>
        <row r="205">
          <cell r="A205" t="str">
            <v>I204</v>
          </cell>
          <cell r="B205" t="str">
            <v>MARCO Y TAPA CAJA INSPECCION SEGÚN NORMA CS 280-3 CON DIAMETRO DE 0.685 M. INCLUYE CONCRETO DE 4.000 PSI.</v>
          </cell>
          <cell r="C205" t="str">
            <v>Insumos</v>
          </cell>
          <cell r="D205" t="str">
            <v>UND</v>
          </cell>
          <cell r="E205">
            <v>771222</v>
          </cell>
          <cell r="F205">
            <v>648086</v>
          </cell>
        </row>
        <row r="206">
          <cell r="A206" t="str">
            <v>I205</v>
          </cell>
          <cell r="B206" t="str">
            <v>PLATINA  2'' X 1/4''</v>
          </cell>
          <cell r="C206" t="str">
            <v>Insumos</v>
          </cell>
          <cell r="D206" t="str">
            <v>M</v>
          </cell>
          <cell r="E206">
            <v>10623</v>
          </cell>
          <cell r="F206">
            <v>8927</v>
          </cell>
        </row>
        <row r="207">
          <cell r="A207" t="str">
            <v>I206</v>
          </cell>
          <cell r="B207" t="str">
            <v>PLATINA 5 X 5 CM</v>
          </cell>
          <cell r="C207" t="str">
            <v>Insumos</v>
          </cell>
          <cell r="D207" t="str">
            <v>UND</v>
          </cell>
          <cell r="E207">
            <v>4283</v>
          </cell>
          <cell r="F207">
            <v>3599</v>
          </cell>
        </row>
        <row r="208">
          <cell r="A208" t="str">
            <v>I207</v>
          </cell>
          <cell r="B208" t="str">
            <v>PLATINA SOPORTE 3 MM</v>
          </cell>
          <cell r="C208" t="str">
            <v>Insumos</v>
          </cell>
          <cell r="D208" t="str">
            <v>UND</v>
          </cell>
          <cell r="E208">
            <v>4283</v>
          </cell>
          <cell r="F208">
            <v>3599</v>
          </cell>
        </row>
        <row r="209">
          <cell r="A209" t="str">
            <v>I208</v>
          </cell>
          <cell r="B209" t="str">
            <v>PUERTA CABINAS SANITARIAS SISTEMA CANTILIVER EN ACERO INOXIDABLE CAL. 18. SEGÚN DETALLE. INCLUYE SUMINISTRO, INSTALACIÓN, PASADOR DE CIERRE.</v>
          </cell>
          <cell r="C209" t="str">
            <v>Insumos</v>
          </cell>
          <cell r="D209" t="str">
            <v>M2</v>
          </cell>
          <cell r="E209">
            <v>976885</v>
          </cell>
          <cell r="F209">
            <v>820912</v>
          </cell>
        </row>
        <row r="210">
          <cell r="A210" t="str">
            <v>I209</v>
          </cell>
          <cell r="B210" t="str">
            <v>PUERTA CABINAS SANITARIAS SISTEMA CANTILIVER EN ACERO INOXIDABLE CAL. 20. SEGÚN DETALLE. INCLUYE SUMINISTRO, INSTALACIÓN, PASADOR DE CIERRE .</v>
          </cell>
          <cell r="C210" t="str">
            <v>Insumos</v>
          </cell>
          <cell r="D210" t="str">
            <v>M2</v>
          </cell>
          <cell r="E210">
            <v>942606</v>
          </cell>
          <cell r="F210">
            <v>792106</v>
          </cell>
        </row>
        <row r="211">
          <cell r="A211" t="str">
            <v>I210</v>
          </cell>
          <cell r="B211" t="str">
            <v>PUERTA ACERO INOXIDABLE CAL. 20. SEGÚN DETALLE. INCLUYE SUMINISTRO E INSTALACIÓN .</v>
          </cell>
          <cell r="C211" t="str">
            <v>Insumos</v>
          </cell>
          <cell r="D211" t="str">
            <v>M2</v>
          </cell>
          <cell r="E211">
            <v>1045436</v>
          </cell>
          <cell r="F211">
            <v>878518</v>
          </cell>
        </row>
        <row r="212">
          <cell r="A212" t="str">
            <v>I211</v>
          </cell>
          <cell r="B212" t="str">
            <v xml:space="preserve">PUERTA CABINAS SANITARIAS SISTEMA CANTILIVER EN LÁMINA GALVANIZADA CAL. 18 ENTAMBORADA. TIPO GRIJALBA O SIMILAR. INCLUYE PINTURA ELECTROSTATICA COLOR GRIS PLATA, SUMINISTRO, INSTALACIÓN, MARCO, CHAPETAS, PASADOR DE CIERRE Y PLATINAS SEGÚN DETALLE. </v>
          </cell>
          <cell r="C212" t="str">
            <v>Insumos</v>
          </cell>
          <cell r="D212" t="str">
            <v>M2</v>
          </cell>
          <cell r="E212">
            <v>582703</v>
          </cell>
          <cell r="F212">
            <v>489666</v>
          </cell>
        </row>
        <row r="213">
          <cell r="A213" t="str">
            <v>I212</v>
          </cell>
          <cell r="B213" t="str">
            <v xml:space="preserve">PUERTA CABINAS SANITARIAS SISTEMA CANTILIVER EN LÁMINA GALVANIZADA CAL. 20 ENTAMBORADA. TIPO GRIJALBA O SIMILAR. INCLUYE PINTURA ELECTROSTATICA COLOR GRIS PLATA, SUMINISTRO, INSTALACIÓN, MARCO, CHAPETAS, PASADOR DE CIERRE Y PLATINAS SEGÚN DETALLE. </v>
          </cell>
          <cell r="C213" t="str">
            <v>Insumos</v>
          </cell>
          <cell r="D213" t="str">
            <v>M2</v>
          </cell>
          <cell r="E213">
            <v>565567</v>
          </cell>
          <cell r="F213">
            <v>475266</v>
          </cell>
        </row>
        <row r="214">
          <cell r="A214" t="str">
            <v>I213</v>
          </cell>
          <cell r="B214" t="str">
            <v>PUERTA EN MALLA ESLABONADA. MARCO TUBERIA AGUAS NEGRAS  2" . INCLUYE MALLA ESLABONADA CAL 12  DE 2 X  1 1/2" + CONTRAMARCO ANGULO 1 1/2 X  1 1/2 X 1/4" / TUBO GALVANIZADO 2" + ANTICORROSIVO + PINTURA ELECTROSTATICA. SUMINISTRO E INSTALACIÓN A TODO COSTO.  INCLUYE EL SUMINISTRO DE TODOS LOS ACCESORIOS REQUERIDOS PARA EL CORRECTO MONTAJE.</v>
          </cell>
          <cell r="C214" t="str">
            <v>Insumos</v>
          </cell>
          <cell r="D214" t="str">
            <v>M2</v>
          </cell>
          <cell r="E214">
            <v>494468</v>
          </cell>
          <cell r="F214">
            <v>415519</v>
          </cell>
        </row>
        <row r="215">
          <cell r="A215" t="str">
            <v>I214</v>
          </cell>
          <cell r="B215" t="str">
            <v>PUERTA METALICA LÁMINA GALVANIZADA CAL. 18 TIPO PANEL CON MARCO MONTANTE EN REJILLA ( INCLUYE ANTICORROSIVO + PINTURA ELECTROSTATICA + MARCO LÁMINA GALVANIZADA CAL. 18 CARGADOS EN CONCRETO). INCLUYE EL SUMINISTRO DE TODOS LOS ACCESORIOS REQUERIDOS PARA EL CORRECTO MONTAJE. (SUMINISTRO E INSTALACIÓN).</v>
          </cell>
          <cell r="C215" t="str">
            <v>Insumos</v>
          </cell>
          <cell r="D215" t="str">
            <v>M2</v>
          </cell>
          <cell r="E215">
            <v>602597</v>
          </cell>
          <cell r="F215">
            <v>506384</v>
          </cell>
        </row>
        <row r="216">
          <cell r="A216" t="str">
            <v>I215</v>
          </cell>
          <cell r="B216" t="str">
            <v>PUERTA METALICA LÁMINA GALVANIZADA CAL. 18 TIPO PANEL CON MARCO MONTANTE EN REJILLA. ( INCLUYE ANTICORROSIVO + PINTURA ESMALTE + MARCO LÁMINA GALVANIZADA CAL. 18 CARGADOS EN CONCRETO). INCLUYE EL SUMINISTRO DE TODOS LOS ACCESORIOS REQUERIDOS PARA EL CORRECTO MONTAJE. (SUMINISTRO E INSTALACIÓN).</v>
          </cell>
          <cell r="C216" t="str">
            <v>Insumos</v>
          </cell>
          <cell r="D216" t="str">
            <v>M2</v>
          </cell>
          <cell r="E216">
            <v>593866</v>
          </cell>
          <cell r="F216">
            <v>499047</v>
          </cell>
        </row>
        <row r="217">
          <cell r="A217" t="str">
            <v>I216</v>
          </cell>
          <cell r="B217" t="str">
            <v>PUERTA METALICA LÁMINA GALVANIZADA CAL. 18 TIPO PANEL CON MARCO MONTANTE EN VIDRIO 4 MM. ( INCLUYE ANTICORROSIVO + PINTURA ELECTROSTATICA + MARCO LÁMINA GALVANIZADA CAL. 18 CARGADOS EN CONCRETO). INCLUYE EL SUMINISTRO DE TODOS LOS ACCESORIOS REQUERIDOS PARA EL CORRECTO MONTAJE. INCLUYE CHAPA 3 MACHUELOS O SIMILAR.</v>
          </cell>
          <cell r="C217" t="str">
            <v>Insumos</v>
          </cell>
          <cell r="D217" t="str">
            <v>M2</v>
          </cell>
          <cell r="E217">
            <v>702117</v>
          </cell>
          <cell r="F217">
            <v>590014</v>
          </cell>
        </row>
        <row r="218">
          <cell r="A218" t="str">
            <v>I217</v>
          </cell>
          <cell r="B218" t="str">
            <v>PUERTA METALICA LÁMINA GALVANIZADA CAL. 18 TIPO PANEL CON MARCO MONTANTE EN VIDRIO 4 MM. ( INCLUYE ANTICORROSIVO + PINTURA ESMALTE + LÁMINA GALVANIZADA CAL. 18 CARGADOS EN CONCRETO). INCLUYE EL SUMINISTRO DE TODOS LOS ACCESORIOS REQUERIDOS PARA EL CORRECTO MONTAJE. (SUMINISTRO E INSTALACIÓN).</v>
          </cell>
          <cell r="C218" t="str">
            <v>Insumos</v>
          </cell>
          <cell r="D218" t="str">
            <v>M2</v>
          </cell>
          <cell r="E218">
            <v>554509</v>
          </cell>
          <cell r="F218">
            <v>465974</v>
          </cell>
        </row>
        <row r="219">
          <cell r="A219" t="str">
            <v>I218</v>
          </cell>
          <cell r="B219" t="str">
            <v>PUERTA METALICA LÁMINA GALVANIZADA CAL. 18 TIPO PANEL CON MARCO SENCILLO ( INCLUYE ANTICORROSIVO + PINTURA ELECTROSTATICA + LÁMINA GALVANIZADA CAL. 18 CARGADOS EN CONCRETO). INCLUYE EL SUMINISTRO DE TODOS LOS ACCESORIOS REQUERIDOS PARA EL CORRECTO MONTAJE. (SUMINISTRO E INSTALACIÓN).</v>
          </cell>
          <cell r="C219" t="str">
            <v>Insumos</v>
          </cell>
          <cell r="D219" t="str">
            <v>M2</v>
          </cell>
          <cell r="E219">
            <v>563238</v>
          </cell>
          <cell r="F219">
            <v>473309</v>
          </cell>
        </row>
        <row r="220">
          <cell r="A220" t="str">
            <v>I219</v>
          </cell>
          <cell r="B220" t="str">
            <v>PUERTA METALICA LÁMINA GALVANIZADA CAL. 18 TIPO PANEL CON MARCO SENCILLO ( INCLUYE ANTICORROSIVO + PINTURA ESMALTE + LÁMINA GALVANIZADA CAL. 18 CARGADOS EN CONCRETO). INCLUYE EL SUMINISTRO DE TODOS LOS ACCESORIOS REQUERIDOS PARA EL CORRECTO MONTAJE. (SUMINISTRO E INSTALACIÓN).</v>
          </cell>
          <cell r="C220" t="str">
            <v>Insumos</v>
          </cell>
          <cell r="D220" t="str">
            <v>M2</v>
          </cell>
          <cell r="E220">
            <v>554509</v>
          </cell>
          <cell r="F220">
            <v>465974</v>
          </cell>
        </row>
        <row r="221">
          <cell r="A221" t="str">
            <v>I220</v>
          </cell>
          <cell r="B221" t="str">
            <v>PUERTA METALICA LÁMINA GALVANIZADA CAL. 18 TIPO REJILLA CON MARCO MONTANTE EN REJILLA ( INCLUYE ANTICORROSIVO + PINTURA ELECTROSTATICA + MARCO LÁMINA GALVANIZADA CAL. 18 CARGADOS EN CONCRETO). INCLUYE EL SUMINISTRO DE TODOS LOS ACCESORIOS REQUERIDOS PARA EL CORRECTO MONTAJE. (SUMINISTRO E INSTALACIÓN).</v>
          </cell>
          <cell r="C221" t="str">
            <v>Insumos</v>
          </cell>
          <cell r="D221" t="str">
            <v>M2</v>
          </cell>
          <cell r="E221">
            <v>642362</v>
          </cell>
          <cell r="F221">
            <v>539800</v>
          </cell>
        </row>
        <row r="222">
          <cell r="A222" t="str">
            <v>I221</v>
          </cell>
          <cell r="B222" t="str">
            <v>PUERTA METALICA LÁMINA GALVANIZADA CAL. 18 TIPO REJILLA CON MARCO MONTANTE EN REJILLA. ( INCLUYE ANTICORROSIVO + PINTURA ESMALTE + MARCO LÁMINA GALVANIZADA CAL. 18 CARGADOS EN CONCRETO). INCLUYE EL SUMINISTRO DE TODOS LOS ACCESORIOS REQUERIDOS PARA EL CORRECTO MONTAJE. (SUMINISTRO E INSTALACIÓN).</v>
          </cell>
          <cell r="C222" t="str">
            <v>Insumos</v>
          </cell>
          <cell r="D222" t="str">
            <v>M2</v>
          </cell>
          <cell r="E222">
            <v>633631</v>
          </cell>
          <cell r="F222">
            <v>532463</v>
          </cell>
        </row>
        <row r="223">
          <cell r="A223" t="str">
            <v>I222</v>
          </cell>
          <cell r="B223" t="str">
            <v>PUERTA POLVORIN METALICA LÁMINA GALVANIZADA CAL. 16 . DIMENSIONES (3,00*2,48)( INCLUYE  MARCO CON  RIEL EN LAMINA DE ACERO A-500 , PLATINA FIJACIÓN A VIGA,RODACHINAS TIPO PESADO,MARCO PUERTAS EN TUBULAR DE 15*8 CM  CAL 16 ANTICORROSIVO , HOJA DE PUERTA ENTAMBORADA EN LAMINA CAL 16 CON DILATACIONES EN LAMINA DOBLADA 2*1, MANIJA EN TUBO DE 2"PINTADAS COLOR SILVER FOX+ PINTURA ESMALTE ). INCLUYE EL SUMINISTRO DE TODOS LOS ACCESORIOS REQUERIDOS PARA EL CORRECTO MONTAJE. (SUMINISTRO E INSTALACIÓN).SEGÚN DETALLE</v>
          </cell>
          <cell r="C223" t="str">
            <v>Insumos</v>
          </cell>
          <cell r="D223" t="str">
            <v>UND</v>
          </cell>
          <cell r="E223">
            <v>9024710</v>
          </cell>
          <cell r="F223">
            <v>7583790</v>
          </cell>
        </row>
        <row r="224">
          <cell r="A224" t="str">
            <v>I223</v>
          </cell>
          <cell r="B224" t="str">
            <v>PUERTA EN ALUMINIO ANODIZADO MATE NATURAL. VIDRIO LAMINADO 4+4 CON PELICULA SAND BLASTING, SEGUN PLANOS. SEGÚN DETALLE  INCLUYEN EL SUMINISTRO DE TODOS LOS ACCESORIOS REQUERIDOS PARA EL CORRECTO MONTAJE</v>
          </cell>
          <cell r="C224" t="str">
            <v>Insumos</v>
          </cell>
          <cell r="D224" t="str">
            <v>M2</v>
          </cell>
          <cell r="E224">
            <v>792989</v>
          </cell>
          <cell r="F224">
            <v>666377</v>
          </cell>
        </row>
        <row r="225">
          <cell r="A225" t="str">
            <v>I224</v>
          </cell>
          <cell r="B225" t="str">
            <v>PUERTA METALICA LÁMINA GALVANIZADA CAL. 18 TIPO REJILLA CON MARCO MONTANTE EN VIDRIO 4 MM. ( INCLUYE ANTICORROSIVO + PINTURA ELECTROSTATICA + MARCO LÁMINA GALVANIZADA CAL. 18 CARGADOS EN CONCRETO). INCLUYE EL SUMINISTRO DE TODOS LOS ACCESORIOS REQUERIDOS PARA EL CORRECTO MONTAJE. (SUMINISTRO E INSTALACIÓN).</v>
          </cell>
          <cell r="C225" t="str">
            <v>Insumos</v>
          </cell>
          <cell r="D225" t="str">
            <v>M2</v>
          </cell>
          <cell r="E225">
            <v>602997</v>
          </cell>
          <cell r="F225">
            <v>506720</v>
          </cell>
        </row>
        <row r="226">
          <cell r="A226" t="str">
            <v>I225</v>
          </cell>
          <cell r="B226" t="str">
            <v>PUERTA METALICA LÁMINA GALVANIZADA CAL. 18 TIPO REJILLA CON MARCO MONTANTE EN VIDRIO 4 MM. ( INCLUYE ANTICORROSIVO + PINTURA ESMALTE + MARCO LÁMINA GALVANIZADA CAL. 18 CARGADOS EN CONCRETO). INCLUYE EL SUMINISTRO DE TODOS LOS ACCESORIOS REQUERIDOS PARA EL CORRECTO MONTAJE. (SUMINISTRO E INSTALACIÓN).</v>
          </cell>
          <cell r="C226" t="str">
            <v>Insumos</v>
          </cell>
          <cell r="D226" t="str">
            <v>M2</v>
          </cell>
          <cell r="E226">
            <v>594267</v>
          </cell>
          <cell r="F226">
            <v>499384</v>
          </cell>
        </row>
        <row r="227">
          <cell r="A227" t="str">
            <v>I226</v>
          </cell>
          <cell r="B227" t="str">
            <v>PUERTA METALICA LÁMINA GALVANIZADA CAL. 18 TIPO REJILLA CON MARCO SENCILLO ( INCLUYE ANTICORROSIVO + PINTURA ELECTROSTATICA + MARCO LÁMINA GALVANIZADA CAL. 18 CARGADOS EN CONCRETO). INCLUYE EL SUMINISTRO DE TODOS LOS ACCESORIOS REQUERIDOS PARA EL CORRECTO MONTAJE. (SUMINISTRO E INSTALACIÓN).</v>
          </cell>
          <cell r="C227" t="str">
            <v>Insumos</v>
          </cell>
          <cell r="D227" t="str">
            <v>M2</v>
          </cell>
          <cell r="E227">
            <v>602997</v>
          </cell>
          <cell r="F227">
            <v>506720</v>
          </cell>
        </row>
        <row r="228">
          <cell r="A228" t="str">
            <v>I227</v>
          </cell>
          <cell r="B228" t="str">
            <v>PUERTA METALICA LÁMINA GALVANIZADA CAL. 18 TIPO REJILLA CON MARCO SENCILLO ( INCLUYE ANTICORROSIVO + PINTURA ESMALTE + MARCO LÁMINA GALVANIZADA CAL. 18 CARGADOS EN CONCRETO). INCLUYE EL SUMINISTRO DE TODOS LOS ACCESORIOS REQUERIDOS PARA EL CORRECTO MONTAJE. (SUMINISTRO E INSTALACIÓN).</v>
          </cell>
          <cell r="C228" t="str">
            <v>Insumos</v>
          </cell>
          <cell r="D228" t="str">
            <v>M2</v>
          </cell>
          <cell r="E228">
            <v>594267</v>
          </cell>
          <cell r="F228">
            <v>499384</v>
          </cell>
        </row>
        <row r="229">
          <cell r="A229" t="str">
            <v>I228</v>
          </cell>
          <cell r="B229" t="str">
            <v>PUERTA METALICA TIPO CORTINA LÁMINA GALVANIZADA CAL. 18 (INCLUYE ANTICORROSIVO + PINTURA ELECTROSTATICA+ MARCO LÁMINA GALVANIZADA CAL. 18 CARGADOS EN CONCRETO). INCLUYE EL SUMINISTRO DE TODOS LOS ACCESORIOS REQUERIDOS PARA EL CORRECTO MONTAJE. (SUMINISTRO E INSTALACIÓN).</v>
          </cell>
          <cell r="C229" t="str">
            <v>Insumos</v>
          </cell>
          <cell r="D229" t="str">
            <v>M2</v>
          </cell>
          <cell r="E229">
            <v>528421</v>
          </cell>
          <cell r="F229">
            <v>444051</v>
          </cell>
        </row>
        <row r="230">
          <cell r="A230" t="str">
            <v>I229</v>
          </cell>
          <cell r="B230" t="str">
            <v>PUERTA METALICA VAIVEN LÁMINA GALVANIZADA CAL.18 PIVOTE (INCLUYE PINTURA ELECTROSTATICA, ANTICORROSIVO Y MARCO LÁMINA GALVANIZADA CAL. 18 CARGADO EN CONCRETO) INCLUYE EL SUMINISTRO DE TODOS LOS ACCESORIOS REQUERIDOS PARA EL CORRECTO MONTAJE. (SUMINISTRO E INSTALACIÓN).</v>
          </cell>
          <cell r="C230" t="str">
            <v>Insumos</v>
          </cell>
          <cell r="D230" t="str">
            <v>M2</v>
          </cell>
          <cell r="E230">
            <v>528421</v>
          </cell>
          <cell r="F230">
            <v>444051</v>
          </cell>
        </row>
        <row r="231">
          <cell r="A231" t="str">
            <v>I230</v>
          </cell>
          <cell r="B231" t="str">
            <v>REJILLA CUNETA METALICA (A = 0.50 M) MARCO CONTRAMARCO EN ANGULO DE 1 1/2 X 3/16 CELOSIAS EN PLATINA DE 1/4 X 3/16 ACERO A36 CON ANTICORROSIVO Y PINTURA NEGRO MATE.</v>
          </cell>
          <cell r="C231" t="str">
            <v>Insumos</v>
          </cell>
          <cell r="D231" t="str">
            <v>M</v>
          </cell>
          <cell r="E231">
            <v>257075</v>
          </cell>
          <cell r="F231">
            <v>216029</v>
          </cell>
        </row>
        <row r="232">
          <cell r="A232" t="str">
            <v>I231</v>
          </cell>
          <cell r="B232" t="str">
            <v>SOPORTE METALICO EN ANGULO PARA MESON ANCLADO A MURO CON CHAZOS EXPANSIVOS</v>
          </cell>
          <cell r="C232" t="str">
            <v>Insumos</v>
          </cell>
          <cell r="D232" t="str">
            <v>UND</v>
          </cell>
          <cell r="E232">
            <v>68551</v>
          </cell>
          <cell r="F232">
            <v>57606</v>
          </cell>
        </row>
        <row r="233">
          <cell r="A233" t="str">
            <v>I232</v>
          </cell>
          <cell r="B233" t="str">
            <v>TAPA LÁMINA GALVANIZADA CAL.16" ANGULO 1"*1" TRAMPA GRASA</v>
          </cell>
          <cell r="C233" t="str">
            <v>Insumos</v>
          </cell>
          <cell r="D233" t="str">
            <v>UND</v>
          </cell>
          <cell r="E233">
            <v>191947</v>
          </cell>
          <cell r="F233">
            <v>161300</v>
          </cell>
        </row>
        <row r="234">
          <cell r="A234" t="str">
            <v>I233</v>
          </cell>
          <cell r="B234" t="str">
            <v>TAPA EN LÁMINA DE ALFAJOR 6MM  0.80*0.80 M. MARCO EN ÁNGULO DE 2 X 1/8". (INCLUYE GANCHO EN ACERO Y MARCO) SEGÚN DISEÑO. SUMINISTRO E INSTALACIÓN.</v>
          </cell>
          <cell r="C234" t="str">
            <v>Insumos</v>
          </cell>
          <cell r="D234" t="str">
            <v>UND</v>
          </cell>
          <cell r="E234">
            <v>305284</v>
          </cell>
          <cell r="F234">
            <v>256541</v>
          </cell>
        </row>
        <row r="235">
          <cell r="A235" t="str">
            <v>I234</v>
          </cell>
          <cell r="B235" t="str">
            <v>TAPA EN LÁMINA DE ALFAJOR 6MM 1.00*1.00 M. MARCO EN ÁNGULO DE 2 X 1/8". (INCLUYE GANCHO EN ACERO Y MARCO) SEGÚN DISEÑO. SUMINISTRO E INSTALACIÓN.</v>
          </cell>
          <cell r="C235" t="str">
            <v>Insumos</v>
          </cell>
          <cell r="D235" t="str">
            <v>UND</v>
          </cell>
          <cell r="E235">
            <v>335484</v>
          </cell>
          <cell r="F235">
            <v>281919</v>
          </cell>
        </row>
        <row r="236">
          <cell r="A236" t="str">
            <v>I235</v>
          </cell>
          <cell r="B236" t="str">
            <v>TUBERIA MUEBLE RECTANGULAR 20 X 40 MM 0.90 MM ESPESOR CALIBRE 20</v>
          </cell>
          <cell r="C236" t="str">
            <v>Insumos</v>
          </cell>
          <cell r="D236" t="str">
            <v>M</v>
          </cell>
          <cell r="E236">
            <v>6081</v>
          </cell>
          <cell r="F236">
            <v>5110</v>
          </cell>
        </row>
        <row r="237">
          <cell r="A237" t="str">
            <v>I236</v>
          </cell>
          <cell r="B237" t="str">
            <v>TUBO AGUAS NEGRAS DIAMETRO 2" CAL. 0.080</v>
          </cell>
          <cell r="C237" t="str">
            <v>Insumos</v>
          </cell>
          <cell r="D237" t="str">
            <v>M</v>
          </cell>
          <cell r="E237">
            <v>13913</v>
          </cell>
          <cell r="F237">
            <v>11692</v>
          </cell>
        </row>
        <row r="238">
          <cell r="A238" t="str">
            <v>I237</v>
          </cell>
          <cell r="B238" t="str">
            <v>TUBO HG 2"</v>
          </cell>
          <cell r="C238" t="str">
            <v>Insumos</v>
          </cell>
          <cell r="D238" t="str">
            <v>M</v>
          </cell>
          <cell r="E238">
            <v>52779</v>
          </cell>
          <cell r="F238">
            <v>44352</v>
          </cell>
        </row>
        <row r="239">
          <cell r="A239" t="str">
            <v>I238</v>
          </cell>
          <cell r="B239" t="str">
            <v>TUBO HG 3"</v>
          </cell>
          <cell r="C239" t="str">
            <v>Insumos</v>
          </cell>
          <cell r="D239" t="str">
            <v>M</v>
          </cell>
          <cell r="E239">
            <v>81056</v>
          </cell>
          <cell r="F239">
            <v>68114</v>
          </cell>
        </row>
        <row r="240">
          <cell r="A240" t="str">
            <v>I239</v>
          </cell>
          <cell r="B240" t="str">
            <v>ANGULO 2"* 2"*3/16"</v>
          </cell>
          <cell r="C240" t="str">
            <v>Insumos</v>
          </cell>
          <cell r="D240" t="str">
            <v>M</v>
          </cell>
          <cell r="E240">
            <v>16399</v>
          </cell>
          <cell r="F240">
            <v>13781</v>
          </cell>
        </row>
        <row r="241">
          <cell r="A241" t="str">
            <v>I240</v>
          </cell>
          <cell r="B241" t="str">
            <v>ANGULO 1-1/2"1-1/2"*3/16"</v>
          </cell>
          <cell r="C241" t="str">
            <v>Insumos</v>
          </cell>
          <cell r="D241" t="str">
            <v>M</v>
          </cell>
          <cell r="E241">
            <v>16399</v>
          </cell>
          <cell r="F241">
            <v>13781</v>
          </cell>
        </row>
        <row r="242">
          <cell r="A242" t="str">
            <v>I241</v>
          </cell>
          <cell r="B242" t="str">
            <v>PLATINA 2"*3/16*</v>
          </cell>
          <cell r="C242" t="str">
            <v>Insumos</v>
          </cell>
          <cell r="D242" t="str">
            <v>M</v>
          </cell>
          <cell r="E242">
            <v>6032</v>
          </cell>
          <cell r="F242">
            <v>5069</v>
          </cell>
        </row>
        <row r="243">
          <cell r="A243" t="str">
            <v>I242</v>
          </cell>
          <cell r="B243" t="str">
            <v xml:space="preserve">MALLA GALVANIZADA 12-2" </v>
          </cell>
          <cell r="C243" t="str">
            <v>Insumos</v>
          </cell>
          <cell r="D243" t="str">
            <v>M2</v>
          </cell>
          <cell r="E243">
            <v>24504</v>
          </cell>
          <cell r="F243">
            <v>20592</v>
          </cell>
        </row>
        <row r="244">
          <cell r="A244" t="str">
            <v>I243</v>
          </cell>
          <cell r="B244" t="str">
            <v>ALAMBRE GALVANIZADO CAL 12</v>
          </cell>
          <cell r="C244" t="str">
            <v>Insumos</v>
          </cell>
          <cell r="D244" t="str">
            <v>KG</v>
          </cell>
          <cell r="E244">
            <v>5656</v>
          </cell>
          <cell r="F244">
            <v>4753</v>
          </cell>
        </row>
        <row r="245">
          <cell r="A245" t="str">
            <v>I244</v>
          </cell>
          <cell r="B245" t="str">
            <v>PLATINA 50X50 DE 1/16 "</v>
          </cell>
          <cell r="C245" t="str">
            <v>Insumos</v>
          </cell>
          <cell r="D245" t="str">
            <v>UND</v>
          </cell>
          <cell r="E245">
            <v>56872</v>
          </cell>
          <cell r="F245">
            <v>47792</v>
          </cell>
        </row>
        <row r="246">
          <cell r="A246" t="str">
            <v>I245</v>
          </cell>
          <cell r="B246" t="str">
            <v>PLATINA 80X80 DE 1/16 "</v>
          </cell>
          <cell r="C246" t="str">
            <v>Insumos</v>
          </cell>
          <cell r="D246" t="str">
            <v>UND</v>
          </cell>
          <cell r="E246">
            <v>77999</v>
          </cell>
          <cell r="F246">
            <v>65545</v>
          </cell>
        </row>
        <row r="247">
          <cell r="A247" t="str">
            <v>I246</v>
          </cell>
          <cell r="B247" t="str">
            <v>RIEL LAMINA LÁMINA GALVANIZADA CAL 16.</v>
          </cell>
          <cell r="C247" t="str">
            <v>Insumos</v>
          </cell>
          <cell r="D247" t="str">
            <v>M</v>
          </cell>
          <cell r="E247">
            <v>26812</v>
          </cell>
          <cell r="F247">
            <v>22531</v>
          </cell>
        </row>
        <row r="248">
          <cell r="A248" t="str">
            <v>I247</v>
          </cell>
          <cell r="B248" t="str">
            <v xml:space="preserve">TUBULAR 15*8 CAL 16 </v>
          </cell>
          <cell r="C248" t="str">
            <v>Insumos</v>
          </cell>
          <cell r="D248" t="str">
            <v>M</v>
          </cell>
          <cell r="E248">
            <v>19988</v>
          </cell>
          <cell r="F248">
            <v>16797</v>
          </cell>
        </row>
        <row r="249">
          <cell r="A249" t="str">
            <v>I248</v>
          </cell>
          <cell r="B249" t="str">
            <v>PERFIL ESTRUCTURAL EN U 160*60</v>
          </cell>
          <cell r="C249" t="str">
            <v>Insumos</v>
          </cell>
          <cell r="D249" t="str">
            <v>M</v>
          </cell>
          <cell r="E249">
            <v>33364</v>
          </cell>
          <cell r="F249">
            <v>28037</v>
          </cell>
        </row>
        <row r="250">
          <cell r="A250" t="str">
            <v>I249</v>
          </cell>
          <cell r="B250" t="str">
            <v>LÁMINA GALVANIZADA CAL 16.</v>
          </cell>
          <cell r="C250" t="str">
            <v>Insumos</v>
          </cell>
          <cell r="D250" t="str">
            <v>M2</v>
          </cell>
          <cell r="E250">
            <v>44104</v>
          </cell>
          <cell r="F250">
            <v>37062</v>
          </cell>
        </row>
        <row r="251">
          <cell r="A251" t="str">
            <v>I250</v>
          </cell>
          <cell r="B251" t="str">
            <v>LÁMINA GALVANIZADA CAL 18.</v>
          </cell>
          <cell r="C251" t="str">
            <v>Insumos</v>
          </cell>
          <cell r="D251" t="str">
            <v>M2</v>
          </cell>
          <cell r="E251">
            <v>58499</v>
          </cell>
          <cell r="F251">
            <v>49159</v>
          </cell>
        </row>
        <row r="252">
          <cell r="A252" t="str">
            <v>I251</v>
          </cell>
          <cell r="B252" t="str">
            <v>CERROJO DOBLE LLAVE REF 148582</v>
          </cell>
          <cell r="C252" t="str">
            <v>Insumos</v>
          </cell>
          <cell r="D252" t="str">
            <v>UND</v>
          </cell>
          <cell r="E252">
            <v>124945</v>
          </cell>
          <cell r="F252">
            <v>104996</v>
          </cell>
        </row>
        <row r="253">
          <cell r="A253" t="str">
            <v>I252</v>
          </cell>
          <cell r="B253" t="str">
            <v>RODACHINAS ACERO</v>
          </cell>
          <cell r="C253" t="str">
            <v>Insumos</v>
          </cell>
          <cell r="D253" t="str">
            <v>UND</v>
          </cell>
          <cell r="E253">
            <v>21451</v>
          </cell>
          <cell r="F253">
            <v>18026</v>
          </cell>
        </row>
        <row r="254">
          <cell r="A254" t="str">
            <v>I253</v>
          </cell>
          <cell r="B254" t="str">
            <v>PLATINA  25 x 25 CM X 1"</v>
          </cell>
          <cell r="C254" t="str">
            <v>Insumos</v>
          </cell>
          <cell r="D254" t="str">
            <v>UND</v>
          </cell>
          <cell r="E254">
            <v>113099</v>
          </cell>
          <cell r="F254">
            <v>95041</v>
          </cell>
        </row>
        <row r="255">
          <cell r="A255" t="str">
            <v>I254</v>
          </cell>
          <cell r="B255" t="str">
            <v>BOLARDO LISO HF</v>
          </cell>
          <cell r="C255" t="str">
            <v>Insumos</v>
          </cell>
          <cell r="D255" t="str">
            <v>UND</v>
          </cell>
          <cell r="E255">
            <v>365623</v>
          </cell>
          <cell r="F255">
            <v>307246</v>
          </cell>
        </row>
        <row r="256">
          <cell r="A256" t="str">
            <v>I255</v>
          </cell>
          <cell r="B256" t="str">
            <v>DEFENSA DE PROTECCIÓN VIAL TIPO INVIAS</v>
          </cell>
          <cell r="C256" t="str">
            <v>Insumos</v>
          </cell>
          <cell r="D256" t="str">
            <v>ML</v>
          </cell>
          <cell r="E256">
            <v>301600</v>
          </cell>
          <cell r="F256">
            <v>253445</v>
          </cell>
        </row>
        <row r="257">
          <cell r="A257" t="str">
            <v>I256</v>
          </cell>
          <cell r="B257" t="str">
            <v>CARRETEL DE HIERRO</v>
          </cell>
          <cell r="C257" t="str">
            <v>Insumos</v>
          </cell>
          <cell r="D257" t="str">
            <v>UND</v>
          </cell>
          <cell r="E257">
            <v>848252</v>
          </cell>
          <cell r="F257">
            <v>712817</v>
          </cell>
        </row>
        <row r="258">
          <cell r="A258" t="str">
            <v>I257</v>
          </cell>
          <cell r="B258" t="str">
            <v>BARRA ANTIPANICO HORIZONTAL SOLO SALIDA - TIPO AZBE REF. B0950 O SIMILAR.</v>
          </cell>
          <cell r="C258" t="str">
            <v>Insumos</v>
          </cell>
          <cell r="D258" t="str">
            <v>UND</v>
          </cell>
          <cell r="E258">
            <v>1286266</v>
          </cell>
          <cell r="F258">
            <v>1080896</v>
          </cell>
        </row>
        <row r="259">
          <cell r="A259" t="str">
            <v>I258</v>
          </cell>
          <cell r="B259" t="str">
            <v>CERRADURA BELL WOOD POMO MADERA - ALCOBA TIPO SCHALAGE REF. A50WS O SIMILAR. ACABADO SEGÚN DISEÑO.</v>
          </cell>
          <cell r="C259" t="str">
            <v>Insumos</v>
          </cell>
          <cell r="D259" t="str">
            <v>UND</v>
          </cell>
          <cell r="E259">
            <v>47516</v>
          </cell>
          <cell r="F259">
            <v>39929</v>
          </cell>
        </row>
        <row r="260">
          <cell r="A260" t="str">
            <v>I259</v>
          </cell>
          <cell r="B260" t="str">
            <v>CERRADURA BELL WOOD POMO MADERA - BAÑO TIPO SCHALAGE REF. A40S O SIMILAR. ACABADO SEGÚN DISEÑO.</v>
          </cell>
          <cell r="C260" t="str">
            <v>Insumos</v>
          </cell>
          <cell r="D260" t="str">
            <v>UND</v>
          </cell>
          <cell r="E260">
            <v>47516</v>
          </cell>
          <cell r="F260">
            <v>39929</v>
          </cell>
        </row>
        <row r="261">
          <cell r="A261" t="str">
            <v>I260</v>
          </cell>
          <cell r="B261" t="str">
            <v>CERRADURA BELL WOOD POMO MADERA - ENTRADA TIPO SCHALAGE REF. A80PD O SIMILAR. ACABADO SEGÚN DISEÑO.</v>
          </cell>
          <cell r="C261" t="str">
            <v>Insumos</v>
          </cell>
          <cell r="D261" t="str">
            <v>UND</v>
          </cell>
          <cell r="E261">
            <v>73359</v>
          </cell>
          <cell r="F261">
            <v>61646</v>
          </cell>
        </row>
        <row r="262">
          <cell r="A262" t="str">
            <v>I261</v>
          </cell>
          <cell r="B262" t="str">
            <v>CERRADURA CERROJO DOBLE LLAVE - TIPO SCHALAGE REF. B362PX O SIMILAR. ACABADO SEGÚN DISEÑO.</v>
          </cell>
          <cell r="C262" t="str">
            <v>Insumos</v>
          </cell>
          <cell r="D262" t="str">
            <v>UND</v>
          </cell>
          <cell r="E262">
            <v>125644</v>
          </cell>
          <cell r="F262">
            <v>105583</v>
          </cell>
        </row>
        <row r="263">
          <cell r="A263" t="str">
            <v>I262</v>
          </cell>
          <cell r="B263" t="str">
            <v>CERRADURA CERROJO LLAVE VOLTEADOR - TIPO SCHALAGE REF. B360PX O SIMILAR. ACABADO SEGÚN DISEÑO.</v>
          </cell>
          <cell r="C263" t="str">
            <v>Insumos</v>
          </cell>
          <cell r="D263" t="str">
            <v>UND</v>
          </cell>
          <cell r="E263">
            <v>125644</v>
          </cell>
          <cell r="F263">
            <v>105583</v>
          </cell>
        </row>
        <row r="264">
          <cell r="A264" t="str">
            <v>I263</v>
          </cell>
          <cell r="B264" t="str">
            <v>CERRADURA ORBIT POMO METALICO - ALCOBA TIPO SCHALAGE REF. A50PD O SIMILAR. ACABADO SEGÚN DISEÑO.</v>
          </cell>
          <cell r="C264" t="str">
            <v>Insumos</v>
          </cell>
          <cell r="D264" t="str">
            <v>UND</v>
          </cell>
          <cell r="E264">
            <v>137971</v>
          </cell>
          <cell r="F264">
            <v>115942</v>
          </cell>
        </row>
        <row r="265">
          <cell r="A265" t="str">
            <v>I264</v>
          </cell>
          <cell r="B265" t="str">
            <v>CERRADURA ORBIT POMO METALICO - BAÑO TIPO SCHALAGE REF. A40S O SIMILAR. ACABADO SEGÚN DISEÑO.</v>
          </cell>
          <cell r="C265" t="str">
            <v>Insumos</v>
          </cell>
          <cell r="D265" t="str">
            <v>UND</v>
          </cell>
          <cell r="E265">
            <v>113915</v>
          </cell>
          <cell r="F265">
            <v>95727</v>
          </cell>
        </row>
        <row r="266">
          <cell r="A266" t="str">
            <v>I265</v>
          </cell>
          <cell r="B266" t="str">
            <v>CERRADURA ORBIT POMO METALICO - ENTRADA TIPO SCHALAGE REF. A80PD O SIMILAR. ACABADO SEGÚN DISEÑO.</v>
          </cell>
          <cell r="C266" t="str">
            <v>Insumos</v>
          </cell>
          <cell r="D266" t="str">
            <v>UND</v>
          </cell>
          <cell r="E266">
            <v>132403</v>
          </cell>
          <cell r="F266">
            <v>111263</v>
          </cell>
        </row>
        <row r="267">
          <cell r="A267" t="str">
            <v>I266</v>
          </cell>
          <cell r="B267" t="str">
            <v>MANILLA Y CILINDRO EXTERIOR PARA BARRA ANTIPANICO HORIZONTAL - TIPO AZBE REF. 9510M O SIMILAR.</v>
          </cell>
          <cell r="C267" t="str">
            <v>Insumos</v>
          </cell>
          <cell r="D267" t="str">
            <v>UND</v>
          </cell>
          <cell r="E267">
            <v>256456</v>
          </cell>
          <cell r="F267">
            <v>215509</v>
          </cell>
        </row>
        <row r="268">
          <cell r="A268" t="str">
            <v>I267</v>
          </cell>
          <cell r="B268" t="str">
            <v>CERRADURA ENTRADA PRINCIPAL  - TIPO SCHALAGE REF. H387  O SIMILAR. ACABADO SEGÚN DISEÑO.</v>
          </cell>
          <cell r="C268" t="str">
            <v>Insumos</v>
          </cell>
          <cell r="D268" t="str">
            <v>UND</v>
          </cell>
          <cell r="E268">
            <v>332600</v>
          </cell>
          <cell r="F268">
            <v>279496</v>
          </cell>
        </row>
        <row r="269">
          <cell r="A269" t="str">
            <v>I268</v>
          </cell>
          <cell r="B269" t="str">
            <v xml:space="preserve">CERRADURA ENTRADA PRINCIPAL HE-380 TIPO SCHALAGE O SIMILAR. ACABADO SEGÚN DISEÑO. (INCLUYE SUMINISTRO E INSTALACIÓN) </v>
          </cell>
          <cell r="C269" t="str">
            <v>Insumos</v>
          </cell>
          <cell r="D269" t="str">
            <v>UND</v>
          </cell>
          <cell r="E269">
            <v>427375</v>
          </cell>
          <cell r="F269">
            <v>359139</v>
          </cell>
        </row>
        <row r="270">
          <cell r="A270" t="str">
            <v>I269</v>
          </cell>
          <cell r="B270" t="str">
            <v>CERRADURA YALE TRES MACHUELOS</v>
          </cell>
          <cell r="C270" t="str">
            <v>Insumos</v>
          </cell>
          <cell r="D270" t="str">
            <v>UND</v>
          </cell>
          <cell r="E270">
            <v>188501</v>
          </cell>
          <cell r="F270">
            <v>158404</v>
          </cell>
        </row>
        <row r="271">
          <cell r="A271" t="str">
            <v>I270</v>
          </cell>
          <cell r="B271" t="str">
            <v>ACPM</v>
          </cell>
          <cell r="C271" t="str">
            <v>Insumos</v>
          </cell>
          <cell r="D271" t="str">
            <v>GAL</v>
          </cell>
          <cell r="E271">
            <v>15273</v>
          </cell>
          <cell r="F271">
            <v>15273</v>
          </cell>
        </row>
        <row r="272">
          <cell r="A272" t="str">
            <v>I271</v>
          </cell>
          <cell r="B272" t="str">
            <v>GASOLINA CORRIENTE</v>
          </cell>
          <cell r="C272" t="str">
            <v>Insumos</v>
          </cell>
          <cell r="D272" t="str">
            <v>GAL</v>
          </cell>
          <cell r="E272">
            <v>13387</v>
          </cell>
          <cell r="F272">
            <v>13387</v>
          </cell>
        </row>
        <row r="273">
          <cell r="A273" t="str">
            <v>I272</v>
          </cell>
          <cell r="B273" t="str">
            <v>LUBRICANTE PARA PVC CORRUGADA</v>
          </cell>
          <cell r="C273" t="str">
            <v>Insumos</v>
          </cell>
          <cell r="D273" t="str">
            <v>UND</v>
          </cell>
          <cell r="E273">
            <v>165750</v>
          </cell>
          <cell r="F273">
            <v>139286</v>
          </cell>
        </row>
        <row r="274">
          <cell r="A274" t="str">
            <v>I273</v>
          </cell>
          <cell r="B274" t="str">
            <v>GRASA ECON X 370 GRS</v>
          </cell>
          <cell r="C274" t="str">
            <v>Insumos</v>
          </cell>
          <cell r="D274" t="str">
            <v>UND</v>
          </cell>
          <cell r="E274">
            <v>10271</v>
          </cell>
          <cell r="F274">
            <v>8631</v>
          </cell>
        </row>
        <row r="275">
          <cell r="A275" t="str">
            <v>I274</v>
          </cell>
          <cell r="B275" t="str">
            <v>CEMENTO GRIS</v>
          </cell>
          <cell r="C275" t="str">
            <v>Insumos</v>
          </cell>
          <cell r="D275" t="str">
            <v>KG</v>
          </cell>
          <cell r="E275">
            <v>859</v>
          </cell>
          <cell r="F275">
            <v>722</v>
          </cell>
        </row>
        <row r="276">
          <cell r="A276" t="str">
            <v>I275</v>
          </cell>
          <cell r="B276" t="str">
            <v>CONCRETO PREMEZCLADO PARA PAVIMENTO MR 43 KG/CM2</v>
          </cell>
          <cell r="C276" t="str">
            <v>Insumos</v>
          </cell>
          <cell r="D276" t="str">
            <v>M3</v>
          </cell>
          <cell r="E276">
            <v>697452</v>
          </cell>
          <cell r="F276">
            <v>586094</v>
          </cell>
        </row>
        <row r="277">
          <cell r="A277" t="str">
            <v>I276</v>
          </cell>
          <cell r="B277" t="str">
            <v>GROUTING 17.5 MPA</v>
          </cell>
          <cell r="C277" t="str">
            <v>Insumos</v>
          </cell>
          <cell r="D277" t="str">
            <v>M3</v>
          </cell>
          <cell r="E277">
            <v>599595</v>
          </cell>
          <cell r="F277">
            <v>503861</v>
          </cell>
        </row>
        <row r="278">
          <cell r="A278" t="str">
            <v>I277</v>
          </cell>
          <cell r="B278" t="str">
            <v>CAL</v>
          </cell>
          <cell r="C278" t="str">
            <v>Insumos</v>
          </cell>
          <cell r="D278" t="str">
            <v>KG</v>
          </cell>
          <cell r="E278">
            <v>1454</v>
          </cell>
          <cell r="F278">
            <v>1222</v>
          </cell>
        </row>
        <row r="279">
          <cell r="A279" t="str">
            <v>I278</v>
          </cell>
          <cell r="B279" t="str">
            <v>MORTERO DE NIVELACION SIKAGROUT O SIMILAR</v>
          </cell>
          <cell r="C279" t="str">
            <v>Insumos</v>
          </cell>
          <cell r="D279" t="str">
            <v>LT</v>
          </cell>
          <cell r="E279">
            <v>33911</v>
          </cell>
          <cell r="F279">
            <v>28497</v>
          </cell>
        </row>
        <row r="280">
          <cell r="A280" t="str">
            <v>I279</v>
          </cell>
          <cell r="B280" t="str">
            <v xml:space="preserve">ADOQUIN DE CONCRETO (8*10*20) </v>
          </cell>
          <cell r="C280" t="str">
            <v>Insumos</v>
          </cell>
          <cell r="D280" t="str">
            <v>UND</v>
          </cell>
          <cell r="E280">
            <v>1132</v>
          </cell>
          <cell r="F280">
            <v>951</v>
          </cell>
        </row>
        <row r="281">
          <cell r="A281" t="str">
            <v>I280</v>
          </cell>
          <cell r="B281" t="str">
            <v>ADOQUIN ECOLOGICO</v>
          </cell>
          <cell r="C281" t="str">
            <v>Insumos</v>
          </cell>
          <cell r="D281" t="str">
            <v>UND</v>
          </cell>
          <cell r="E281">
            <v>1508</v>
          </cell>
          <cell r="F281">
            <v>1267</v>
          </cell>
        </row>
        <row r="282">
          <cell r="A282" t="str">
            <v>I281</v>
          </cell>
          <cell r="B282" t="str">
            <v>CAL HIDRATADA</v>
          </cell>
          <cell r="C282" t="str">
            <v>Insumos</v>
          </cell>
          <cell r="D282" t="str">
            <v>KG</v>
          </cell>
          <cell r="E282">
            <v>1696</v>
          </cell>
          <cell r="F282">
            <v>1425</v>
          </cell>
        </row>
        <row r="283">
          <cell r="A283" t="str">
            <v>I282</v>
          </cell>
          <cell r="B283" t="str">
            <v>SUELO CEMENTO 10:1</v>
          </cell>
          <cell r="C283" t="str">
            <v>Insumos</v>
          </cell>
          <cell r="D283" t="str">
            <v>M3</v>
          </cell>
          <cell r="E283">
            <v>169651</v>
          </cell>
          <cell r="F283">
            <v>142564</v>
          </cell>
        </row>
        <row r="284">
          <cell r="A284" t="str">
            <v>I283</v>
          </cell>
          <cell r="B284" t="str">
            <v>CONCRETO PREMEZCLADO PARA PAVIMENTO MR 45 KG/CM2</v>
          </cell>
          <cell r="C284" t="str">
            <v>Insumos</v>
          </cell>
          <cell r="D284" t="str">
            <v>M3</v>
          </cell>
          <cell r="E284">
            <v>735149</v>
          </cell>
          <cell r="F284">
            <v>617772</v>
          </cell>
        </row>
        <row r="285">
          <cell r="A285" t="str">
            <v>I284</v>
          </cell>
          <cell r="B285" t="str">
            <v>BOLARDO EN CONCRETO DIAMETRO 18cm Y ALTURA LIBRE 62 cm</v>
          </cell>
          <cell r="C285" t="str">
            <v>Insumos</v>
          </cell>
          <cell r="D285" t="str">
            <v>UND</v>
          </cell>
          <cell r="E285">
            <v>103515</v>
          </cell>
          <cell r="F285">
            <v>86987</v>
          </cell>
        </row>
        <row r="286">
          <cell r="A286" t="str">
            <v>I285</v>
          </cell>
          <cell r="B286" t="str">
            <v>CONCRETO PREMEZCLADO PARA PAVIMENTO MR 42 KG/CM2</v>
          </cell>
          <cell r="C286" t="str">
            <v>Insumos</v>
          </cell>
          <cell r="D286" t="str">
            <v>M3</v>
          </cell>
          <cell r="E286">
            <v>678601</v>
          </cell>
          <cell r="F286">
            <v>570253</v>
          </cell>
        </row>
        <row r="287">
          <cell r="A287" t="str">
            <v>I286</v>
          </cell>
          <cell r="B287" t="str">
            <v>CONCRETO PREMEZCLADO 4000 PSI - 28MPA</v>
          </cell>
          <cell r="C287" t="str">
            <v>Insumos</v>
          </cell>
          <cell r="D287" t="str">
            <v>M3</v>
          </cell>
          <cell r="E287">
            <v>622050</v>
          </cell>
          <cell r="F287">
            <v>522731</v>
          </cell>
        </row>
        <row r="288">
          <cell r="A288" t="str">
            <v>I287</v>
          </cell>
          <cell r="B288" t="str">
            <v>CONCRETO PREMEZCLADO 3000 PSI - 21MPA</v>
          </cell>
          <cell r="C288" t="str">
            <v>Insumos</v>
          </cell>
          <cell r="D288" t="str">
            <v>M3</v>
          </cell>
          <cell r="E288">
            <v>565499</v>
          </cell>
          <cell r="F288">
            <v>475209</v>
          </cell>
        </row>
        <row r="289">
          <cell r="A289" t="str">
            <v>I288</v>
          </cell>
          <cell r="B289" t="str">
            <v>CABALLETE LISO TEJA TIPO CINDULIT / CINDURIB  L=3.05 M. O SIMILAR.  COLOR VERDE, AZUL O ROJO SEGÚN DISEÑO.</v>
          </cell>
          <cell r="C289" t="str">
            <v>Insumos</v>
          </cell>
          <cell r="D289" t="str">
            <v>UND</v>
          </cell>
          <cell r="E289">
            <v>135188</v>
          </cell>
          <cell r="F289">
            <v>113603</v>
          </cell>
        </row>
        <row r="290">
          <cell r="A290" t="str">
            <v>I289</v>
          </cell>
          <cell r="B290" t="str">
            <v>FACHADA F MULTIPANEL 300FS TIPO HUNTER DOUGLAS ALUZINC 0,6 MM Y ALUMINIO 0,7 MM. O SIMILAR</v>
          </cell>
          <cell r="C290" t="str">
            <v>Insumos</v>
          </cell>
          <cell r="D290" t="str">
            <v>M2</v>
          </cell>
          <cell r="E290">
            <v>154074</v>
          </cell>
          <cell r="F290">
            <v>129474</v>
          </cell>
        </row>
        <row r="291">
          <cell r="A291" t="str">
            <v>I290</v>
          </cell>
          <cell r="B291" t="str">
            <v>LIMAHOYA LISA TEJA TIPO CINDULIT / CINDURIB  L=3.05 M. O SIMILAR. COLOR VERDE, AZUL O ROJO SEGÚN DISEÑO.</v>
          </cell>
          <cell r="C291" t="str">
            <v>Insumos</v>
          </cell>
          <cell r="D291" t="str">
            <v>UND</v>
          </cell>
          <cell r="E291">
            <v>142589</v>
          </cell>
          <cell r="F291">
            <v>119823</v>
          </cell>
        </row>
        <row r="292">
          <cell r="A292" t="str">
            <v>I291</v>
          </cell>
          <cell r="B292" t="str">
            <v>PERFIL ACERO ESTRUCTURAL PHR ASTM A500 GRADO 50 - TIPO ACESCO O SIMILAR</v>
          </cell>
          <cell r="C292" t="str">
            <v>Insumos</v>
          </cell>
          <cell r="D292" t="str">
            <v>KG</v>
          </cell>
          <cell r="E292">
            <v>4859</v>
          </cell>
          <cell r="F292">
            <v>4083</v>
          </cell>
        </row>
        <row r="293">
          <cell r="A293" t="str">
            <v>I292</v>
          </cell>
          <cell r="B293" t="str">
            <v>PERFIL HEA  A-36</v>
          </cell>
          <cell r="C293" t="str">
            <v>Insumos</v>
          </cell>
          <cell r="D293" t="str">
            <v>KG</v>
          </cell>
          <cell r="E293">
            <v>4374</v>
          </cell>
          <cell r="F293">
            <v>3676</v>
          </cell>
        </row>
        <row r="294">
          <cell r="A294" t="str">
            <v>I293</v>
          </cell>
          <cell r="B294" t="str">
            <v>PERFIL IPE  A-36</v>
          </cell>
          <cell r="C294" t="str">
            <v>Insumos</v>
          </cell>
          <cell r="D294" t="str">
            <v>KG</v>
          </cell>
          <cell r="E294">
            <v>4374</v>
          </cell>
          <cell r="F294">
            <v>3676</v>
          </cell>
        </row>
        <row r="295">
          <cell r="A295" t="str">
            <v>I294</v>
          </cell>
          <cell r="B295" t="str">
            <v xml:space="preserve">PERFIL EN LAMINA DELGADA EN C  GRADO 40 </v>
          </cell>
          <cell r="C295" t="str">
            <v>Insumos</v>
          </cell>
          <cell r="D295" t="str">
            <v>KG</v>
          </cell>
          <cell r="E295">
            <v>6758</v>
          </cell>
          <cell r="F295">
            <v>5679</v>
          </cell>
        </row>
        <row r="296">
          <cell r="A296" t="str">
            <v>I295</v>
          </cell>
          <cell r="B296" t="str">
            <v xml:space="preserve">PLATINAS ACERO A-36  </v>
          </cell>
          <cell r="C296" t="str">
            <v>Insumos</v>
          </cell>
          <cell r="D296" t="str">
            <v>KG</v>
          </cell>
          <cell r="E296">
            <v>4374</v>
          </cell>
          <cell r="F296">
            <v>3676</v>
          </cell>
        </row>
        <row r="297">
          <cell r="A297" t="str">
            <v>I296</v>
          </cell>
          <cell r="B297" t="str">
            <v>TEJA TERMOACUSTICA TIPO CINDURIB O SIMILAR A=0.78 M. E = 0.35 MM. COLOR VERDE, AZUL O ROJO SEGÚN DISEÑO.</v>
          </cell>
          <cell r="C297" t="str">
            <v>Insumos</v>
          </cell>
          <cell r="D297" t="str">
            <v>M2</v>
          </cell>
          <cell r="E297">
            <v>53523</v>
          </cell>
          <cell r="F297">
            <v>44977</v>
          </cell>
        </row>
        <row r="298">
          <cell r="A298" t="str">
            <v>I297</v>
          </cell>
          <cell r="B298" t="str">
            <v>TEJA TRASLUCIDA TIPO CINDURIB  A=0.78 M E=0.35 MM O SIMILAR. CRISTAL O OPAL  SEGÚN DISEÑO.</v>
          </cell>
          <cell r="C298" t="str">
            <v>Insumos</v>
          </cell>
          <cell r="D298" t="str">
            <v>M2</v>
          </cell>
          <cell r="E298">
            <v>149356</v>
          </cell>
          <cell r="F298">
            <v>125509</v>
          </cell>
        </row>
        <row r="299">
          <cell r="A299" t="str">
            <v>I298</v>
          </cell>
          <cell r="B299" t="str">
            <v>TEJA TERMOACUSTICA TIPO CINDULIT 180 O SIMILAR A=0.78 M. E = 0.35 MM. COLOR VERDE, AZUL O ROJO SEGÚN DISEÑO.</v>
          </cell>
          <cell r="C299" t="str">
            <v>Insumos</v>
          </cell>
          <cell r="D299" t="str">
            <v>M2</v>
          </cell>
          <cell r="E299">
            <v>45315</v>
          </cell>
          <cell r="F299">
            <v>38080</v>
          </cell>
        </row>
        <row r="300">
          <cell r="A300" t="str">
            <v>I299</v>
          </cell>
          <cell r="B300" t="str">
            <v xml:space="preserve">TORNILLO AUTOPERFORANTE TEJA TIPO CINDU O SIMILAR. DIAM. 2 1/2". </v>
          </cell>
          <cell r="C300" t="str">
            <v>Insumos</v>
          </cell>
          <cell r="D300" t="str">
            <v>UND</v>
          </cell>
          <cell r="E300">
            <v>515</v>
          </cell>
          <cell r="F300">
            <v>433</v>
          </cell>
        </row>
        <row r="301">
          <cell r="A301" t="str">
            <v>I300</v>
          </cell>
          <cell r="B301" t="str">
            <v>TORNILLO AUTOPERFORANTE TEJA TIPO CINDU O SIMILAR. DIAM. 3/4".</v>
          </cell>
          <cell r="C301" t="str">
            <v>Insumos</v>
          </cell>
          <cell r="D301" t="str">
            <v>UND</v>
          </cell>
          <cell r="E301">
            <v>356</v>
          </cell>
          <cell r="F301">
            <v>299</v>
          </cell>
        </row>
        <row r="302">
          <cell r="A302" t="str">
            <v>I301</v>
          </cell>
          <cell r="B302" t="str">
            <v>TUBERIA ESTRUCTURAL A.S.T.M.  A-500 GRADO C - REDONDA, CUADRADA O RECTANGULAR SEGÚN DISEÑO - TIPO COLMENA O SIMILAR</v>
          </cell>
          <cell r="C302" t="str">
            <v>Insumos</v>
          </cell>
          <cell r="D302" t="str">
            <v>KG</v>
          </cell>
          <cell r="E302">
            <v>8488</v>
          </cell>
          <cell r="F302">
            <v>7133</v>
          </cell>
        </row>
        <row r="303">
          <cell r="A303" t="str">
            <v>I302</v>
          </cell>
          <cell r="B303" t="str">
            <v>TEJA DE ZINC ONDULADA TZO L=2.44X0.80</v>
          </cell>
          <cell r="C303" t="str">
            <v>Insumos</v>
          </cell>
          <cell r="D303" t="str">
            <v>UND</v>
          </cell>
          <cell r="E303">
            <v>35992</v>
          </cell>
          <cell r="F303">
            <v>30245</v>
          </cell>
        </row>
        <row r="304">
          <cell r="A304" t="str">
            <v>I303</v>
          </cell>
          <cell r="B304" t="str">
            <v>TEJA TERMOACUSTICA  TIPO CINDURIB A=0.88 M. E=0.35 MM. O SIMILAR. COLOR VERDE, AZUL O ROJO SEGÚN DISEÑO. (INCLUYE INSTALACIÓN, GANCHOS DE FIJACIÓN Y EL SUMINISTRO DE TODOS LOS ACCESORIOS REQUERIDOS PARA EL CORRECTO MONTAJE.)</v>
          </cell>
          <cell r="C304" t="str">
            <v>Insumos</v>
          </cell>
          <cell r="D304" t="str">
            <v>UND</v>
          </cell>
          <cell r="E304">
            <v>689415</v>
          </cell>
          <cell r="F304">
            <v>579340</v>
          </cell>
        </row>
        <row r="305">
          <cell r="A305" t="str">
            <v>I304</v>
          </cell>
          <cell r="B305" t="str">
            <v>PERFILES HEA  A-36  ( INCLUYE SOLDADURA, ANTICORROSIVO Y ESMALTE + PROTECCION ANTIFUEGO E INSTALACION)</v>
          </cell>
          <cell r="C305" t="str">
            <v>Insumos</v>
          </cell>
          <cell r="D305" t="str">
            <v>KG</v>
          </cell>
          <cell r="E305">
            <v>14404</v>
          </cell>
          <cell r="F305">
            <v>12104</v>
          </cell>
        </row>
        <row r="306">
          <cell r="A306" t="str">
            <v>I305</v>
          </cell>
          <cell r="B306" t="str">
            <v>ALFAJIAS EN CONCRETO 2.500 PSI A=0.25 M (INCLUYE REFUERZO)</v>
          </cell>
          <cell r="C306" t="str">
            <v>Insumos</v>
          </cell>
          <cell r="D306" t="str">
            <v>M</v>
          </cell>
          <cell r="E306">
            <v>34189</v>
          </cell>
          <cell r="F306">
            <v>28730</v>
          </cell>
        </row>
        <row r="307">
          <cell r="A307" t="str">
            <v>I306</v>
          </cell>
          <cell r="B307" t="str">
            <v>ESCALERA METALICA PARA POLVORIN</v>
          </cell>
          <cell r="C307" t="str">
            <v>Insumos</v>
          </cell>
          <cell r="D307" t="str">
            <v>UND</v>
          </cell>
          <cell r="E307">
            <v>7312505</v>
          </cell>
          <cell r="F307">
            <v>6144962</v>
          </cell>
        </row>
        <row r="308">
          <cell r="A308" t="str">
            <v>I307</v>
          </cell>
          <cell r="B308" t="str">
            <v>TEJA ONDULADA FIBROCEMENTO PERFIL 7 0,92x1,52M</v>
          </cell>
          <cell r="C308" t="str">
            <v>Insumos</v>
          </cell>
          <cell r="D308" t="str">
            <v>UND</v>
          </cell>
          <cell r="E308">
            <v>26388</v>
          </cell>
          <cell r="F308">
            <v>22175</v>
          </cell>
        </row>
        <row r="309">
          <cell r="A309" t="str">
            <v>I308</v>
          </cell>
          <cell r="B309" t="str">
            <v>TEJA ONDULADA FIBROCEMENTO PERFIL 5 0,92x1,52M</v>
          </cell>
          <cell r="C309" t="str">
            <v>Insumos</v>
          </cell>
          <cell r="D309" t="str">
            <v>UND</v>
          </cell>
          <cell r="E309">
            <v>28277</v>
          </cell>
          <cell r="F309">
            <v>23762</v>
          </cell>
        </row>
        <row r="310">
          <cell r="A310" t="str">
            <v>I309</v>
          </cell>
          <cell r="B310" t="str">
            <v>CABALLETE FIBROCEMENTO FIJO 15</v>
          </cell>
          <cell r="C310" t="str">
            <v>Insumos</v>
          </cell>
          <cell r="D310" t="str">
            <v>UND</v>
          </cell>
          <cell r="E310">
            <v>32989</v>
          </cell>
          <cell r="F310">
            <v>27722</v>
          </cell>
        </row>
        <row r="311">
          <cell r="A311" t="str">
            <v>I310</v>
          </cell>
          <cell r="B311" t="str">
            <v>CABALLETE FIBROCEMENTO FIJO 15 - 20</v>
          </cell>
          <cell r="C311" t="str">
            <v>Insumos</v>
          </cell>
          <cell r="D311" t="str">
            <v>UND</v>
          </cell>
          <cell r="E311">
            <v>32989</v>
          </cell>
          <cell r="F311">
            <v>27722</v>
          </cell>
        </row>
        <row r="312">
          <cell r="A312" t="str">
            <v>I311</v>
          </cell>
          <cell r="B312" t="str">
            <v>CABALLETE FIBROCEMENTO UNIVERSAL</v>
          </cell>
          <cell r="C312" t="str">
            <v>Insumos</v>
          </cell>
          <cell r="D312" t="str">
            <v>UND</v>
          </cell>
          <cell r="E312">
            <v>50894</v>
          </cell>
          <cell r="F312">
            <v>42768</v>
          </cell>
        </row>
        <row r="313">
          <cell r="A313" t="str">
            <v>I312</v>
          </cell>
          <cell r="B313" t="str">
            <v>CLARABOYA FIBROCEMENTO  #6 P7</v>
          </cell>
          <cell r="C313" t="str">
            <v>Insumos</v>
          </cell>
          <cell r="D313" t="str">
            <v>UND</v>
          </cell>
          <cell r="E313">
            <v>58437</v>
          </cell>
          <cell r="F313">
            <v>49107</v>
          </cell>
        </row>
        <row r="314">
          <cell r="A314" t="str">
            <v>I313</v>
          </cell>
          <cell r="B314" t="str">
            <v>VIDRIO TRANSPARENTE 3MM</v>
          </cell>
          <cell r="C314" t="str">
            <v>Insumos</v>
          </cell>
          <cell r="D314" t="str">
            <v>M2</v>
          </cell>
          <cell r="E314">
            <v>28277</v>
          </cell>
          <cell r="F314">
            <v>23762</v>
          </cell>
        </row>
        <row r="315">
          <cell r="A315" t="str">
            <v>I314</v>
          </cell>
          <cell r="B315" t="str">
            <v>LIMAHOYA ASBESTO CEMENTO PERFIL 7-1000</v>
          </cell>
          <cell r="C315" t="str">
            <v>Insumos</v>
          </cell>
          <cell r="D315" t="str">
            <v>UND</v>
          </cell>
          <cell r="E315">
            <v>25447</v>
          </cell>
          <cell r="F315">
            <v>21384</v>
          </cell>
        </row>
        <row r="316">
          <cell r="A316" t="str">
            <v>I315</v>
          </cell>
          <cell r="B316" t="str">
            <v>TEJA TRASLUCIDA PVC ONDULADA 3,66x0,83M</v>
          </cell>
          <cell r="C316" t="str">
            <v>Insumos</v>
          </cell>
          <cell r="D316" t="str">
            <v>M2</v>
          </cell>
          <cell r="E316">
            <v>94249</v>
          </cell>
          <cell r="F316">
            <v>79201</v>
          </cell>
        </row>
        <row r="317">
          <cell r="A317" t="str">
            <v>I316</v>
          </cell>
          <cell r="B317" t="str">
            <v>TEJA TRASLUCIDA PVC ONDULADA 2,44x0,83M</v>
          </cell>
          <cell r="C317" t="str">
            <v>Insumos</v>
          </cell>
          <cell r="D317" t="str">
            <v>M2</v>
          </cell>
          <cell r="E317">
            <v>64089</v>
          </cell>
          <cell r="F317">
            <v>53856</v>
          </cell>
        </row>
        <row r="318">
          <cell r="A318" t="str">
            <v>I317</v>
          </cell>
          <cell r="B318" t="str">
            <v>GANCHO AMARRE ETERNIT</v>
          </cell>
          <cell r="C318" t="str">
            <v>Insumos</v>
          </cell>
          <cell r="D318" t="str">
            <v>UND</v>
          </cell>
          <cell r="E318">
            <v>585</v>
          </cell>
          <cell r="F318">
            <v>492</v>
          </cell>
        </row>
        <row r="319">
          <cell r="A319" t="str">
            <v>I318</v>
          </cell>
          <cell r="B319" t="str">
            <v>LAMINA POLICARBONATO 6MM TRANSP ALVEOLAR</v>
          </cell>
          <cell r="C319" t="str">
            <v>Insumos</v>
          </cell>
          <cell r="D319" t="str">
            <v>UND</v>
          </cell>
          <cell r="E319">
            <v>980201</v>
          </cell>
          <cell r="F319">
            <v>823698</v>
          </cell>
        </row>
        <row r="320">
          <cell r="A320" t="str">
            <v>I319</v>
          </cell>
          <cell r="B320" t="str">
            <v>REMATE U 6X20 10MM POLICARB  LATERAL-FINAL LAMINA</v>
          </cell>
          <cell r="C320" t="str">
            <v>Insumos</v>
          </cell>
          <cell r="D320" t="str">
            <v>UND</v>
          </cell>
          <cell r="E320">
            <v>16967</v>
          </cell>
          <cell r="F320">
            <v>14258</v>
          </cell>
        </row>
        <row r="321">
          <cell r="A321" t="str">
            <v>I320</v>
          </cell>
          <cell r="B321" t="str">
            <v>CINTALAUMINIO INDUSTRIAL SELLO POLICARBONATO 32M</v>
          </cell>
          <cell r="C321" t="str">
            <v>Insumos</v>
          </cell>
          <cell r="D321" t="str">
            <v>UND</v>
          </cell>
          <cell r="E321">
            <v>113099</v>
          </cell>
          <cell r="F321">
            <v>95041</v>
          </cell>
        </row>
        <row r="322">
          <cell r="A322" t="str">
            <v>I321</v>
          </cell>
          <cell r="B322" t="str">
            <v>TEJA TERMOACUSTICA AJOVER</v>
          </cell>
          <cell r="C322" t="str">
            <v>Insumos</v>
          </cell>
          <cell r="D322" t="str">
            <v>M2</v>
          </cell>
          <cell r="E322">
            <v>28277</v>
          </cell>
          <cell r="F322">
            <v>23762</v>
          </cell>
        </row>
        <row r="323">
          <cell r="A323" t="str">
            <v>I322</v>
          </cell>
          <cell r="B323" t="str">
            <v>PLACA ICOPOR TEXTURIZADO 60x60</v>
          </cell>
          <cell r="C323" t="str">
            <v>Insumos</v>
          </cell>
          <cell r="D323" t="str">
            <v>UND</v>
          </cell>
          <cell r="E323">
            <v>5656</v>
          </cell>
          <cell r="F323">
            <v>4753</v>
          </cell>
        </row>
        <row r="324">
          <cell r="A324" t="str">
            <v>I323</v>
          </cell>
          <cell r="B324" t="str">
            <v>VIDRIO TRASLUCIDO 3MM</v>
          </cell>
          <cell r="C324" t="str">
            <v>Insumos</v>
          </cell>
          <cell r="D324" t="str">
            <v>M2</v>
          </cell>
          <cell r="E324">
            <v>28277</v>
          </cell>
          <cell r="F324">
            <v>23762</v>
          </cell>
        </row>
        <row r="325">
          <cell r="A325" t="str">
            <v>I324</v>
          </cell>
          <cell r="B325" t="str">
            <v>VIDRIO TRASLUCIDO 4MM</v>
          </cell>
          <cell r="C325" t="str">
            <v>Insumos</v>
          </cell>
          <cell r="D325" t="str">
            <v>M2</v>
          </cell>
          <cell r="E325">
            <v>39585</v>
          </cell>
          <cell r="F325">
            <v>33265</v>
          </cell>
        </row>
        <row r="326">
          <cell r="A326" t="str">
            <v>I325</v>
          </cell>
          <cell r="B326" t="str">
            <v>VIDRIO TRASLUCIDO 6MM</v>
          </cell>
          <cell r="C326" t="str">
            <v>Insumos</v>
          </cell>
          <cell r="D326" t="str">
            <v>M2</v>
          </cell>
          <cell r="E326">
            <v>62205</v>
          </cell>
          <cell r="F326">
            <v>52273</v>
          </cell>
        </row>
        <row r="327">
          <cell r="A327" t="str">
            <v>I326</v>
          </cell>
          <cell r="B327" t="str">
            <v>CINTA MALLA DE FIBRA DE VIDRIO ( 90 M. )</v>
          </cell>
          <cell r="C327" t="str">
            <v>Insumos</v>
          </cell>
          <cell r="D327" t="str">
            <v>ROLLO</v>
          </cell>
          <cell r="E327">
            <v>16282</v>
          </cell>
          <cell r="F327">
            <v>13682</v>
          </cell>
        </row>
        <row r="328">
          <cell r="A328" t="str">
            <v>I327</v>
          </cell>
          <cell r="B328" t="str">
            <v>CINTA PAPEL ( 75 M.)</v>
          </cell>
          <cell r="C328" t="str">
            <v>Insumos</v>
          </cell>
          <cell r="D328" t="str">
            <v>ROLLO</v>
          </cell>
          <cell r="E328">
            <v>13709</v>
          </cell>
          <cell r="F328">
            <v>11520</v>
          </cell>
        </row>
        <row r="329">
          <cell r="A329" t="str">
            <v>I328</v>
          </cell>
          <cell r="B329" t="str">
            <v>FIBRA DE VIDRIO FRESCASA DE 2 1/2"</v>
          </cell>
          <cell r="C329" t="str">
            <v>Insumos</v>
          </cell>
          <cell r="D329" t="str">
            <v>M2</v>
          </cell>
          <cell r="E329">
            <v>10283</v>
          </cell>
          <cell r="F329">
            <v>8641</v>
          </cell>
        </row>
        <row r="330">
          <cell r="A330" t="str">
            <v>I329</v>
          </cell>
          <cell r="B330" t="str">
            <v>FIBRA DE VIDRIO FRESCASA DE 3 1/2"</v>
          </cell>
          <cell r="C330" t="str">
            <v>Insumos</v>
          </cell>
          <cell r="D330" t="str">
            <v>M2</v>
          </cell>
          <cell r="E330">
            <v>12853</v>
          </cell>
          <cell r="F330">
            <v>10801</v>
          </cell>
        </row>
        <row r="331">
          <cell r="A331" t="str">
            <v>I330</v>
          </cell>
          <cell r="B331" t="str">
            <v>MASILLA SUPERMASTIC USG</v>
          </cell>
          <cell r="C331" t="str">
            <v>Insumos</v>
          </cell>
          <cell r="D331" t="str">
            <v>CANECA</v>
          </cell>
          <cell r="E331">
            <v>58268</v>
          </cell>
          <cell r="F331">
            <v>48965</v>
          </cell>
        </row>
        <row r="332">
          <cell r="A332" t="str">
            <v>I331</v>
          </cell>
          <cell r="B332" t="str">
            <v>PERFIL CANAL CAL. 26 ( 90 MM ) - 2.44 M.</v>
          </cell>
          <cell r="C332" t="str">
            <v>Insumos</v>
          </cell>
          <cell r="D332" t="str">
            <v>UND</v>
          </cell>
          <cell r="E332">
            <v>6631</v>
          </cell>
          <cell r="F332">
            <v>5572</v>
          </cell>
        </row>
        <row r="333">
          <cell r="A333" t="str">
            <v>I332</v>
          </cell>
          <cell r="B333" t="str">
            <v>PERFIL CANAL CAL.24 ( 90 MM ) - 2.44 M.</v>
          </cell>
          <cell r="C333" t="str">
            <v>Insumos</v>
          </cell>
          <cell r="D333" t="str">
            <v>UND</v>
          </cell>
          <cell r="E333">
            <v>13025</v>
          </cell>
          <cell r="F333">
            <v>10945</v>
          </cell>
        </row>
        <row r="334">
          <cell r="A334" t="str">
            <v>I333</v>
          </cell>
          <cell r="B334" t="str">
            <v>PERFIL OMEGA CAL 24 - 2.44 M.</v>
          </cell>
          <cell r="C334" t="str">
            <v>Insumos</v>
          </cell>
          <cell r="D334" t="str">
            <v>UND</v>
          </cell>
          <cell r="E334">
            <v>18506</v>
          </cell>
          <cell r="F334">
            <v>15551</v>
          </cell>
        </row>
        <row r="335">
          <cell r="A335" t="str">
            <v>I334</v>
          </cell>
          <cell r="B335" t="str">
            <v>PERFIL OMEGA CAL 26 - 2.44 M.</v>
          </cell>
          <cell r="C335" t="str">
            <v>Insumos</v>
          </cell>
          <cell r="D335" t="str">
            <v>UND</v>
          </cell>
          <cell r="E335">
            <v>6169</v>
          </cell>
          <cell r="F335">
            <v>5184</v>
          </cell>
        </row>
        <row r="336">
          <cell r="A336" t="str">
            <v>I335</v>
          </cell>
          <cell r="B336" t="str">
            <v>PERFIL PARAL CAL 24 - 2.44 M.</v>
          </cell>
          <cell r="C336" t="str">
            <v>Insumos</v>
          </cell>
          <cell r="D336" t="str">
            <v>UND</v>
          </cell>
          <cell r="E336">
            <v>13536</v>
          </cell>
          <cell r="F336">
            <v>11375</v>
          </cell>
        </row>
        <row r="337">
          <cell r="A337" t="str">
            <v>I336</v>
          </cell>
          <cell r="B337" t="str">
            <v>PERFIL PARAL CAL 26 - 2.44 M.</v>
          </cell>
          <cell r="C337" t="str">
            <v>Insumos</v>
          </cell>
          <cell r="D337" t="str">
            <v>UND</v>
          </cell>
          <cell r="E337">
            <v>8844</v>
          </cell>
          <cell r="F337">
            <v>7432</v>
          </cell>
        </row>
        <row r="338">
          <cell r="A338" t="str">
            <v>I337</v>
          </cell>
          <cell r="B338" t="str">
            <v>PLACA YESO TIPO GYPLAC ESTANDAR 1/2" (12.7 MM) DE 1.22 X 2.44 MM. O SIMILAR.</v>
          </cell>
          <cell r="C338" t="str">
            <v>Insumos</v>
          </cell>
          <cell r="D338" t="str">
            <v>M2</v>
          </cell>
          <cell r="E338">
            <v>32392</v>
          </cell>
          <cell r="F338">
            <v>27220</v>
          </cell>
        </row>
        <row r="339">
          <cell r="A339" t="str">
            <v>I338</v>
          </cell>
          <cell r="B339" t="str">
            <v xml:space="preserve">PLACA YESO TIPO GYPLAC R.H. 1/2" (12.7 MM) DE 1.22 X 2.44 MM. O SIMILAR. </v>
          </cell>
          <cell r="C339" t="str">
            <v>Insumos</v>
          </cell>
          <cell r="D339" t="str">
            <v>M2</v>
          </cell>
          <cell r="E339">
            <v>36503</v>
          </cell>
          <cell r="F339">
            <v>30675</v>
          </cell>
        </row>
        <row r="340">
          <cell r="A340" t="str">
            <v>I339</v>
          </cell>
          <cell r="B340" t="str">
            <v>PLACA DE FIBROCEMENTO  E= 10 MM</v>
          </cell>
          <cell r="C340" t="str">
            <v>Insumos</v>
          </cell>
          <cell r="D340" t="str">
            <v>M2</v>
          </cell>
          <cell r="E340">
            <v>27739</v>
          </cell>
          <cell r="F340">
            <v>23310</v>
          </cell>
        </row>
        <row r="341">
          <cell r="A341" t="str">
            <v>I340</v>
          </cell>
          <cell r="B341" t="str">
            <v>SUPERBOARD  ( 2.44 X 1.22 )  E= 6 MM</v>
          </cell>
          <cell r="C341" t="str">
            <v>Insumos</v>
          </cell>
          <cell r="D341" t="str">
            <v>M2</v>
          </cell>
          <cell r="E341">
            <v>41131</v>
          </cell>
          <cell r="F341">
            <v>34564</v>
          </cell>
        </row>
        <row r="342">
          <cell r="A342" t="str">
            <v>I341</v>
          </cell>
          <cell r="B342" t="str">
            <v>SUPERBOARD  ( 2.44 X 1.22 )  E= 8 MM</v>
          </cell>
          <cell r="C342" t="str">
            <v>Insumos</v>
          </cell>
          <cell r="D342" t="str">
            <v>M2</v>
          </cell>
          <cell r="E342">
            <v>58268</v>
          </cell>
          <cell r="F342">
            <v>48965</v>
          </cell>
        </row>
        <row r="343">
          <cell r="A343" t="str">
            <v>I342</v>
          </cell>
          <cell r="B343" t="str">
            <v>TORNILLO AUTOPERFORANTE  EST.  7/16 "</v>
          </cell>
          <cell r="C343" t="str">
            <v>Insumos</v>
          </cell>
          <cell r="D343" t="str">
            <v>UND</v>
          </cell>
          <cell r="E343">
            <v>23</v>
          </cell>
          <cell r="F343">
            <v>19</v>
          </cell>
        </row>
        <row r="344">
          <cell r="A344" t="str">
            <v>I343</v>
          </cell>
          <cell r="B344" t="str">
            <v>TORNILLO AUTOPERFORANTE YESO 6 X1</v>
          </cell>
          <cell r="C344" t="str">
            <v>Insumos</v>
          </cell>
          <cell r="D344" t="str">
            <v>UND</v>
          </cell>
          <cell r="E344">
            <v>23</v>
          </cell>
          <cell r="F344">
            <v>19</v>
          </cell>
        </row>
        <row r="345">
          <cell r="A345" t="str">
            <v>I344</v>
          </cell>
          <cell r="B345" t="str">
            <v>TORNILLO PTA BROCA EXTRAPL. EST 8 X 1/2" ( 13MM )</v>
          </cell>
          <cell r="C345" t="str">
            <v>Insumos</v>
          </cell>
          <cell r="D345" t="str">
            <v>UND</v>
          </cell>
          <cell r="E345">
            <v>69</v>
          </cell>
          <cell r="F345">
            <v>58</v>
          </cell>
        </row>
        <row r="346">
          <cell r="A346" t="str">
            <v>I345</v>
          </cell>
          <cell r="B346" t="str">
            <v>PERFIL METALICO CAL 12 - 2,5MM. - 2,44M.</v>
          </cell>
          <cell r="C346" t="str">
            <v>Insumos</v>
          </cell>
          <cell r="D346" t="str">
            <v>UND</v>
          </cell>
          <cell r="E346">
            <v>61698</v>
          </cell>
          <cell r="F346">
            <v>51847</v>
          </cell>
        </row>
        <row r="347">
          <cell r="A347" t="str">
            <v>I346</v>
          </cell>
          <cell r="B347" t="str">
            <v>MASILLA PLASTICA</v>
          </cell>
          <cell r="C347" t="str">
            <v>Insumos</v>
          </cell>
          <cell r="D347" t="str">
            <v>KG</v>
          </cell>
          <cell r="E347">
            <v>37699</v>
          </cell>
          <cell r="F347">
            <v>31680</v>
          </cell>
        </row>
        <row r="348">
          <cell r="A348" t="str">
            <v>I347</v>
          </cell>
          <cell r="B348" t="str">
            <v>INSTALACIÓN Y PUESTA EN FUNCIONAMIENTO EQUIPO DE PRESIÓN.</v>
          </cell>
          <cell r="C348" t="str">
            <v>Insumos</v>
          </cell>
          <cell r="D348" t="str">
            <v>UND</v>
          </cell>
          <cell r="E348">
            <v>2385656</v>
          </cell>
          <cell r="F348">
            <v>2004753</v>
          </cell>
        </row>
        <row r="349">
          <cell r="A349" t="str">
            <v>I348</v>
          </cell>
          <cell r="B349" t="str">
            <v>SUMINISTRO, TRANSPORTE E INSTALACION SISTEMA HIDRAULICO DE PRESION PREENSAMBLADO  - INCLUYE 2 BOMBAS DE 1.5 HP CAUDAL DE 20 GPM C/U,  RANGO DE PRESIÓN DE 30 - 50 PSI, TANQUE DE 100 LTS., TABLERO DE CONTROL  Y ACCESORIOS CONECCION A SISTEMA HIDRÁULICO Y ELÉCTRICO.</v>
          </cell>
          <cell r="C349" t="str">
            <v>Insumos</v>
          </cell>
          <cell r="D349" t="str">
            <v>UND</v>
          </cell>
          <cell r="E349">
            <v>14328360</v>
          </cell>
          <cell r="F349">
            <v>12040639</v>
          </cell>
        </row>
        <row r="350">
          <cell r="A350" t="str">
            <v>I349</v>
          </cell>
          <cell r="B350" t="str">
            <v>SUMINISTRO, TRANSPORTE E INSTALACION SISTEMA HIDRAULICO DE PRESION PREENSAMBLADO  - INCLUYE 2 BOMBAS DE 1.5 HP CAUDAL DE 30 GPM C/U,  RANGO DE PRESIÓN DE 20 - 40 PSI, TANQUE DE 100 LTS., TABLERO DE CONTROL  Y ACCESORIOS CONECCION A SISTEMA HIDRÁULICO Y ELÉCTRICO.</v>
          </cell>
          <cell r="C350" t="str">
            <v>Insumos</v>
          </cell>
          <cell r="D350" t="str">
            <v>UND</v>
          </cell>
          <cell r="E350">
            <v>14328360</v>
          </cell>
          <cell r="F350">
            <v>12040639</v>
          </cell>
        </row>
        <row r="351">
          <cell r="A351" t="str">
            <v>I350</v>
          </cell>
          <cell r="B351" t="str">
            <v>SUMINISTRO, TRANSPORTE E INSTALACION SISTEMA HIDRAULICO DE PRESION PREENSAMBLADO  - INCLUYE 2 BOMBAS DE 10 HP CAUDAL DE 160 GPM C/U,  RANGO DE PRESIÓN DE 70 - 90 PSI, TANQUE DE 500 LTS., TABLERO DE CONTROL  Y ACCESORIOS CONECCION A SISTEMA HIDRÁULICO Y ELÉCTRICO.</v>
          </cell>
          <cell r="C351" t="str">
            <v>Insumos</v>
          </cell>
          <cell r="D351" t="str">
            <v>UND</v>
          </cell>
          <cell r="E351">
            <v>22906782</v>
          </cell>
          <cell r="F351">
            <v>19249397</v>
          </cell>
        </row>
        <row r="352">
          <cell r="A352" t="str">
            <v>I351</v>
          </cell>
          <cell r="B352" t="str">
            <v>SUMINISTRO, TRANSPORTE E INSTALACION SISTEMA HIDRAULICO DE PRESION PREENSAMBLADO  - INCLUYE 2 BOMBAS DE 2 HP CAUDAL DE 45 GPM C/U,  RANGO DE PRESIÓN DE 20 - 40 PSI, TANQUE DE 200 LTS., TABLERO DE CONTROL  Y ACCESORIOS CONECCION A SISTEMA HIDRÁULICO Y ELÉCTRICO.</v>
          </cell>
          <cell r="C352" t="str">
            <v>Insumos</v>
          </cell>
          <cell r="D352" t="str">
            <v>UND</v>
          </cell>
          <cell r="E352">
            <v>14501322</v>
          </cell>
          <cell r="F352">
            <v>12185985</v>
          </cell>
        </row>
        <row r="353">
          <cell r="A353" t="str">
            <v>I352</v>
          </cell>
          <cell r="B353" t="str">
            <v>SUMINISTRO, TRANSPORTE E INSTALACION SISTEMA HIDRAULICO DE PRESION PREENSAMBLADO  - INCLUYE 2 BOMBAS DE 2 HP CAUDAL DE 56 GPM C/U,  RANGO DE PRESIÓN DE 30 - 50 PSI, TANQUE DE 200 LTS., TABLERO DE CONTROL  Y ACCESORIOS CONECCION A SISTEMA HIDRÁULICO Y ELÉCTRICO.</v>
          </cell>
          <cell r="C353" t="str">
            <v>Insumos</v>
          </cell>
          <cell r="D353" t="str">
            <v>UND</v>
          </cell>
          <cell r="E353">
            <v>15026165</v>
          </cell>
          <cell r="F353">
            <v>12627029</v>
          </cell>
        </row>
        <row r="354">
          <cell r="A354" t="str">
            <v>I353</v>
          </cell>
          <cell r="B354" t="str">
            <v>SUMINISTRO, TRANSPORTE E INSTALACION SISTEMA HIDRAULICO DE PRESION PREENSAMBLADO  - INCLUYE 2 BOMBAS DE 2 HP CAUDAL DE 90 GPM C/U,  RANGO DE PRESIÓN DE 30 - 50 PSI, TANQUE DE 200 LTS., TABLERO DE CONTROL  Y ACCESORIOS CONECCION A SISTEMA HIDRÁULICO Y ELÉCTRICO.</v>
          </cell>
          <cell r="C354" t="str">
            <v>Insumos</v>
          </cell>
          <cell r="D354" t="str">
            <v>UND</v>
          </cell>
          <cell r="E354">
            <v>15026165</v>
          </cell>
          <cell r="F354">
            <v>12627029</v>
          </cell>
        </row>
        <row r="355">
          <cell r="A355" t="str">
            <v>I354</v>
          </cell>
          <cell r="B355" t="str">
            <v>SUMINISTRO, TRANSPORTE E INSTALACION SISTEMA HIDRAULICO DE PRESION PREENSAMBLADO  - INCLUYE 2 BOMBAS DE 3 HP CAUDAL DE 30 GPM C/U,  RANGO DE PRESIÓN DE 30 - 50 PSI, TANQUE DE 200 LTS., TABLERO DE CONTROL  Y ACCESORIOS CONECCION A SISTEMA HIDRÁULICO Y ELÉCTRICO.</v>
          </cell>
          <cell r="C355" t="str">
            <v>Insumos</v>
          </cell>
          <cell r="D355" t="str">
            <v>UND</v>
          </cell>
          <cell r="E355">
            <v>15026165</v>
          </cell>
          <cell r="F355">
            <v>12627029</v>
          </cell>
        </row>
        <row r="356">
          <cell r="A356" t="str">
            <v>I355</v>
          </cell>
          <cell r="B356" t="str">
            <v>SUMINISTRO, TRANSPORTE E INSTALACION SISTEMA HIDRAULICO DE PRESION PREENSAMBLADO  - INCLUYE 2 BOMBAS DE 3 HP CAUDAL DE 55 GPM C/U,  RANGO DE PRESIÓN DE 30 - 50 PSI, TANQUE DE 200 LTS., TABLERO DE CONTROL  Y ACCESORIOS CONECCION A SISTEMA HIDRÁULICO Y ELÉCTRICO.</v>
          </cell>
          <cell r="C356" t="str">
            <v>Insumos</v>
          </cell>
          <cell r="D356" t="str">
            <v>UND</v>
          </cell>
          <cell r="E356">
            <v>15026165</v>
          </cell>
          <cell r="F356">
            <v>12627029</v>
          </cell>
        </row>
        <row r="357">
          <cell r="A357" t="str">
            <v>I356</v>
          </cell>
          <cell r="B357" t="str">
            <v>SUMINISTRO, TRANSPORTE E INSTALACION SISTEMA HIDRAULICO DE PRESION PREENSAMBLADO  - INCLUYE 2 BOMBAS DE 5 HP CAUDAL DE 100 GPM C/U,  RANGO DE PRESIÓN DE 40 - 60 PSI, TANQUE DE 300 LTS., TABLERO DE CONTROL  Y ACCESORIOS CONECCION A SISTEMA HIDRÁULICO Y ELÉCTRICO.</v>
          </cell>
          <cell r="C357" t="str">
            <v>Insumos</v>
          </cell>
          <cell r="D357" t="str">
            <v>UND</v>
          </cell>
          <cell r="E357">
            <v>16411835</v>
          </cell>
          <cell r="F357">
            <v>13791458</v>
          </cell>
        </row>
        <row r="358">
          <cell r="A358" t="str">
            <v>I357</v>
          </cell>
          <cell r="B358" t="str">
            <v>SUMINISTRO, TRANSPORTE E INSTALACION SISTEMA HIDRAULICO DE PRESION PREENSAMBLADO  - INCLUYE 2 BOMBAS DE 5 HP CAUDAL DE 180 GPM C/U,  RANGO DE PRESIÓN DE 30 - 50 PSI, TANQUE DE 300 LTS., TABLERO DE CONTROL  Y ACCESORIOS CONECCION A SISTEMA HIDRÁULICO Y ELÉCTRICO.</v>
          </cell>
          <cell r="C358" t="str">
            <v>Insumos</v>
          </cell>
          <cell r="D358" t="str">
            <v>UND</v>
          </cell>
          <cell r="E358">
            <v>16974449</v>
          </cell>
          <cell r="F358">
            <v>14264243</v>
          </cell>
        </row>
        <row r="359">
          <cell r="A359" t="str">
            <v>I358</v>
          </cell>
          <cell r="B359" t="str">
            <v>SUMINISTRO, TRANSPORTE E INSTALACION SISTEMA HIDRAULICO DE PRESION PREENSAMBLADO  - INCLUYE 2 BOMBAS DE 7.5 HP CAUDAL DE 140 GPM C/U,  RANGO DE PRESIÓN DE 40 - 60 PSI, TANQUE DE 500 LTS., TABLERO DE CONTROL  Y ACCESORIOS CONECCION A SISTEMA HIDRÁULICO Y ELÉCTRICO.</v>
          </cell>
          <cell r="C359" t="str">
            <v>Insumos</v>
          </cell>
          <cell r="D359" t="str">
            <v>UND</v>
          </cell>
          <cell r="E359">
            <v>20205029</v>
          </cell>
          <cell r="F359">
            <v>16979016</v>
          </cell>
        </row>
        <row r="360">
          <cell r="A360" t="str">
            <v>I359</v>
          </cell>
          <cell r="B360" t="str">
            <v>SUMINISTRO, INSTALACION Y PUESTA EN FUNCIONAMIENTO DE EQUIPO DE AIRE ACONDICIONADO TIPO MINI SPLIT 12.000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0" t="str">
            <v>Insumos</v>
          </cell>
          <cell r="D360" t="str">
            <v>UND</v>
          </cell>
          <cell r="E360">
            <v>2707718</v>
          </cell>
          <cell r="F360">
            <v>2275393</v>
          </cell>
        </row>
        <row r="361">
          <cell r="A361" t="str">
            <v>I360</v>
          </cell>
          <cell r="B361" t="str">
            <v>SUMINISTRO, INSTALACION Y PUESTA EN FUNCIONAMIENTO DE EQUIPO DE AIRE ACONDICIONADO TIPO MINI SPLIT 18.000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1" t="str">
            <v>Insumos</v>
          </cell>
          <cell r="D361" t="str">
            <v>UND</v>
          </cell>
          <cell r="E361">
            <v>3242506</v>
          </cell>
          <cell r="F361">
            <v>2724795</v>
          </cell>
        </row>
        <row r="362">
          <cell r="A362" t="str">
            <v>I361</v>
          </cell>
          <cell r="B362" t="str">
            <v>SUMINISTRO, INSTALACION Y PUESTA EN FUNCIONAMIENTO DE EQUIPO DE AIRE ACONDICIONADO TIPO MINI SPLIT 24.000 BTU / HR. INCLUYE: UNIDAD CONDENSADORA, UNIDAD EVAPORADORA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2" t="str">
            <v>Insumos</v>
          </cell>
          <cell r="D362" t="str">
            <v>UND</v>
          </cell>
          <cell r="E362">
            <v>4713047</v>
          </cell>
          <cell r="F362">
            <v>3960544</v>
          </cell>
        </row>
        <row r="363">
          <cell r="A363" t="str">
            <v>I362</v>
          </cell>
          <cell r="B363" t="str">
            <v>SUMINISTRO, INSTALACION Y PUESTA EN FUNCIONAMIENTO DE EQUIPO DE AIRE ACONDICIONADO TIPO MULTI SPLIT 48.000 BTU / HR. INCLUYE: UNA (1) UNIDAD CONDENSADORA, CUATRO (4) UNIDADES EVAPORADORAS DE 12.000 BTU / HR. CON SUS RESPECTIVOS CONTROLES REMOTOS, INSTALACIÓN COMPLETA A TODO COSTO. SE ENTREGA PUNTO DE ALIMENTACIÓN ELECTRICA A CERO METROS DE LA UNIDAD CONDENSADORA. INSTALACIÓN DE LA UNIDAD EVAPORADORA ADOSADA A MURO. INLCUYE TUBERÍA Y ACCESORIOS PARA GASES REFRIGERANTES, TUBERÍA Y/O MANGUERA PARA DESAGUE DE LAS UNIDADES, SOPORTES DE FIJACION Y ACCESORIOS DE MONTAJE DE LAS UNIDADES CONDENSADORAS Y EVAPORADORAS.</v>
          </cell>
          <cell r="C363" t="str">
            <v>Insumos</v>
          </cell>
          <cell r="D363" t="str">
            <v>UND</v>
          </cell>
          <cell r="E363">
            <v>8963355</v>
          </cell>
          <cell r="F363">
            <v>7532231</v>
          </cell>
        </row>
        <row r="364">
          <cell r="A364" t="str">
            <v>I363</v>
          </cell>
          <cell r="B364" t="str">
            <v>SUMINISTRO, TRANSPORTE E INSTALACIÓN DE ASCENSOR TIPO PASAJEROS, PARA 8 PERSONAS O 630 KILOGRAMOS, 3 PARADAS MAQUINA LATERAL 1.10 * 1.40 * 2.20</v>
          </cell>
          <cell r="C364" t="str">
            <v>Insumos</v>
          </cell>
          <cell r="D364" t="str">
            <v>UND</v>
          </cell>
          <cell r="E364">
            <v>135720102</v>
          </cell>
          <cell r="F364">
            <v>114050506</v>
          </cell>
        </row>
        <row r="365">
          <cell r="A365" t="str">
            <v>I364</v>
          </cell>
          <cell r="B365" t="str">
            <v>SUMINISTRO, TRANSPORTE E INSTALACIÓN SISTEMA DE PRESION PARA RED CONTRA INCENDIOS</v>
          </cell>
          <cell r="C365" t="str">
            <v>Insumos</v>
          </cell>
          <cell r="D365" t="str">
            <v>UND</v>
          </cell>
          <cell r="E365">
            <v>20358017</v>
          </cell>
          <cell r="F365">
            <v>17107577</v>
          </cell>
        </row>
        <row r="366">
          <cell r="A366" t="str">
            <v>I365</v>
          </cell>
          <cell r="B366" t="str">
            <v>SUMINISTRO, TRANSPORTE E INSTALACIÓN EQUIPO DE PRESION CONSTANTE</v>
          </cell>
          <cell r="C366" t="str">
            <v>Insumos</v>
          </cell>
          <cell r="D366" t="str">
            <v>UND</v>
          </cell>
          <cell r="E366">
            <v>20735016</v>
          </cell>
          <cell r="F366">
            <v>17424383</v>
          </cell>
        </row>
        <row r="367">
          <cell r="A367" t="str">
            <v>I366</v>
          </cell>
          <cell r="B367" t="str">
            <v>TORON N°15  GRADO 1860 D =0,6"</v>
          </cell>
          <cell r="C367" t="str">
            <v>Insumos</v>
          </cell>
          <cell r="D367" t="str">
            <v>M</v>
          </cell>
          <cell r="E367">
            <v>6744</v>
          </cell>
          <cell r="F367">
            <v>5667</v>
          </cell>
        </row>
        <row r="368">
          <cell r="A368" t="str">
            <v>I367</v>
          </cell>
          <cell r="B368" t="str">
            <v>EMULSION ASFALTICA TIPO CRL-1</v>
          </cell>
          <cell r="C368" t="str">
            <v>Insumos</v>
          </cell>
          <cell r="D368" t="str">
            <v>LT</v>
          </cell>
          <cell r="E368">
            <v>3275</v>
          </cell>
          <cell r="F368">
            <v>3275</v>
          </cell>
        </row>
        <row r="369">
          <cell r="A369" t="str">
            <v>I368</v>
          </cell>
          <cell r="B369" t="str">
            <v>EMULSION ASFALTICA TIPO CRR-1</v>
          </cell>
          <cell r="C369" t="str">
            <v>Insumos</v>
          </cell>
          <cell r="D369" t="str">
            <v>LT</v>
          </cell>
          <cell r="E369">
            <v>3297</v>
          </cell>
          <cell r="F369">
            <v>3297</v>
          </cell>
        </row>
        <row r="370">
          <cell r="A370" t="str">
            <v>I369</v>
          </cell>
          <cell r="B370" t="str">
            <v>MEZCLA ASFALTICA TIPO MDC-1</v>
          </cell>
          <cell r="C370" t="str">
            <v>Insumos</v>
          </cell>
          <cell r="D370" t="str">
            <v>M3</v>
          </cell>
          <cell r="E370">
            <v>651040</v>
          </cell>
          <cell r="F370">
            <v>651040</v>
          </cell>
        </row>
        <row r="371">
          <cell r="A371" t="str">
            <v>I370</v>
          </cell>
          <cell r="B371" t="str">
            <v xml:space="preserve">MEZCLA ASFALTICA TIPO MDC-2 </v>
          </cell>
          <cell r="C371" t="str">
            <v>Insumos</v>
          </cell>
          <cell r="D371" t="str">
            <v>M3</v>
          </cell>
          <cell r="E371">
            <v>671629</v>
          </cell>
          <cell r="F371">
            <v>671629</v>
          </cell>
        </row>
        <row r="372">
          <cell r="A372" t="str">
            <v>I371</v>
          </cell>
          <cell r="B372" t="str">
            <v>MEZCLA ASFALTICA TIPO MDC-3</v>
          </cell>
          <cell r="C372" t="str">
            <v>Insumos</v>
          </cell>
          <cell r="D372" t="str">
            <v>M3</v>
          </cell>
          <cell r="E372">
            <v>719151</v>
          </cell>
          <cell r="F372">
            <v>719151</v>
          </cell>
        </row>
        <row r="373">
          <cell r="A373" t="str">
            <v>I372</v>
          </cell>
          <cell r="B373" t="str">
            <v>PASTO KIKUYO (CORTADO)</v>
          </cell>
          <cell r="C373" t="str">
            <v>Insumos</v>
          </cell>
          <cell r="D373" t="str">
            <v>M2</v>
          </cell>
          <cell r="E373">
            <v>10858</v>
          </cell>
          <cell r="F373">
            <v>10858</v>
          </cell>
        </row>
        <row r="374">
          <cell r="A374" t="str">
            <v>I373</v>
          </cell>
          <cell r="B374" t="str">
            <v>PLANTAS ORNAMENTALES VARIAS</v>
          </cell>
          <cell r="C374" t="str">
            <v>Insumos</v>
          </cell>
          <cell r="D374" t="str">
            <v>UND</v>
          </cell>
          <cell r="E374">
            <v>3508</v>
          </cell>
          <cell r="F374">
            <v>3508</v>
          </cell>
        </row>
        <row r="375">
          <cell r="A375" t="str">
            <v>I374</v>
          </cell>
          <cell r="B375" t="str">
            <v>TIERRA NEGRA</v>
          </cell>
          <cell r="C375" t="str">
            <v>Insumos</v>
          </cell>
          <cell r="D375" t="str">
            <v>M3</v>
          </cell>
          <cell r="E375">
            <v>105808</v>
          </cell>
          <cell r="F375">
            <v>105808</v>
          </cell>
        </row>
        <row r="376">
          <cell r="A376" t="str">
            <v>I375</v>
          </cell>
          <cell r="B376" t="str">
            <v>GRAMA TIPO BERMUDA GRASS</v>
          </cell>
          <cell r="C376" t="str">
            <v>Insumos</v>
          </cell>
          <cell r="D376" t="str">
            <v>M2</v>
          </cell>
          <cell r="E376">
            <v>9689</v>
          </cell>
          <cell r="F376">
            <v>9689</v>
          </cell>
        </row>
        <row r="377">
          <cell r="A377" t="str">
            <v>I376</v>
          </cell>
          <cell r="B377" t="str">
            <v>AISLADOR SISMICO DIS DI=650</v>
          </cell>
          <cell r="C377" t="str">
            <v>Insumos</v>
          </cell>
          <cell r="D377" t="str">
            <v>UND</v>
          </cell>
          <cell r="E377">
            <v>40300029</v>
          </cell>
          <cell r="F377">
            <v>33865571</v>
          </cell>
        </row>
        <row r="378">
          <cell r="A378" t="str">
            <v>I377</v>
          </cell>
          <cell r="B378" t="str">
            <v>PERNOS, TUERCA Y ARANDELA PARA FIJACION DE AISLADORES</v>
          </cell>
          <cell r="C378" t="str">
            <v>Insumos</v>
          </cell>
          <cell r="D378" t="str">
            <v>UND</v>
          </cell>
          <cell r="E378">
            <v>5686</v>
          </cell>
          <cell r="F378">
            <v>4778</v>
          </cell>
        </row>
        <row r="379">
          <cell r="A379" t="str">
            <v>I378</v>
          </cell>
          <cell r="B379" t="str">
            <v>PLANTILLA PARA UBICACIÓN DE PERNOS PARA FIJAR AISLADOR SISMICO</v>
          </cell>
          <cell r="C379" t="str">
            <v>Insumos</v>
          </cell>
          <cell r="D379" t="str">
            <v>UND</v>
          </cell>
          <cell r="E379">
            <v>292500</v>
          </cell>
          <cell r="F379">
            <v>245798</v>
          </cell>
        </row>
        <row r="380">
          <cell r="A380" t="str">
            <v>I379</v>
          </cell>
          <cell r="B380" t="str">
            <v>AISLADOR SISMICO DIS DI=1000</v>
          </cell>
          <cell r="C380" t="str">
            <v>Insumos</v>
          </cell>
          <cell r="D380" t="str">
            <v>UND</v>
          </cell>
          <cell r="E380">
            <v>46962537</v>
          </cell>
          <cell r="F380">
            <v>39464317</v>
          </cell>
        </row>
        <row r="381">
          <cell r="A381" t="str">
            <v>I380</v>
          </cell>
          <cell r="B381" t="str">
            <v>TUBO GALVANIZADO 4"</v>
          </cell>
          <cell r="C381" t="str">
            <v>Insumos</v>
          </cell>
          <cell r="D381" t="str">
            <v>UND</v>
          </cell>
          <cell r="E381">
            <v>471251</v>
          </cell>
          <cell r="F381">
            <v>396009</v>
          </cell>
        </row>
        <row r="382">
          <cell r="A382" t="str">
            <v>I381</v>
          </cell>
          <cell r="B382" t="str">
            <v>LAMINA METALICA DE 1/2"</v>
          </cell>
          <cell r="C382" t="str">
            <v>Insumos</v>
          </cell>
          <cell r="D382" t="str">
            <v>UND</v>
          </cell>
          <cell r="E382">
            <v>593937</v>
          </cell>
          <cell r="F382">
            <v>499107</v>
          </cell>
        </row>
        <row r="383">
          <cell r="A383" t="str">
            <v>I382</v>
          </cell>
          <cell r="B383" t="str">
            <v>JUNTA TIPO VSL T -100 O SIMILAR</v>
          </cell>
          <cell r="C383" t="str">
            <v>Insumos</v>
          </cell>
          <cell r="D383" t="str">
            <v>M</v>
          </cell>
          <cell r="E383">
            <v>2733253</v>
          </cell>
          <cell r="F383">
            <v>2296851</v>
          </cell>
        </row>
        <row r="384">
          <cell r="A384" t="str">
            <v>I383</v>
          </cell>
          <cell r="B384" t="str">
            <v>BLOQUES DE CESPED</v>
          </cell>
          <cell r="C384" t="str">
            <v>Insumos</v>
          </cell>
          <cell r="D384" t="str">
            <v>M2</v>
          </cell>
          <cell r="E384">
            <v>8235</v>
          </cell>
          <cell r="F384">
            <v>8235</v>
          </cell>
        </row>
        <row r="385">
          <cell r="A385" t="str">
            <v>I384</v>
          </cell>
          <cell r="B385" t="str">
            <v>ARBOL DE GRAN PORTE</v>
          </cell>
          <cell r="C385" t="str">
            <v>Insumos</v>
          </cell>
          <cell r="D385" t="str">
            <v>UND</v>
          </cell>
          <cell r="E385">
            <v>205924</v>
          </cell>
          <cell r="F385">
            <v>205924</v>
          </cell>
        </row>
        <row r="386">
          <cell r="A386" t="str">
            <v>I385</v>
          </cell>
          <cell r="B386" t="str">
            <v>CANECA METALICA PARA BASUREROS</v>
          </cell>
          <cell r="C386" t="str">
            <v>Insumos</v>
          </cell>
          <cell r="D386" t="str">
            <v>UND</v>
          </cell>
          <cell r="E386">
            <v>300623</v>
          </cell>
          <cell r="F386">
            <v>252624</v>
          </cell>
        </row>
        <row r="387">
          <cell r="A387" t="str">
            <v>I386</v>
          </cell>
          <cell r="B387" t="str">
            <v>TUBO PVC CONDUIT 2"</v>
          </cell>
          <cell r="C387" t="str">
            <v>Insumos</v>
          </cell>
          <cell r="D387" t="str">
            <v>M</v>
          </cell>
          <cell r="E387">
            <v>6822</v>
          </cell>
          <cell r="F387">
            <v>5733</v>
          </cell>
        </row>
        <row r="388">
          <cell r="A388" t="str">
            <v>I387</v>
          </cell>
          <cell r="B388" t="str">
            <v>SOLUCION</v>
          </cell>
          <cell r="C388" t="str">
            <v>Insumos</v>
          </cell>
          <cell r="D388" t="str">
            <v>LT</v>
          </cell>
          <cell r="E388">
            <v>84501</v>
          </cell>
          <cell r="F388">
            <v>71009</v>
          </cell>
        </row>
        <row r="389">
          <cell r="A389" t="str">
            <v>I388</v>
          </cell>
          <cell r="B389" t="str">
            <v>VARILLA DE 1" ROSCADA PARA ANCLAJES DE LUMINARIA</v>
          </cell>
          <cell r="C389" t="str">
            <v>Insumos</v>
          </cell>
          <cell r="D389" t="str">
            <v>M</v>
          </cell>
          <cell r="E389">
            <v>25674</v>
          </cell>
          <cell r="F389">
            <v>21575</v>
          </cell>
        </row>
        <row r="390">
          <cell r="A390" t="str">
            <v>I389</v>
          </cell>
          <cell r="B390" t="str">
            <v xml:space="preserve">PLANTILLA PARA UBICACIÓN  DE PERNOS BASES LUMINARIAS </v>
          </cell>
          <cell r="C390" t="str">
            <v>Insumos</v>
          </cell>
          <cell r="D390" t="str">
            <v>UND</v>
          </cell>
          <cell r="E390">
            <v>81250</v>
          </cell>
          <cell r="F390">
            <v>68277</v>
          </cell>
        </row>
        <row r="391">
          <cell r="A391" t="str">
            <v>I390</v>
          </cell>
          <cell r="B391" t="str">
            <v>POSTE EN CONCRETO PREFABRICADO</v>
          </cell>
          <cell r="C391" t="str">
            <v>Insumos</v>
          </cell>
          <cell r="D391" t="str">
            <v>M</v>
          </cell>
          <cell r="E391">
            <v>65974</v>
          </cell>
          <cell r="F391">
            <v>55440</v>
          </cell>
        </row>
        <row r="392">
          <cell r="A392" t="str">
            <v>I391</v>
          </cell>
          <cell r="B392" t="str">
            <v>PLANTULA DE  LIMONCILLO Y/O CITRONELA O SIMILAR</v>
          </cell>
          <cell r="C392" t="str">
            <v>Insumos</v>
          </cell>
          <cell r="D392" t="str">
            <v>UND</v>
          </cell>
          <cell r="E392">
            <v>1267</v>
          </cell>
          <cell r="F392">
            <v>1267</v>
          </cell>
        </row>
        <row r="393">
          <cell r="A393" t="str">
            <v>I392</v>
          </cell>
          <cell r="B393" t="str">
            <v>REPOSICION PLANTULAS</v>
          </cell>
          <cell r="C393" t="str">
            <v>Insumos</v>
          </cell>
          <cell r="D393" t="str">
            <v>UND</v>
          </cell>
          <cell r="E393">
            <v>3960</v>
          </cell>
          <cell r="F393">
            <v>3960</v>
          </cell>
        </row>
        <row r="394">
          <cell r="A394" t="str">
            <v>I393</v>
          </cell>
          <cell r="B394" t="str">
            <v>SEMILLAS PARA BIOMANTO</v>
          </cell>
          <cell r="C394" t="str">
            <v>Insumos</v>
          </cell>
          <cell r="D394" t="str">
            <v>KG</v>
          </cell>
          <cell r="E394">
            <v>63362</v>
          </cell>
          <cell r="F394">
            <v>63362</v>
          </cell>
        </row>
        <row r="395">
          <cell r="A395" t="str">
            <v>I394</v>
          </cell>
          <cell r="B395" t="str">
            <v>GALLINAZA</v>
          </cell>
          <cell r="C395" t="str">
            <v>Insumos</v>
          </cell>
          <cell r="D395" t="str">
            <v>KG</v>
          </cell>
          <cell r="E395">
            <v>474</v>
          </cell>
          <cell r="F395">
            <v>474</v>
          </cell>
        </row>
        <row r="396">
          <cell r="A396" t="str">
            <v>I395</v>
          </cell>
          <cell r="B396" t="str">
            <v>PLANTULA DE CAÑABRAVA O SIMILAR</v>
          </cell>
          <cell r="C396" t="str">
            <v>Insumos</v>
          </cell>
          <cell r="D396" t="str">
            <v>UND</v>
          </cell>
          <cell r="E396">
            <v>791</v>
          </cell>
          <cell r="F396">
            <v>791</v>
          </cell>
        </row>
        <row r="397">
          <cell r="A397" t="str">
            <v>I396</v>
          </cell>
          <cell r="B397" t="str">
            <v>ESTACAS DE MARATON</v>
          </cell>
          <cell r="C397" t="str">
            <v>Insumos</v>
          </cell>
          <cell r="D397" t="str">
            <v>UND</v>
          </cell>
          <cell r="E397">
            <v>1110</v>
          </cell>
          <cell r="F397">
            <v>1110</v>
          </cell>
        </row>
        <row r="398">
          <cell r="A398" t="str">
            <v>I397</v>
          </cell>
          <cell r="B398" t="str">
            <v>ESTACAS DE GUADUA</v>
          </cell>
          <cell r="C398" t="str">
            <v>Insumos</v>
          </cell>
          <cell r="D398" t="str">
            <v>UND</v>
          </cell>
          <cell r="E398">
            <v>3960</v>
          </cell>
          <cell r="F398">
            <v>3960</v>
          </cell>
        </row>
        <row r="399">
          <cell r="A399" t="str">
            <v>I398</v>
          </cell>
          <cell r="B399" t="str">
            <v>ALFALISTO BLANCO O SIMILAR</v>
          </cell>
          <cell r="C399" t="str">
            <v>Insumos</v>
          </cell>
          <cell r="D399" t="str">
            <v>KG</v>
          </cell>
          <cell r="E399">
            <v>2516</v>
          </cell>
          <cell r="F399">
            <v>2114</v>
          </cell>
        </row>
        <row r="400">
          <cell r="A400" t="str">
            <v>I399</v>
          </cell>
          <cell r="B400" t="str">
            <v>ALFALISTO GRIS O SIMILAR.</v>
          </cell>
          <cell r="C400" t="str">
            <v>Insumos</v>
          </cell>
          <cell r="D400" t="str">
            <v>KG</v>
          </cell>
          <cell r="E400">
            <v>1918</v>
          </cell>
          <cell r="F400">
            <v>1612</v>
          </cell>
        </row>
        <row r="401">
          <cell r="A401" t="str">
            <v>I400</v>
          </cell>
          <cell r="B401" t="str">
            <v>ALFALISTOPLUS O SIMILAR.</v>
          </cell>
          <cell r="C401" t="str">
            <v>Insumos</v>
          </cell>
          <cell r="D401" t="str">
            <v>KG</v>
          </cell>
          <cell r="E401">
            <v>4651</v>
          </cell>
          <cell r="F401">
            <v>3908</v>
          </cell>
        </row>
        <row r="402">
          <cell r="A402" t="str">
            <v>I401</v>
          </cell>
          <cell r="B402" t="str">
            <v>BISAGRAS ALUMINIO 3"</v>
          </cell>
          <cell r="C402" t="str">
            <v>Insumos</v>
          </cell>
          <cell r="D402" t="str">
            <v>UND</v>
          </cell>
          <cell r="E402">
            <v>4283</v>
          </cell>
          <cell r="F402">
            <v>3599</v>
          </cell>
        </row>
        <row r="403">
          <cell r="A403" t="str">
            <v>I402</v>
          </cell>
          <cell r="B403" t="str">
            <v>BROCA PARA MURO 5/8" X 8"</v>
          </cell>
          <cell r="C403" t="str">
            <v>Insumos</v>
          </cell>
          <cell r="D403" t="str">
            <v>UND</v>
          </cell>
          <cell r="E403">
            <v>14566</v>
          </cell>
          <cell r="F403">
            <v>12240</v>
          </cell>
        </row>
        <row r="404">
          <cell r="A404" t="str">
            <v>I403</v>
          </cell>
          <cell r="B404" t="str">
            <v>BROCA PARA MURO 7/8" X 8"</v>
          </cell>
          <cell r="C404" t="str">
            <v>Insumos</v>
          </cell>
          <cell r="D404" t="str">
            <v>UND</v>
          </cell>
          <cell r="E404">
            <v>14566</v>
          </cell>
          <cell r="F404">
            <v>12240</v>
          </cell>
        </row>
        <row r="405">
          <cell r="A405" t="str">
            <v>I404</v>
          </cell>
          <cell r="B405" t="str">
            <v>CEMENTO BLANCO</v>
          </cell>
          <cell r="C405" t="str">
            <v>Insumos</v>
          </cell>
          <cell r="D405" t="str">
            <v>KG</v>
          </cell>
          <cell r="E405">
            <v>2572</v>
          </cell>
          <cell r="F405">
            <v>2161</v>
          </cell>
        </row>
        <row r="406">
          <cell r="A406" t="str">
            <v>I405</v>
          </cell>
          <cell r="B406" t="str">
            <v>CHAZO PUNTILLA</v>
          </cell>
          <cell r="C406" t="str">
            <v>Insumos</v>
          </cell>
          <cell r="D406" t="str">
            <v>UND</v>
          </cell>
          <cell r="E406">
            <v>345</v>
          </cell>
          <cell r="F406">
            <v>290</v>
          </cell>
        </row>
        <row r="407">
          <cell r="A407" t="str">
            <v>I406</v>
          </cell>
          <cell r="B407" t="str">
            <v xml:space="preserve">CHAZOS 3/8 X 2" </v>
          </cell>
          <cell r="C407" t="str">
            <v>Insumos</v>
          </cell>
          <cell r="D407" t="str">
            <v>UND</v>
          </cell>
          <cell r="E407">
            <v>1284</v>
          </cell>
          <cell r="F407">
            <v>1079</v>
          </cell>
        </row>
        <row r="408">
          <cell r="A408" t="str">
            <v>I407</v>
          </cell>
          <cell r="B408" t="str">
            <v>CINTA DE DEMARCACION * 10 M.</v>
          </cell>
          <cell r="C408" t="str">
            <v>Insumos</v>
          </cell>
          <cell r="D408" t="str">
            <v>M</v>
          </cell>
          <cell r="E408">
            <v>168</v>
          </cell>
          <cell r="F408">
            <v>141</v>
          </cell>
        </row>
        <row r="409">
          <cell r="A409" t="str">
            <v>I408</v>
          </cell>
          <cell r="B409" t="str">
            <v>COLOR MINERAL</v>
          </cell>
          <cell r="C409" t="str">
            <v>Insumos</v>
          </cell>
          <cell r="D409" t="str">
            <v>KG</v>
          </cell>
          <cell r="E409">
            <v>18163</v>
          </cell>
          <cell r="F409">
            <v>15263</v>
          </cell>
        </row>
        <row r="410">
          <cell r="A410" t="str">
            <v>I409</v>
          </cell>
          <cell r="B410" t="str">
            <v>DILATACION EN BRONCE PC09</v>
          </cell>
          <cell r="C410" t="str">
            <v>Insumos</v>
          </cell>
          <cell r="D410" t="str">
            <v>M</v>
          </cell>
          <cell r="E410">
            <v>17136</v>
          </cell>
          <cell r="F410">
            <v>14400</v>
          </cell>
        </row>
        <row r="411">
          <cell r="A411" t="str">
            <v>I410</v>
          </cell>
          <cell r="B411" t="str">
            <v>ENDURECEDOR COLOR GRIS  TIPO ROCKTOP DE TOXEMENT O SIMILAR.</v>
          </cell>
          <cell r="C411" t="str">
            <v>Insumos</v>
          </cell>
          <cell r="D411" t="str">
            <v>KG</v>
          </cell>
          <cell r="E411">
            <v>1363</v>
          </cell>
          <cell r="F411">
            <v>1145</v>
          </cell>
        </row>
        <row r="412">
          <cell r="A412" t="str">
            <v>I411</v>
          </cell>
          <cell r="B412" t="str">
            <v>ESTOPA</v>
          </cell>
          <cell r="C412" t="str">
            <v>Insumos</v>
          </cell>
          <cell r="D412" t="str">
            <v>KG</v>
          </cell>
          <cell r="E412">
            <v>75408</v>
          </cell>
          <cell r="F412">
            <v>63368</v>
          </cell>
        </row>
        <row r="413">
          <cell r="A413" t="str">
            <v>I412</v>
          </cell>
          <cell r="B413" t="str">
            <v>EXTRACTOR EOLICO VERTICAL DE 12"</v>
          </cell>
          <cell r="C413" t="str">
            <v>Insumos</v>
          </cell>
          <cell r="D413" t="str">
            <v>UND</v>
          </cell>
          <cell r="E413">
            <v>205486</v>
          </cell>
          <cell r="F413">
            <v>172677</v>
          </cell>
        </row>
        <row r="414">
          <cell r="A414" t="str">
            <v>I413</v>
          </cell>
          <cell r="B414" t="str">
            <v>GRAVILLA MONA ( 25 KILOS )</v>
          </cell>
          <cell r="C414" t="str">
            <v>Insumos</v>
          </cell>
          <cell r="D414" t="str">
            <v>BUL</v>
          </cell>
          <cell r="E414">
            <v>8225</v>
          </cell>
          <cell r="F414">
            <v>6912</v>
          </cell>
        </row>
        <row r="415">
          <cell r="A415" t="str">
            <v>I414</v>
          </cell>
          <cell r="B415" t="str">
            <v>LAMINA METALDECK  LAMINA 2"  CAL.16  - TIPO ACESCO O SIMILAR.</v>
          </cell>
          <cell r="C415" t="str">
            <v>Insumos</v>
          </cell>
          <cell r="D415" t="str">
            <v>M2</v>
          </cell>
          <cell r="E415">
            <v>35210</v>
          </cell>
          <cell r="F415">
            <v>29588</v>
          </cell>
        </row>
        <row r="416">
          <cell r="A416" t="str">
            <v>I415</v>
          </cell>
          <cell r="B416" t="str">
            <v xml:space="preserve">LAMINA CORPALOSA </v>
          </cell>
          <cell r="C416" t="str">
            <v>Insumos</v>
          </cell>
          <cell r="D416" t="str">
            <v>M2</v>
          </cell>
          <cell r="E416">
            <v>48327</v>
          </cell>
          <cell r="F416">
            <v>40611</v>
          </cell>
        </row>
        <row r="417">
          <cell r="A417" t="str">
            <v>I416</v>
          </cell>
          <cell r="B417" t="str">
            <v>LLAVE TERMINAL MANGUERA 1/2"</v>
          </cell>
          <cell r="C417" t="str">
            <v>Insumos</v>
          </cell>
          <cell r="D417" t="str">
            <v>UND</v>
          </cell>
          <cell r="E417">
            <v>27249</v>
          </cell>
          <cell r="F417">
            <v>22898</v>
          </cell>
        </row>
        <row r="418">
          <cell r="A418" t="str">
            <v>I417</v>
          </cell>
          <cell r="B418" t="str">
            <v>PABMERIL PLIEGO 9" X 11"</v>
          </cell>
          <cell r="C418" t="str">
            <v>Insumos</v>
          </cell>
          <cell r="D418" t="str">
            <v>UND</v>
          </cell>
          <cell r="E418">
            <v>4053</v>
          </cell>
          <cell r="F418">
            <v>3406</v>
          </cell>
        </row>
        <row r="419">
          <cell r="A419" t="str">
            <v>I418</v>
          </cell>
          <cell r="B419" t="str">
            <v>PEGACOR BLANCO</v>
          </cell>
          <cell r="C419" t="str">
            <v>Insumos</v>
          </cell>
          <cell r="D419" t="str">
            <v>KG</v>
          </cell>
          <cell r="E419">
            <v>2741</v>
          </cell>
          <cell r="F419">
            <v>2303</v>
          </cell>
        </row>
        <row r="420">
          <cell r="A420" t="str">
            <v>I419</v>
          </cell>
          <cell r="B420" t="str">
            <v>PEGANTE BOXER</v>
          </cell>
          <cell r="C420" t="str">
            <v>Insumos</v>
          </cell>
          <cell r="D420" t="str">
            <v>GAL</v>
          </cell>
          <cell r="E420">
            <v>102829</v>
          </cell>
          <cell r="F420">
            <v>86411</v>
          </cell>
        </row>
        <row r="421">
          <cell r="A421" t="str">
            <v>I420</v>
          </cell>
          <cell r="B421" t="str">
            <v>PISTOLA INYECTOR PARA EPOXICO</v>
          </cell>
          <cell r="C421" t="str">
            <v>Insumos</v>
          </cell>
          <cell r="D421" t="str">
            <v>UND</v>
          </cell>
          <cell r="E421">
            <v>497352</v>
          </cell>
          <cell r="F421">
            <v>417943</v>
          </cell>
        </row>
        <row r="422">
          <cell r="A422" t="str">
            <v>I421</v>
          </cell>
          <cell r="B422" t="str">
            <v>PLACA DE IDENTIFICACION EN ALUMINIO ALTO RELIEVE DE 12 X 5 CM. SEGÚN NORMA CS 278-1</v>
          </cell>
          <cell r="C422" t="str">
            <v>Insumos</v>
          </cell>
          <cell r="D422" t="str">
            <v>UND</v>
          </cell>
          <cell r="E422">
            <v>5994</v>
          </cell>
          <cell r="F422">
            <v>5037</v>
          </cell>
        </row>
        <row r="423">
          <cell r="A423" t="str">
            <v>I422</v>
          </cell>
          <cell r="B423" t="str">
            <v>PLASTOCRETE DM DE SIKA IMPERMEABILIZANTE PARA CONCRETOS O SIMILAR.</v>
          </cell>
          <cell r="C423" t="str">
            <v>Insumos</v>
          </cell>
          <cell r="D423" t="str">
            <v>KG</v>
          </cell>
          <cell r="E423">
            <v>12322</v>
          </cell>
          <cell r="F423">
            <v>10355</v>
          </cell>
        </row>
        <row r="424">
          <cell r="A424" t="str">
            <v>I423</v>
          </cell>
          <cell r="B424" t="str">
            <v>POLIETILENO NO. 6</v>
          </cell>
          <cell r="C424" t="str">
            <v>Insumos</v>
          </cell>
          <cell r="D424" t="str">
            <v>M2</v>
          </cell>
          <cell r="E424">
            <v>4283</v>
          </cell>
          <cell r="F424">
            <v>3599</v>
          </cell>
        </row>
        <row r="425">
          <cell r="A425" t="str">
            <v>I424</v>
          </cell>
          <cell r="B425" t="str">
            <v>PUNTILLA CON CABEZA 1"</v>
          </cell>
          <cell r="C425" t="str">
            <v>Insumos</v>
          </cell>
          <cell r="D425" t="str">
            <v>LB</v>
          </cell>
          <cell r="E425">
            <v>4283</v>
          </cell>
          <cell r="F425">
            <v>3599</v>
          </cell>
        </row>
        <row r="426">
          <cell r="A426" t="str">
            <v>I425</v>
          </cell>
          <cell r="B426" t="str">
            <v>PUNTILLA CON CABEZA 2"</v>
          </cell>
          <cell r="C426" t="str">
            <v>Insumos</v>
          </cell>
          <cell r="D426" t="str">
            <v>LB</v>
          </cell>
          <cell r="E426">
            <v>4283</v>
          </cell>
          <cell r="F426">
            <v>3599</v>
          </cell>
        </row>
        <row r="427">
          <cell r="A427" t="str">
            <v>I426</v>
          </cell>
          <cell r="B427" t="str">
            <v>PUNTILLA CON CABEZA 3"</v>
          </cell>
          <cell r="C427" t="str">
            <v>Insumos</v>
          </cell>
          <cell r="D427" t="str">
            <v>LB</v>
          </cell>
          <cell r="E427">
            <v>4283</v>
          </cell>
          <cell r="F427">
            <v>3599</v>
          </cell>
        </row>
        <row r="428">
          <cell r="A428" t="str">
            <v>I427</v>
          </cell>
          <cell r="B428" t="str">
            <v>SIKA-1 IMPERMEABILIZANTE INTEGRAL MORTEROS O SIMILAR.</v>
          </cell>
          <cell r="C428" t="str">
            <v>Insumos</v>
          </cell>
          <cell r="D428" t="str">
            <v>KG</v>
          </cell>
          <cell r="E428">
            <v>12121</v>
          </cell>
          <cell r="F428">
            <v>10186</v>
          </cell>
        </row>
        <row r="429">
          <cell r="A429" t="str">
            <v>I428</v>
          </cell>
          <cell r="B429" t="str">
            <v>SIKADUR -42  ANCLAJE O SIMILAR.</v>
          </cell>
          <cell r="C429" t="str">
            <v>Insumos</v>
          </cell>
          <cell r="D429" t="str">
            <v>KG</v>
          </cell>
          <cell r="E429">
            <v>39360</v>
          </cell>
          <cell r="F429">
            <v>33076</v>
          </cell>
        </row>
        <row r="430">
          <cell r="A430" t="str">
            <v>I429</v>
          </cell>
          <cell r="B430" t="str">
            <v>SIKADUR -32 PRIMER</v>
          </cell>
          <cell r="C430" t="str">
            <v>Insumos</v>
          </cell>
          <cell r="D430" t="str">
            <v>KG</v>
          </cell>
          <cell r="E430">
            <v>98018</v>
          </cell>
          <cell r="F430">
            <v>82368</v>
          </cell>
        </row>
        <row r="431">
          <cell r="A431" t="str">
            <v>I430</v>
          </cell>
          <cell r="B431" t="str">
            <v>SIKADUR PANEL O SIMILAR.</v>
          </cell>
          <cell r="C431" t="str">
            <v>Insumos</v>
          </cell>
          <cell r="D431" t="str">
            <v>KG</v>
          </cell>
          <cell r="E431">
            <v>58049</v>
          </cell>
          <cell r="F431">
            <v>48781</v>
          </cell>
        </row>
        <row r="432">
          <cell r="A432" t="str">
            <v>I431</v>
          </cell>
          <cell r="B432" t="str">
            <v>SIKAFLEX 1A TUBO 305 CC O SIMILAR.</v>
          </cell>
          <cell r="C432" t="str">
            <v>Insumos</v>
          </cell>
          <cell r="D432" t="str">
            <v>UND</v>
          </cell>
          <cell r="E432">
            <v>38567</v>
          </cell>
          <cell r="F432">
            <v>32409</v>
          </cell>
        </row>
        <row r="433">
          <cell r="A433" t="str">
            <v>I432</v>
          </cell>
          <cell r="B433" t="str">
            <v>SIKAFLEX PRO 3 WF TUBO 600 CC O SIMILAR.</v>
          </cell>
          <cell r="C433" t="str">
            <v>Insumos</v>
          </cell>
          <cell r="D433" t="str">
            <v>UND</v>
          </cell>
          <cell r="E433">
            <v>91645</v>
          </cell>
          <cell r="F433">
            <v>77013</v>
          </cell>
        </row>
        <row r="434">
          <cell r="A434" t="str">
            <v>I433</v>
          </cell>
          <cell r="B434" t="str">
            <v>SILICONA TUBO 280 ML</v>
          </cell>
          <cell r="C434" t="str">
            <v>Insumos</v>
          </cell>
          <cell r="D434" t="str">
            <v>UND</v>
          </cell>
          <cell r="E434">
            <v>13367</v>
          </cell>
          <cell r="F434">
            <v>11233</v>
          </cell>
        </row>
        <row r="435">
          <cell r="A435" t="str">
            <v>I434</v>
          </cell>
          <cell r="B435" t="str">
            <v>SOLDADURA DE ESTAÑO 60-40 250GR 1/16"  (1.6 MM)</v>
          </cell>
          <cell r="C435" t="str">
            <v>Insumos</v>
          </cell>
          <cell r="D435" t="str">
            <v>UND</v>
          </cell>
          <cell r="E435">
            <v>31190</v>
          </cell>
          <cell r="F435">
            <v>26210</v>
          </cell>
        </row>
        <row r="436">
          <cell r="A436" t="str">
            <v>I435</v>
          </cell>
          <cell r="B436" t="str">
            <v>SOLDADURA ELECTRICA TIPO WESTARCO SUPER E- 6013  DE 1/8 O SIMILAR.</v>
          </cell>
          <cell r="C436" t="str">
            <v>Insumos</v>
          </cell>
          <cell r="D436" t="str">
            <v>KG</v>
          </cell>
          <cell r="E436">
            <v>12850</v>
          </cell>
          <cell r="F436">
            <v>10798</v>
          </cell>
        </row>
        <row r="437">
          <cell r="A437" t="str">
            <v>I436</v>
          </cell>
          <cell r="B437" t="str">
            <v>SOLDADURA EXOTERMICA TIPO CADWELD O SIMILAR  DE 115 GRADOS</v>
          </cell>
          <cell r="C437" t="str">
            <v>Insumos</v>
          </cell>
          <cell r="D437" t="str">
            <v>UND</v>
          </cell>
          <cell r="E437">
            <v>34272</v>
          </cell>
          <cell r="F437">
            <v>28800</v>
          </cell>
        </row>
        <row r="438">
          <cell r="A438" t="str">
            <v>I437</v>
          </cell>
          <cell r="B438" t="str">
            <v xml:space="preserve">SOLDADURA E 6013 </v>
          </cell>
          <cell r="C438" t="str">
            <v>Insumos</v>
          </cell>
          <cell r="D438" t="str">
            <v>KG</v>
          </cell>
          <cell r="E438">
            <v>10796</v>
          </cell>
          <cell r="F438">
            <v>9072</v>
          </cell>
        </row>
        <row r="439">
          <cell r="A439" t="str">
            <v>I438</v>
          </cell>
          <cell r="B439" t="str">
            <v>SOLDADURA Y LIMPIADOR</v>
          </cell>
          <cell r="C439" t="str">
            <v>Insumos</v>
          </cell>
          <cell r="D439" t="str">
            <v>UND</v>
          </cell>
          <cell r="E439">
            <v>2530</v>
          </cell>
          <cell r="F439">
            <v>2126</v>
          </cell>
        </row>
        <row r="440">
          <cell r="A440" t="str">
            <v>I439</v>
          </cell>
          <cell r="B440" t="str">
            <v>SOLDADURA E7018</v>
          </cell>
          <cell r="C440" t="str">
            <v>Insumos</v>
          </cell>
          <cell r="D440" t="str">
            <v>KG</v>
          </cell>
          <cell r="E440">
            <v>15435</v>
          </cell>
          <cell r="F440">
            <v>12971</v>
          </cell>
        </row>
        <row r="441">
          <cell r="A441" t="str">
            <v>I440</v>
          </cell>
          <cell r="B441" t="str">
            <v>WIN PLASTICO</v>
          </cell>
          <cell r="C441" t="str">
            <v>Insumos</v>
          </cell>
          <cell r="D441" t="str">
            <v>M</v>
          </cell>
          <cell r="E441">
            <v>4799</v>
          </cell>
          <cell r="F441">
            <v>4033</v>
          </cell>
        </row>
        <row r="442">
          <cell r="A442" t="str">
            <v>I441</v>
          </cell>
          <cell r="B442" t="str">
            <v xml:space="preserve">SIKA ANTISOL ROJO </v>
          </cell>
          <cell r="C442" t="str">
            <v>Insumos</v>
          </cell>
          <cell r="D442" t="str">
            <v>KG</v>
          </cell>
          <cell r="E442">
            <v>17791</v>
          </cell>
          <cell r="F442">
            <v>14950</v>
          </cell>
        </row>
        <row r="443">
          <cell r="A443" t="str">
            <v>I442</v>
          </cell>
          <cell r="B443" t="str">
            <v xml:space="preserve">SIKA SEPAROL </v>
          </cell>
          <cell r="C443" t="str">
            <v>Insumos</v>
          </cell>
          <cell r="D443" t="str">
            <v>KG</v>
          </cell>
          <cell r="E443">
            <v>23062</v>
          </cell>
          <cell r="F443">
            <v>19380</v>
          </cell>
        </row>
        <row r="444">
          <cell r="A444" t="str">
            <v>I443</v>
          </cell>
          <cell r="B444" t="str">
            <v xml:space="preserve">POLIETILENO NEGRO CAL 3.5 </v>
          </cell>
          <cell r="C444" t="str">
            <v>Insumos</v>
          </cell>
          <cell r="D444" t="str">
            <v>M</v>
          </cell>
          <cell r="E444">
            <v>6340</v>
          </cell>
          <cell r="F444">
            <v>5328</v>
          </cell>
        </row>
        <row r="445">
          <cell r="A445" t="str">
            <v>I444</v>
          </cell>
          <cell r="B445" t="str">
            <v>FALLEBA +PORTA CANDADO</v>
          </cell>
          <cell r="C445" t="str">
            <v>Insumos</v>
          </cell>
          <cell r="D445" t="str">
            <v>UND</v>
          </cell>
          <cell r="E445">
            <v>59982</v>
          </cell>
          <cell r="F445">
            <v>50405</v>
          </cell>
        </row>
        <row r="446">
          <cell r="A446" t="str">
            <v>I445</v>
          </cell>
          <cell r="B446" t="str">
            <v xml:space="preserve">BISAGRA EN TUBO </v>
          </cell>
          <cell r="C446" t="str">
            <v>Insumos</v>
          </cell>
          <cell r="D446" t="str">
            <v>UND</v>
          </cell>
          <cell r="E446">
            <v>42845</v>
          </cell>
          <cell r="F446">
            <v>36004</v>
          </cell>
        </row>
        <row r="447">
          <cell r="A447" t="str">
            <v>I446</v>
          </cell>
          <cell r="B447" t="str">
            <v>BISAGRAS ALUMINIO VAIVEN 3"</v>
          </cell>
          <cell r="C447" t="str">
            <v>Insumos</v>
          </cell>
          <cell r="D447" t="str">
            <v>UND</v>
          </cell>
          <cell r="E447">
            <v>26564</v>
          </cell>
          <cell r="F447">
            <v>22323</v>
          </cell>
        </row>
        <row r="448">
          <cell r="A448" t="str">
            <v>I447</v>
          </cell>
          <cell r="B448" t="str">
            <v>FIBRA PARA CERRAMIENTO PROVISIONAL H=2,1M</v>
          </cell>
          <cell r="C448" t="str">
            <v>Insumos</v>
          </cell>
          <cell r="D448" t="str">
            <v>M</v>
          </cell>
          <cell r="E448">
            <v>3768</v>
          </cell>
          <cell r="F448">
            <v>3166</v>
          </cell>
        </row>
        <row r="449">
          <cell r="A449" t="str">
            <v>I448</v>
          </cell>
          <cell r="B449" t="str">
            <v>VALLA EN LONA</v>
          </cell>
          <cell r="C449" t="str">
            <v>Insumos</v>
          </cell>
          <cell r="D449" t="str">
            <v>M2</v>
          </cell>
          <cell r="E449">
            <v>85690</v>
          </cell>
          <cell r="F449">
            <v>72008</v>
          </cell>
        </row>
        <row r="450">
          <cell r="A450" t="str">
            <v>I449</v>
          </cell>
          <cell r="B450" t="str">
            <v>VALLA EN LONA TIPO TRIPODE (3 USOS)</v>
          </cell>
          <cell r="C450" t="str">
            <v>Insumos</v>
          </cell>
          <cell r="D450" t="str">
            <v>UND</v>
          </cell>
          <cell r="E450">
            <v>308490</v>
          </cell>
          <cell r="F450">
            <v>259235</v>
          </cell>
        </row>
        <row r="451">
          <cell r="A451" t="str">
            <v>I450</v>
          </cell>
          <cell r="B451" t="str">
            <v>SEÑAL PREVENTIVA, REGLAMENTARIA E INFORMATIVA (2 USOS)</v>
          </cell>
          <cell r="C451" t="str">
            <v>Insumos</v>
          </cell>
          <cell r="D451" t="str">
            <v>UND</v>
          </cell>
          <cell r="E451">
            <v>171379</v>
          </cell>
          <cell r="F451">
            <v>144016</v>
          </cell>
        </row>
        <row r="452">
          <cell r="A452" t="str">
            <v>I451</v>
          </cell>
          <cell r="B452" t="str">
            <v>DELINEADOR PLASTICO ( 8  USOS)</v>
          </cell>
          <cell r="C452" t="str">
            <v>Insumos</v>
          </cell>
          <cell r="D452" t="str">
            <v>UND</v>
          </cell>
          <cell r="E452">
            <v>51414</v>
          </cell>
          <cell r="F452">
            <v>43205</v>
          </cell>
        </row>
        <row r="453">
          <cell r="A453" t="str">
            <v>I452</v>
          </cell>
          <cell r="B453" t="str">
            <v>CINTA REFLECTIVA DE SEGURIDAD (2 HILERAS)</v>
          </cell>
          <cell r="C453" t="str">
            <v>Insumos</v>
          </cell>
          <cell r="D453" t="str">
            <v>M</v>
          </cell>
          <cell r="E453">
            <v>136</v>
          </cell>
          <cell r="F453">
            <v>114</v>
          </cell>
        </row>
        <row r="454">
          <cell r="A454" t="str">
            <v>I453</v>
          </cell>
          <cell r="B454" t="str">
            <v>ESTRUCTURA EN GUADUA-CUARTÓN</v>
          </cell>
          <cell r="C454" t="str">
            <v>Insumos</v>
          </cell>
          <cell r="D454" t="str">
            <v>M</v>
          </cell>
          <cell r="E454">
            <v>34272</v>
          </cell>
          <cell r="F454">
            <v>28800</v>
          </cell>
        </row>
        <row r="455">
          <cell r="A455" t="str">
            <v>I454</v>
          </cell>
          <cell r="B455" t="str">
            <v>PASAMANOS EN LISTÓN</v>
          </cell>
          <cell r="C455" t="str">
            <v>Insumos</v>
          </cell>
          <cell r="D455" t="str">
            <v>M</v>
          </cell>
          <cell r="E455">
            <v>11996</v>
          </cell>
          <cell r="F455">
            <v>10081</v>
          </cell>
        </row>
        <row r="456">
          <cell r="A456" t="str">
            <v>I455</v>
          </cell>
          <cell r="B456" t="str">
            <v>ESTRUCTURA EN GUADUA</v>
          </cell>
          <cell r="C456" t="str">
            <v>Insumos</v>
          </cell>
          <cell r="D456" t="str">
            <v>M2</v>
          </cell>
          <cell r="E456">
            <v>2741</v>
          </cell>
          <cell r="F456">
            <v>2303</v>
          </cell>
        </row>
        <row r="457">
          <cell r="A457" t="str">
            <v>I456</v>
          </cell>
          <cell r="B457" t="str">
            <v>PLÁSTICO TRANSPARENTE CALIBRE 6</v>
          </cell>
          <cell r="C457" t="str">
            <v>Insumos</v>
          </cell>
          <cell r="D457" t="str">
            <v>M2</v>
          </cell>
          <cell r="E457">
            <v>3082</v>
          </cell>
          <cell r="F457">
            <v>2590</v>
          </cell>
        </row>
        <row r="458">
          <cell r="A458" t="str">
            <v>I457</v>
          </cell>
          <cell r="B458" t="str">
            <v>MATERIALES VARIOS PARA RANSPORTE/INSTALACION/FIJACION  DE CAMARAS CIRCULARES</v>
          </cell>
          <cell r="C458" t="str">
            <v>Insumos</v>
          </cell>
          <cell r="D458" t="str">
            <v>UND</v>
          </cell>
          <cell r="E458">
            <v>9748</v>
          </cell>
          <cell r="F458">
            <v>8192</v>
          </cell>
        </row>
        <row r="459">
          <cell r="A459" t="str">
            <v>I458</v>
          </cell>
          <cell r="B459" t="str">
            <v>ARO-TAPA HD DE 0.58 M - SELLO ELASTICO - LLAVE SEGURIDAD</v>
          </cell>
          <cell r="C459" t="str">
            <v>Insumos</v>
          </cell>
          <cell r="D459" t="str">
            <v>UND</v>
          </cell>
          <cell r="E459">
            <v>1159274</v>
          </cell>
          <cell r="F459">
            <v>974180</v>
          </cell>
        </row>
        <row r="460">
          <cell r="A460" t="str">
            <v>I459</v>
          </cell>
          <cell r="B460" t="str">
            <v>ARO-TAPA HFDE 0.60X 100 KG</v>
          </cell>
          <cell r="C460" t="str">
            <v>Insumos</v>
          </cell>
          <cell r="D460" t="str">
            <v>UND</v>
          </cell>
          <cell r="E460">
            <v>565499</v>
          </cell>
          <cell r="F460">
            <v>475209</v>
          </cell>
        </row>
        <row r="461">
          <cell r="A461" t="str">
            <v>I460</v>
          </cell>
          <cell r="B461" t="str">
            <v>ARO EN POLIPROPILENO RECICLADO CUELLO 13 CM</v>
          </cell>
          <cell r="C461" t="str">
            <v>Insumos</v>
          </cell>
          <cell r="D461" t="str">
            <v>UND</v>
          </cell>
          <cell r="E461">
            <v>237511</v>
          </cell>
          <cell r="F461">
            <v>199589</v>
          </cell>
        </row>
        <row r="462">
          <cell r="A462" t="str">
            <v>I461</v>
          </cell>
          <cell r="B462" t="str">
            <v>TAPA D= 0,70 M POLIPROPILENO RECICLADO</v>
          </cell>
          <cell r="C462" t="str">
            <v>Insumos</v>
          </cell>
          <cell r="D462" t="str">
            <v>UND</v>
          </cell>
          <cell r="E462">
            <v>207350</v>
          </cell>
          <cell r="F462">
            <v>174244</v>
          </cell>
        </row>
        <row r="463">
          <cell r="A463" t="str">
            <v>I462</v>
          </cell>
          <cell r="B463" t="str">
            <v>ARO EN POLIPROPILENO RECICLADO CUELLO 20 CM</v>
          </cell>
          <cell r="C463" t="str">
            <v>Insumos</v>
          </cell>
          <cell r="D463" t="str">
            <v>UND</v>
          </cell>
          <cell r="E463">
            <v>290875</v>
          </cell>
          <cell r="F463">
            <v>244433</v>
          </cell>
        </row>
        <row r="464">
          <cell r="A464" t="str">
            <v>I463</v>
          </cell>
          <cell r="B464" t="str">
            <v>LAMINA DE POLIPROPILENO PARA CAMARAS DE INSPECCION</v>
          </cell>
          <cell r="C464" t="str">
            <v>Insumos</v>
          </cell>
          <cell r="D464" t="str">
            <v>M2</v>
          </cell>
          <cell r="E464">
            <v>216775</v>
          </cell>
          <cell r="F464">
            <v>182164</v>
          </cell>
        </row>
        <row r="465">
          <cell r="A465" t="str">
            <v>I464</v>
          </cell>
          <cell r="B465" t="str">
            <v>HIDROSELLO DE 24 "</v>
          </cell>
          <cell r="C465" t="str">
            <v>Insumos</v>
          </cell>
          <cell r="D465" t="str">
            <v>UND</v>
          </cell>
          <cell r="E465">
            <v>71531</v>
          </cell>
          <cell r="F465">
            <v>60110</v>
          </cell>
        </row>
        <row r="466">
          <cell r="A466" t="str">
            <v>I465</v>
          </cell>
          <cell r="B466" t="str">
            <v>HIDROSELLO DE 27 "</v>
          </cell>
          <cell r="C466" t="str">
            <v>Insumos</v>
          </cell>
          <cell r="D466" t="str">
            <v>UND</v>
          </cell>
          <cell r="E466">
            <v>77813</v>
          </cell>
          <cell r="F466">
            <v>65389</v>
          </cell>
        </row>
        <row r="467">
          <cell r="A467" t="str">
            <v>I466</v>
          </cell>
          <cell r="B467" t="str">
            <v>HIDROSELLO DE 30 "</v>
          </cell>
          <cell r="C467" t="str">
            <v>Insumos</v>
          </cell>
          <cell r="D467" t="str">
            <v>UND</v>
          </cell>
          <cell r="E467">
            <v>85776</v>
          </cell>
          <cell r="F467">
            <v>72081</v>
          </cell>
        </row>
        <row r="468">
          <cell r="A468" t="str">
            <v>I467</v>
          </cell>
          <cell r="B468" t="str">
            <v>HIDROSELLO DE 33"</v>
          </cell>
          <cell r="C468" t="str">
            <v>Insumos</v>
          </cell>
          <cell r="D468" t="str">
            <v>UND</v>
          </cell>
          <cell r="E468">
            <v>91673</v>
          </cell>
          <cell r="F468">
            <v>77036</v>
          </cell>
        </row>
        <row r="469">
          <cell r="A469" t="str">
            <v>I468</v>
          </cell>
          <cell r="B469" t="str">
            <v>HIDROSELLO DE 36 "</v>
          </cell>
          <cell r="C469" t="str">
            <v>Insumos</v>
          </cell>
          <cell r="D469" t="str">
            <v>UND</v>
          </cell>
          <cell r="E469">
            <v>103243</v>
          </cell>
          <cell r="F469">
            <v>86759</v>
          </cell>
        </row>
        <row r="470">
          <cell r="A470" t="str">
            <v>I469</v>
          </cell>
          <cell r="B470" t="str">
            <v>HIDROSELLO DE 39 "</v>
          </cell>
          <cell r="C470" t="str">
            <v>Insumos</v>
          </cell>
          <cell r="D470" t="str">
            <v>UND</v>
          </cell>
          <cell r="E470">
            <v>111127</v>
          </cell>
          <cell r="F470">
            <v>93384</v>
          </cell>
        </row>
        <row r="471">
          <cell r="A471" t="str">
            <v>I470</v>
          </cell>
          <cell r="B471" t="str">
            <v>HIDROSELLO DE 42 "</v>
          </cell>
          <cell r="C471" t="str">
            <v>Insumos</v>
          </cell>
          <cell r="D471" t="str">
            <v>UND</v>
          </cell>
          <cell r="E471">
            <v>124392</v>
          </cell>
          <cell r="F471">
            <v>104531</v>
          </cell>
        </row>
        <row r="472">
          <cell r="A472" t="str">
            <v>I471</v>
          </cell>
          <cell r="B472" t="str">
            <v>HIDROSELLO DE 45 "</v>
          </cell>
          <cell r="C472" t="str">
            <v>Insumos</v>
          </cell>
          <cell r="D472" t="str">
            <v>UND</v>
          </cell>
          <cell r="E472">
            <v>135680</v>
          </cell>
          <cell r="F472">
            <v>114017</v>
          </cell>
        </row>
        <row r="473">
          <cell r="A473" t="str">
            <v>I472</v>
          </cell>
          <cell r="B473" t="str">
            <v>HIDROSELLO DE 48 "</v>
          </cell>
          <cell r="C473" t="str">
            <v>Insumos</v>
          </cell>
          <cell r="D473" t="str">
            <v>UND</v>
          </cell>
          <cell r="E473">
            <v>135680</v>
          </cell>
          <cell r="F473">
            <v>114017</v>
          </cell>
        </row>
        <row r="474">
          <cell r="A474" t="str">
            <v>I473</v>
          </cell>
          <cell r="B474" t="str">
            <v>HIDROSELLO DE 51 "</v>
          </cell>
          <cell r="C474" t="str">
            <v>Insumos</v>
          </cell>
          <cell r="D474" t="str">
            <v>UND</v>
          </cell>
          <cell r="E474">
            <v>140113</v>
          </cell>
          <cell r="F474">
            <v>117742</v>
          </cell>
        </row>
        <row r="475">
          <cell r="A475" t="str">
            <v>I474</v>
          </cell>
          <cell r="B475" t="str">
            <v>HIDROSELLO DE 57 "</v>
          </cell>
          <cell r="C475" t="str">
            <v>Insumos</v>
          </cell>
          <cell r="D475" t="str">
            <v>UND</v>
          </cell>
          <cell r="E475">
            <v>151021</v>
          </cell>
          <cell r="F475">
            <v>126908</v>
          </cell>
        </row>
        <row r="476">
          <cell r="A476" t="str">
            <v>I475</v>
          </cell>
          <cell r="B476" t="str">
            <v>HIDROSELLO DE 60 "</v>
          </cell>
          <cell r="C476" t="str">
            <v>Insumos</v>
          </cell>
          <cell r="D476" t="str">
            <v>UND</v>
          </cell>
          <cell r="E476">
            <v>166700</v>
          </cell>
          <cell r="F476">
            <v>140084</v>
          </cell>
        </row>
        <row r="477">
          <cell r="A477" t="str">
            <v>I476</v>
          </cell>
          <cell r="B477" t="str">
            <v>HIDROSELLO DE 68 "</v>
          </cell>
          <cell r="C477" t="str">
            <v>Insumos</v>
          </cell>
          <cell r="D477" t="str">
            <v>UND</v>
          </cell>
          <cell r="E477">
            <v>166700</v>
          </cell>
          <cell r="F477">
            <v>140084</v>
          </cell>
        </row>
        <row r="478">
          <cell r="A478" t="str">
            <v>I477</v>
          </cell>
          <cell r="B478" t="str">
            <v>PUNTILLA CC PUMA 2.1/2 X 500</v>
          </cell>
          <cell r="C478" t="str">
            <v>Insumos</v>
          </cell>
          <cell r="D478" t="str">
            <v>UND</v>
          </cell>
          <cell r="E478">
            <v>3427</v>
          </cell>
          <cell r="F478">
            <v>2880</v>
          </cell>
        </row>
        <row r="479">
          <cell r="A479" t="str">
            <v>I478</v>
          </cell>
          <cell r="B479" t="str">
            <v>ADITIVO PARA CURAR EL CONCRETO</v>
          </cell>
          <cell r="C479" t="str">
            <v>Insumos</v>
          </cell>
          <cell r="D479" t="str">
            <v>UND</v>
          </cell>
          <cell r="E479">
            <v>40623</v>
          </cell>
          <cell r="F479">
            <v>34137</v>
          </cell>
        </row>
        <row r="480">
          <cell r="A480" t="str">
            <v>I479</v>
          </cell>
          <cell r="B480" t="str">
            <v>SELLO ELASTOMERICO</v>
          </cell>
          <cell r="C480" t="str">
            <v>Insumos</v>
          </cell>
          <cell r="D480" t="str">
            <v>M</v>
          </cell>
          <cell r="E480">
            <v>6032</v>
          </cell>
          <cell r="F480">
            <v>5069</v>
          </cell>
        </row>
        <row r="481">
          <cell r="A481" t="str">
            <v>I480</v>
          </cell>
          <cell r="B481" t="str">
            <v>BENTONITA</v>
          </cell>
          <cell r="C481" t="str">
            <v>Insumos</v>
          </cell>
          <cell r="D481" t="str">
            <v>KG</v>
          </cell>
          <cell r="E481">
            <v>28111</v>
          </cell>
          <cell r="F481">
            <v>23623</v>
          </cell>
        </row>
        <row r="482">
          <cell r="A482" t="str">
            <v>I481</v>
          </cell>
          <cell r="B482" t="str">
            <v>RIGIDIZADORES</v>
          </cell>
          <cell r="C482" t="str">
            <v>Insumos</v>
          </cell>
          <cell r="D482" t="str">
            <v>KG</v>
          </cell>
          <cell r="E482">
            <v>4225</v>
          </cell>
          <cell r="F482">
            <v>3550</v>
          </cell>
        </row>
        <row r="483">
          <cell r="A483" t="str">
            <v>I482</v>
          </cell>
          <cell r="B483" t="str">
            <v>PASARELA</v>
          </cell>
          <cell r="C483" t="str">
            <v>Insumos</v>
          </cell>
          <cell r="D483" t="str">
            <v>UND</v>
          </cell>
          <cell r="E483">
            <v>16802512</v>
          </cell>
          <cell r="F483">
            <v>14119758</v>
          </cell>
        </row>
        <row r="484">
          <cell r="A484" t="str">
            <v>I483</v>
          </cell>
          <cell r="B484" t="str">
            <v>OXIGENO</v>
          </cell>
          <cell r="C484" t="str">
            <v>Insumos</v>
          </cell>
          <cell r="D484" t="str">
            <v>BUL</v>
          </cell>
          <cell r="E484">
            <v>121873</v>
          </cell>
          <cell r="F484">
            <v>102414</v>
          </cell>
        </row>
        <row r="485">
          <cell r="A485" t="str">
            <v>I484</v>
          </cell>
          <cell r="B485" t="str">
            <v>MUERTOS Y BOYAS</v>
          </cell>
          <cell r="C485" t="str">
            <v>Insumos</v>
          </cell>
          <cell r="D485" t="str">
            <v>UND</v>
          </cell>
          <cell r="E485">
            <v>991252</v>
          </cell>
          <cell r="F485">
            <v>832985</v>
          </cell>
        </row>
        <row r="486">
          <cell r="A486" t="str">
            <v>I485</v>
          </cell>
          <cell r="B486" t="str">
            <v>CABOS</v>
          </cell>
          <cell r="C486" t="str">
            <v>Insumos</v>
          </cell>
          <cell r="D486" t="str">
            <v>UND</v>
          </cell>
          <cell r="E486">
            <v>8124</v>
          </cell>
          <cell r="F486">
            <v>6827</v>
          </cell>
        </row>
        <row r="487">
          <cell r="A487" t="str">
            <v>I486</v>
          </cell>
          <cell r="B487" t="str">
            <v>EMBARCADERO</v>
          </cell>
          <cell r="C487" t="str">
            <v>Insumos</v>
          </cell>
          <cell r="D487" t="str">
            <v>UND</v>
          </cell>
          <cell r="E487">
            <v>61668798</v>
          </cell>
          <cell r="F487">
            <v>51822519</v>
          </cell>
        </row>
        <row r="488">
          <cell r="A488" t="str">
            <v>I487</v>
          </cell>
          <cell r="B488" t="str">
            <v>TORNILLO DE FIJACION M-24 INCLUYE TUERCA, ARANDELA Y RESINATIPO SIKA DUR 42 O SIMILAR</v>
          </cell>
          <cell r="C488" t="str">
            <v>Insumos</v>
          </cell>
          <cell r="D488" t="str">
            <v>UND</v>
          </cell>
          <cell r="E488">
            <v>15435</v>
          </cell>
          <cell r="F488">
            <v>12971</v>
          </cell>
        </row>
        <row r="489">
          <cell r="A489" t="str">
            <v>I488</v>
          </cell>
          <cell r="B489" t="str">
            <v>LOSETA TACTIL GUIA</v>
          </cell>
          <cell r="C489" t="str">
            <v>Insumos</v>
          </cell>
          <cell r="D489" t="str">
            <v>UND</v>
          </cell>
          <cell r="E489">
            <v>6600</v>
          </cell>
          <cell r="F489">
            <v>5546</v>
          </cell>
        </row>
        <row r="490">
          <cell r="A490" t="str">
            <v>I489</v>
          </cell>
          <cell r="B490" t="str">
            <v>POLIETILENO 1/2"</v>
          </cell>
          <cell r="C490" t="str">
            <v>Insumos</v>
          </cell>
          <cell r="D490" t="str">
            <v>ML</v>
          </cell>
          <cell r="E490">
            <v>1887</v>
          </cell>
          <cell r="F490">
            <v>1586</v>
          </cell>
        </row>
        <row r="491">
          <cell r="A491" t="str">
            <v>I490</v>
          </cell>
          <cell r="B491" t="str">
            <v>SIKAFLUID</v>
          </cell>
          <cell r="C491" t="str">
            <v>Insumos</v>
          </cell>
          <cell r="D491" t="str">
            <v>KG</v>
          </cell>
          <cell r="E491">
            <v>7918</v>
          </cell>
          <cell r="F491">
            <v>6654</v>
          </cell>
        </row>
        <row r="492">
          <cell r="A492" t="str">
            <v>I491</v>
          </cell>
          <cell r="B492" t="str">
            <v>COSTAL</v>
          </cell>
          <cell r="C492" t="str">
            <v>Insumos</v>
          </cell>
          <cell r="D492" t="str">
            <v>M3</v>
          </cell>
          <cell r="E492">
            <v>850</v>
          </cell>
          <cell r="F492">
            <v>714</v>
          </cell>
        </row>
        <row r="493">
          <cell r="A493" t="str">
            <v>I492</v>
          </cell>
          <cell r="B493" t="str">
            <v>ESTACAS PARA ANCLAJE</v>
          </cell>
          <cell r="C493" t="str">
            <v>Insumos</v>
          </cell>
          <cell r="D493" t="str">
            <v>UND</v>
          </cell>
          <cell r="E493">
            <v>168</v>
          </cell>
          <cell r="F493">
            <v>141</v>
          </cell>
        </row>
        <row r="494">
          <cell r="A494" t="str">
            <v>I493</v>
          </cell>
          <cell r="B494" t="str">
            <v>COSTAL BIODEGRADABLE</v>
          </cell>
          <cell r="C494" t="str">
            <v>Insumos</v>
          </cell>
          <cell r="D494" t="str">
            <v>M3</v>
          </cell>
          <cell r="E494">
            <v>4333</v>
          </cell>
          <cell r="F494">
            <v>3641</v>
          </cell>
        </row>
        <row r="495">
          <cell r="A495" t="str">
            <v>I494</v>
          </cell>
          <cell r="B495" t="str">
            <v>PLASTICO DE PROTECCION</v>
          </cell>
          <cell r="C495" t="str">
            <v>Insumos</v>
          </cell>
          <cell r="D495" t="str">
            <v>M2</v>
          </cell>
          <cell r="E495">
            <v>2637</v>
          </cell>
          <cell r="F495">
            <v>2216</v>
          </cell>
        </row>
        <row r="496">
          <cell r="A496" t="str">
            <v>I495</v>
          </cell>
          <cell r="B496" t="str">
            <v>MOLDES GUIA METALICOS PINTURA</v>
          </cell>
          <cell r="C496" t="str">
            <v>Insumos</v>
          </cell>
          <cell r="D496" t="str">
            <v>M2</v>
          </cell>
          <cell r="E496">
            <v>2450</v>
          </cell>
          <cell r="F496">
            <v>2059</v>
          </cell>
        </row>
        <row r="497">
          <cell r="A497" t="str">
            <v>I496</v>
          </cell>
          <cell r="B497" t="str">
            <v>PEGANTE CERAMICO GRIS</v>
          </cell>
          <cell r="C497" t="str">
            <v>Insumos</v>
          </cell>
          <cell r="D497" t="str">
            <v>M2</v>
          </cell>
          <cell r="E497">
            <v>2450</v>
          </cell>
          <cell r="F497">
            <v>2059</v>
          </cell>
        </row>
        <row r="498">
          <cell r="A498" t="str">
            <v>I497</v>
          </cell>
          <cell r="B498" t="str">
            <v>LOSETA PREFABRICADA LISA</v>
          </cell>
          <cell r="C498" t="str">
            <v>Insumos</v>
          </cell>
          <cell r="D498" t="str">
            <v>UND</v>
          </cell>
          <cell r="E498">
            <v>5656</v>
          </cell>
          <cell r="F498">
            <v>4753</v>
          </cell>
        </row>
        <row r="499">
          <cell r="A499" t="str">
            <v>I498</v>
          </cell>
          <cell r="B499" t="str">
            <v>SIKA SET X 5KG</v>
          </cell>
          <cell r="C499" t="str">
            <v>Insumos</v>
          </cell>
          <cell r="D499" t="str">
            <v>UND</v>
          </cell>
          <cell r="E499">
            <v>73515</v>
          </cell>
          <cell r="F499">
            <v>61777</v>
          </cell>
        </row>
        <row r="500">
          <cell r="A500" t="str">
            <v>I499</v>
          </cell>
          <cell r="B500" t="str">
            <v>BROCA 1*21 DW5819</v>
          </cell>
          <cell r="C500" t="str">
            <v>Insumos</v>
          </cell>
          <cell r="D500" t="str">
            <v>UND</v>
          </cell>
          <cell r="E500">
            <v>393831</v>
          </cell>
          <cell r="F500">
            <v>330950</v>
          </cell>
        </row>
        <row r="501">
          <cell r="A501" t="str">
            <v>I500</v>
          </cell>
          <cell r="B501" t="str">
            <v>BROCA 1/2*21 HILTI</v>
          </cell>
          <cell r="C501" t="str">
            <v>Insumos</v>
          </cell>
          <cell r="D501" t="str">
            <v>UND</v>
          </cell>
          <cell r="E501">
            <v>622590</v>
          </cell>
          <cell r="F501">
            <v>523185</v>
          </cell>
        </row>
        <row r="502">
          <cell r="A502" t="str">
            <v>I501</v>
          </cell>
          <cell r="B502" t="str">
            <v>BROCA 3/4*21 HILTI</v>
          </cell>
          <cell r="C502" t="str">
            <v>Insumos</v>
          </cell>
          <cell r="D502" t="str">
            <v>UND</v>
          </cell>
          <cell r="E502">
            <v>915302</v>
          </cell>
          <cell r="F502">
            <v>769161</v>
          </cell>
        </row>
        <row r="503">
          <cell r="A503" t="str">
            <v>I502</v>
          </cell>
          <cell r="B503" t="str">
            <v>BOMBON</v>
          </cell>
          <cell r="C503" t="str">
            <v>Insumos</v>
          </cell>
          <cell r="D503" t="str">
            <v>UND</v>
          </cell>
          <cell r="E503">
            <v>59379</v>
          </cell>
          <cell r="F503">
            <v>49898</v>
          </cell>
        </row>
        <row r="504">
          <cell r="A504" t="str">
            <v>I503</v>
          </cell>
          <cell r="B504" t="str">
            <v>MANGUERA PLASTICA LAVAMANOS - SANITARIOS</v>
          </cell>
          <cell r="C504" t="str">
            <v>Insumos</v>
          </cell>
          <cell r="D504" t="str">
            <v>UND</v>
          </cell>
          <cell r="E504">
            <v>18850</v>
          </cell>
          <cell r="F504">
            <v>15840</v>
          </cell>
        </row>
        <row r="505">
          <cell r="A505" t="str">
            <v>I504</v>
          </cell>
          <cell r="B505" t="str">
            <v>CHAZO PLASTICO 1/4" ESTRIADO - BOLSA 100 UND</v>
          </cell>
          <cell r="C505" t="str">
            <v>Insumos</v>
          </cell>
          <cell r="D505" t="str">
            <v>UND</v>
          </cell>
          <cell r="E505">
            <v>3768</v>
          </cell>
          <cell r="F505">
            <v>3166</v>
          </cell>
        </row>
        <row r="506">
          <cell r="A506" t="str">
            <v>I505</v>
          </cell>
          <cell r="B506" t="str">
            <v>IGOL IMPRIMANTE 3KG</v>
          </cell>
          <cell r="C506" t="str">
            <v>Insumos</v>
          </cell>
          <cell r="D506" t="str">
            <v>UND</v>
          </cell>
          <cell r="E506">
            <v>82653</v>
          </cell>
          <cell r="F506">
            <v>69456</v>
          </cell>
        </row>
        <row r="507">
          <cell r="A507" t="str">
            <v>I506</v>
          </cell>
          <cell r="B507" t="str">
            <v>MANILA 13 MM ECON</v>
          </cell>
          <cell r="C507" t="str">
            <v>Insumos</v>
          </cell>
          <cell r="D507" t="str">
            <v>M</v>
          </cell>
          <cell r="E507">
            <v>1508</v>
          </cell>
          <cell r="F507">
            <v>1267</v>
          </cell>
        </row>
        <row r="508">
          <cell r="A508" t="str">
            <v>I507</v>
          </cell>
          <cell r="B508" t="str">
            <v>GEODREN PLANAR 0,5 M. PAVCO O SIMILAR</v>
          </cell>
          <cell r="C508" t="str">
            <v>Insumos</v>
          </cell>
          <cell r="D508" t="str">
            <v>M</v>
          </cell>
          <cell r="E508">
            <v>18688</v>
          </cell>
          <cell r="F508">
            <v>15704</v>
          </cell>
        </row>
        <row r="509">
          <cell r="A509" t="str">
            <v>I508</v>
          </cell>
          <cell r="B509" t="str">
            <v>GEODREN PLANAR 1,0 M. PAVCO O SIMILAR</v>
          </cell>
          <cell r="C509" t="str">
            <v>Insumos</v>
          </cell>
          <cell r="D509" t="str">
            <v>M</v>
          </cell>
          <cell r="E509">
            <v>65469</v>
          </cell>
          <cell r="F509">
            <v>55016</v>
          </cell>
        </row>
        <row r="510">
          <cell r="A510" t="str">
            <v>I509</v>
          </cell>
          <cell r="B510" t="str">
            <v>GEODREN VIAL TB 100 MM. 1,0 M. PAVCO O SIMILAR</v>
          </cell>
          <cell r="C510" t="str">
            <v>Insumos</v>
          </cell>
          <cell r="D510" t="str">
            <v>M</v>
          </cell>
          <cell r="E510">
            <v>53808</v>
          </cell>
          <cell r="F510">
            <v>45217</v>
          </cell>
        </row>
        <row r="511">
          <cell r="A511" t="str">
            <v>I510</v>
          </cell>
          <cell r="B511" t="str">
            <v>GEODREN VIAL TB 160 MM. 1,0 M. PAVCO O SIMILAR</v>
          </cell>
          <cell r="C511" t="str">
            <v>Insumos</v>
          </cell>
          <cell r="D511" t="str">
            <v>M</v>
          </cell>
          <cell r="E511">
            <v>85791</v>
          </cell>
          <cell r="F511">
            <v>72093</v>
          </cell>
        </row>
        <row r="512">
          <cell r="A512" t="str">
            <v>I511</v>
          </cell>
          <cell r="B512" t="str">
            <v>GEOTEXTIL NO TEJIDO  1600 PAVCO O SIMILAR</v>
          </cell>
          <cell r="C512" t="str">
            <v>Insumos</v>
          </cell>
          <cell r="D512" t="str">
            <v>M2</v>
          </cell>
          <cell r="E512">
            <v>5318</v>
          </cell>
          <cell r="F512">
            <v>4469</v>
          </cell>
        </row>
        <row r="513">
          <cell r="A513" t="str">
            <v>I512</v>
          </cell>
          <cell r="B513" t="str">
            <v>GEOTEXTIL NO TEJIDO  2000 PAVCO O SIMILAR</v>
          </cell>
          <cell r="C513" t="str">
            <v>Insumos</v>
          </cell>
          <cell r="D513" t="str">
            <v>M2</v>
          </cell>
          <cell r="E513">
            <v>7540</v>
          </cell>
          <cell r="F513">
            <v>6336</v>
          </cell>
        </row>
        <row r="514">
          <cell r="A514" t="str">
            <v>I513</v>
          </cell>
          <cell r="B514" t="str">
            <v>GEOTEXTIL NO TEJIDO  3000 PAVCO O SIMILAR</v>
          </cell>
          <cell r="C514" t="str">
            <v>Insumos</v>
          </cell>
          <cell r="D514" t="str">
            <v>M2</v>
          </cell>
          <cell r="E514">
            <v>8818</v>
          </cell>
          <cell r="F514">
            <v>7410</v>
          </cell>
        </row>
        <row r="515">
          <cell r="A515" t="str">
            <v>I514</v>
          </cell>
          <cell r="B515" t="str">
            <v>GEOTEXTIL TEJIDO (RESITENCIA ULTIMA 60 KN/M)</v>
          </cell>
          <cell r="C515" t="str">
            <v>Insumos</v>
          </cell>
          <cell r="D515" t="str">
            <v>M2</v>
          </cell>
          <cell r="E515">
            <v>9587</v>
          </cell>
          <cell r="F515">
            <v>8056</v>
          </cell>
        </row>
        <row r="516">
          <cell r="A516" t="str">
            <v>I515</v>
          </cell>
          <cell r="B516" t="str">
            <v>GEOTEXTIL NO TEJIDO  4000 PAVCO O SIMILAR</v>
          </cell>
          <cell r="C516" t="str">
            <v>Insumos</v>
          </cell>
          <cell r="D516" t="str">
            <v>M2</v>
          </cell>
          <cell r="E516">
            <v>18688</v>
          </cell>
          <cell r="F516">
            <v>15704</v>
          </cell>
        </row>
        <row r="517">
          <cell r="A517" t="str">
            <v>I516</v>
          </cell>
          <cell r="B517" t="str">
            <v>GEODREN CIRCULAR 1,0 M PAVCO O SIMILAR</v>
          </cell>
          <cell r="C517" t="str">
            <v>Insumos</v>
          </cell>
          <cell r="D517" t="str">
            <v>M2</v>
          </cell>
          <cell r="E517">
            <v>67440</v>
          </cell>
          <cell r="F517">
            <v>56672</v>
          </cell>
        </row>
        <row r="518">
          <cell r="A518" t="str">
            <v>I517</v>
          </cell>
          <cell r="B518" t="str">
            <v>IMPERMEABILIZACION TIPO MANTO MORTER PLAS AL - 300 E=3 MM O SIMILAR.</v>
          </cell>
          <cell r="C518" t="str">
            <v>Insumos</v>
          </cell>
          <cell r="D518" t="str">
            <v>M2</v>
          </cell>
          <cell r="E518">
            <v>27120</v>
          </cell>
          <cell r="F518">
            <v>22790</v>
          </cell>
        </row>
        <row r="519">
          <cell r="A519" t="str">
            <v>I518</v>
          </cell>
          <cell r="B519" t="str">
            <v>IMPERMEABILIZACION TIPO MANTO MORTER PLAS AL - 80 E=3.5 MM O SIMILAR.</v>
          </cell>
          <cell r="C519" t="str">
            <v>Insumos</v>
          </cell>
          <cell r="D519" t="str">
            <v>M2</v>
          </cell>
          <cell r="E519">
            <v>29501</v>
          </cell>
          <cell r="F519">
            <v>24791</v>
          </cell>
        </row>
        <row r="520">
          <cell r="A520" t="str">
            <v>I519</v>
          </cell>
          <cell r="B520" t="str">
            <v>IMPERMEABILIZACION FIBER GLASS PLAS P-3  CON REFUERZO EN POLIESTER . (REMATES, PINTURA BITUMINOSA)</v>
          </cell>
          <cell r="C520" t="str">
            <v>Insumos</v>
          </cell>
          <cell r="D520" t="str">
            <v>M2</v>
          </cell>
          <cell r="E520">
            <v>49014</v>
          </cell>
          <cell r="F520">
            <v>41188</v>
          </cell>
        </row>
        <row r="521">
          <cell r="A521" t="str">
            <v>I520</v>
          </cell>
          <cell r="B521" t="str">
            <v>LAVADO E IMPERMEABILIZADO CON PRODUCTO HIDROFUGADO</v>
          </cell>
          <cell r="C521" t="str">
            <v>Insumos</v>
          </cell>
          <cell r="D521" t="str">
            <v>M2</v>
          </cell>
          <cell r="E521">
            <v>14737</v>
          </cell>
          <cell r="F521">
            <v>12384</v>
          </cell>
        </row>
        <row r="522">
          <cell r="A522" t="str">
            <v>I521</v>
          </cell>
          <cell r="B522" t="str">
            <v>ABRAZADERA EN ACERO</v>
          </cell>
          <cell r="C522" t="str">
            <v>Insumos</v>
          </cell>
          <cell r="D522" t="str">
            <v>UND</v>
          </cell>
          <cell r="E522">
            <v>2479</v>
          </cell>
          <cell r="F522">
            <v>2083</v>
          </cell>
        </row>
        <row r="523">
          <cell r="A523" t="str">
            <v>I522</v>
          </cell>
          <cell r="B523" t="str">
            <v>ABRAZADERA PLASTICA 5/8</v>
          </cell>
          <cell r="C523" t="str">
            <v>Insumos</v>
          </cell>
          <cell r="D523" t="str">
            <v>UND</v>
          </cell>
          <cell r="E523">
            <v>5962</v>
          </cell>
          <cell r="F523">
            <v>5010</v>
          </cell>
        </row>
        <row r="524">
          <cell r="A524" t="str">
            <v>I523</v>
          </cell>
          <cell r="B524" t="str">
            <v>ACCESORIOS CPVC  1/2" ( CODO , UNIÓN Y TAPÓN )</v>
          </cell>
          <cell r="C524" t="str">
            <v>Insumos</v>
          </cell>
          <cell r="D524" t="str">
            <v>UND</v>
          </cell>
          <cell r="E524">
            <v>3818</v>
          </cell>
          <cell r="F524">
            <v>3208</v>
          </cell>
        </row>
        <row r="525">
          <cell r="A525" t="str">
            <v>I524</v>
          </cell>
          <cell r="B525" t="str">
            <v>ACCESORIOS CPVC  3/4" ( CODO , UNIÓN Y TAPÓN )</v>
          </cell>
          <cell r="C525" t="str">
            <v>Insumos</v>
          </cell>
          <cell r="D525" t="str">
            <v>UND</v>
          </cell>
          <cell r="E525">
            <v>5468</v>
          </cell>
          <cell r="F525">
            <v>4595</v>
          </cell>
        </row>
        <row r="526">
          <cell r="A526" t="str">
            <v>I525</v>
          </cell>
          <cell r="B526" t="str">
            <v>ACCESORIOS PVC-P  1 1/2"  ( CODO , UNIÓN Y TAPÓN )</v>
          </cell>
          <cell r="C526" t="str">
            <v>Insumos</v>
          </cell>
          <cell r="D526" t="str">
            <v>UND</v>
          </cell>
          <cell r="E526">
            <v>15432</v>
          </cell>
          <cell r="F526">
            <v>12968</v>
          </cell>
        </row>
        <row r="527">
          <cell r="A527" t="str">
            <v>I526</v>
          </cell>
          <cell r="B527" t="str">
            <v>ACCESORIOS PVC-P  1 1/4" ( CODO , UNIÓN Y TAPÓN )</v>
          </cell>
          <cell r="C527" t="str">
            <v>Insumos</v>
          </cell>
          <cell r="D527" t="str">
            <v>UND</v>
          </cell>
          <cell r="E527">
            <v>9862</v>
          </cell>
          <cell r="F527">
            <v>8287</v>
          </cell>
        </row>
        <row r="528">
          <cell r="A528" t="str">
            <v>I527</v>
          </cell>
          <cell r="B528" t="str">
            <v>ACCESORIOS PVC-P  1" ( CODO, UNIÓN Y TAPÓN )</v>
          </cell>
          <cell r="C528" t="str">
            <v>Insumos</v>
          </cell>
          <cell r="D528" t="str">
            <v>UND</v>
          </cell>
          <cell r="E528">
            <v>4835</v>
          </cell>
          <cell r="F528">
            <v>4063</v>
          </cell>
        </row>
        <row r="529">
          <cell r="A529" t="str">
            <v>I528</v>
          </cell>
          <cell r="B529" t="str">
            <v>ACCESORIOS PVC-P  1/2" ( CODO , UNIÓN Y TAPÓN )</v>
          </cell>
          <cell r="C529" t="str">
            <v>Insumos</v>
          </cell>
          <cell r="D529" t="str">
            <v>UND</v>
          </cell>
          <cell r="E529">
            <v>1589</v>
          </cell>
          <cell r="F529">
            <v>1335</v>
          </cell>
        </row>
        <row r="530">
          <cell r="A530" t="str">
            <v>I529</v>
          </cell>
          <cell r="B530" t="str">
            <v>ACCESORIOS PVC-P  2 1/2" ( CODO , UNIÓN Y TAPÓN )</v>
          </cell>
          <cell r="C530" t="str">
            <v>Insumos</v>
          </cell>
          <cell r="D530" t="str">
            <v>UND</v>
          </cell>
          <cell r="E530">
            <v>73875</v>
          </cell>
          <cell r="F530">
            <v>62080</v>
          </cell>
        </row>
        <row r="531">
          <cell r="A531" t="str">
            <v>I530</v>
          </cell>
          <cell r="B531" t="str">
            <v>ACCESORIOS PVC-P  2" ( CODO , UNIÓN Y TAPÓN )</v>
          </cell>
          <cell r="C531" t="str">
            <v>Insumos</v>
          </cell>
          <cell r="D531" t="str">
            <v>UND</v>
          </cell>
          <cell r="E531">
            <v>25086</v>
          </cell>
          <cell r="F531">
            <v>21081</v>
          </cell>
        </row>
        <row r="532">
          <cell r="A532" t="str">
            <v>I531</v>
          </cell>
          <cell r="B532" t="str">
            <v>ACCESORIOS PVC-P  3" ( CODO , UNIÓN Y TAPÓN )</v>
          </cell>
          <cell r="C532" t="str">
            <v>Insumos</v>
          </cell>
          <cell r="D532" t="str">
            <v>UND</v>
          </cell>
          <cell r="E532">
            <v>99920</v>
          </cell>
          <cell r="F532">
            <v>83966</v>
          </cell>
        </row>
        <row r="533">
          <cell r="A533" t="str">
            <v>I532</v>
          </cell>
          <cell r="B533" t="str">
            <v>ACCESORIOS PVC-P  3/4" ( CODO , UNIÓN Y TAPÓN )</v>
          </cell>
          <cell r="C533" t="str">
            <v>Insumos</v>
          </cell>
          <cell r="D533" t="str">
            <v>UND</v>
          </cell>
          <cell r="E533">
            <v>2708</v>
          </cell>
          <cell r="F533">
            <v>2276</v>
          </cell>
        </row>
        <row r="534">
          <cell r="A534" t="str">
            <v>I533</v>
          </cell>
          <cell r="B534" t="str">
            <v>ACCESORIOS PVC-P  4" ( CODO , UNIÓN Y TAPÓN )</v>
          </cell>
          <cell r="C534" t="str">
            <v>Insumos</v>
          </cell>
          <cell r="D534" t="str">
            <v>UND</v>
          </cell>
          <cell r="E534">
            <v>207549</v>
          </cell>
          <cell r="F534">
            <v>174411</v>
          </cell>
        </row>
        <row r="535">
          <cell r="A535" t="str">
            <v>I534</v>
          </cell>
          <cell r="B535" t="str">
            <v>ACONDICIONADOR NOVAFORT  TARRO 500 GRS. O SIMILAR.</v>
          </cell>
          <cell r="C535" t="str">
            <v>Insumos</v>
          </cell>
          <cell r="D535" t="str">
            <v>UND</v>
          </cell>
          <cell r="E535">
            <v>134845</v>
          </cell>
          <cell r="F535">
            <v>113315</v>
          </cell>
        </row>
        <row r="536">
          <cell r="A536" t="str">
            <v>I535</v>
          </cell>
          <cell r="B536" t="str">
            <v>ADHESIVO NOVAFORT 300 ML</v>
          </cell>
          <cell r="C536" t="str">
            <v>Insumos</v>
          </cell>
          <cell r="D536" t="str">
            <v>UND</v>
          </cell>
          <cell r="E536">
            <v>67581</v>
          </cell>
          <cell r="F536">
            <v>56791</v>
          </cell>
        </row>
        <row r="537">
          <cell r="A537" t="str">
            <v>I536</v>
          </cell>
          <cell r="B537" t="str">
            <v>ACOPLE 1/2"  PARA LAVAMANOS EN ACERO DE 40 CM.</v>
          </cell>
          <cell r="C537" t="str">
            <v>Insumos</v>
          </cell>
          <cell r="D537" t="str">
            <v>UND</v>
          </cell>
          <cell r="E537">
            <v>4548</v>
          </cell>
          <cell r="F537">
            <v>3822</v>
          </cell>
        </row>
        <row r="538">
          <cell r="A538" t="str">
            <v>I537</v>
          </cell>
          <cell r="B538" t="str">
            <v>ACOPLE 3" A PVC</v>
          </cell>
          <cell r="C538" t="str">
            <v>Insumos</v>
          </cell>
          <cell r="D538" t="str">
            <v>UND</v>
          </cell>
          <cell r="E538">
            <v>128522</v>
          </cell>
          <cell r="F538">
            <v>108002</v>
          </cell>
        </row>
        <row r="539">
          <cell r="A539" t="str">
            <v>I538</v>
          </cell>
          <cell r="B539" t="str">
            <v>ACOPLE 6" A PVC</v>
          </cell>
          <cell r="C539" t="str">
            <v>Insumos</v>
          </cell>
          <cell r="D539" t="str">
            <v>UND</v>
          </cell>
          <cell r="E539">
            <v>247412</v>
          </cell>
          <cell r="F539">
            <v>207909</v>
          </cell>
        </row>
        <row r="540">
          <cell r="A540" t="str">
            <v>I539</v>
          </cell>
          <cell r="B540" t="str">
            <v>ADAPTADOR DE LIMPIEZA PVC  - 3"</v>
          </cell>
          <cell r="C540" t="str">
            <v>Insumos</v>
          </cell>
          <cell r="D540" t="str">
            <v>UND</v>
          </cell>
          <cell r="E540">
            <v>15337</v>
          </cell>
          <cell r="F540">
            <v>12888</v>
          </cell>
        </row>
        <row r="541">
          <cell r="A541" t="str">
            <v>I540</v>
          </cell>
          <cell r="B541" t="str">
            <v>ADAPTADOR DE LIMPIEZA PVC  - 4"</v>
          </cell>
          <cell r="C541" t="str">
            <v>Insumos</v>
          </cell>
          <cell r="D541" t="str">
            <v>UND</v>
          </cell>
          <cell r="E541">
            <v>22590</v>
          </cell>
          <cell r="F541">
            <v>18983</v>
          </cell>
        </row>
        <row r="542">
          <cell r="A542" t="str">
            <v>I541</v>
          </cell>
          <cell r="B542" t="str">
            <v>ADAPTADOR DE LIMPIEZA PVC  - 6"</v>
          </cell>
          <cell r="C542" t="str">
            <v>Insumos</v>
          </cell>
          <cell r="D542" t="str">
            <v>UND</v>
          </cell>
          <cell r="E542">
            <v>64687</v>
          </cell>
          <cell r="F542">
            <v>54359</v>
          </cell>
        </row>
        <row r="543">
          <cell r="A543" t="str">
            <v>I542</v>
          </cell>
          <cell r="B543" t="str">
            <v>ADAPTADOR MACHO PRESION PVC - 1 1/2"</v>
          </cell>
          <cell r="C543" t="str">
            <v>Insumos</v>
          </cell>
          <cell r="D543" t="str">
            <v>UND</v>
          </cell>
          <cell r="E543">
            <v>4649</v>
          </cell>
          <cell r="F543">
            <v>3907</v>
          </cell>
        </row>
        <row r="544">
          <cell r="A544" t="str">
            <v>I543</v>
          </cell>
          <cell r="B544" t="str">
            <v>ADAPTADOR MACHO PRESION PVC - 1 1/4"</v>
          </cell>
          <cell r="C544" t="str">
            <v>Insumos</v>
          </cell>
          <cell r="D544" t="str">
            <v>UND</v>
          </cell>
          <cell r="E544">
            <v>3969</v>
          </cell>
          <cell r="F544">
            <v>3335</v>
          </cell>
        </row>
        <row r="545">
          <cell r="A545" t="str">
            <v>I544</v>
          </cell>
          <cell r="B545" t="str">
            <v>ADAPTADOR MACHO PRESION PVC - 1"</v>
          </cell>
          <cell r="C545" t="str">
            <v>Insumos</v>
          </cell>
          <cell r="D545" t="str">
            <v>UND</v>
          </cell>
          <cell r="E545">
            <v>1887</v>
          </cell>
          <cell r="F545">
            <v>1586</v>
          </cell>
        </row>
        <row r="546">
          <cell r="A546" t="str">
            <v>I545</v>
          </cell>
          <cell r="B546" t="str">
            <v>ADAPTADOR MACHO PRESION PVC - 1/2</v>
          </cell>
          <cell r="C546" t="str">
            <v>Insumos</v>
          </cell>
          <cell r="D546" t="str">
            <v>UND</v>
          </cell>
          <cell r="E546">
            <v>496</v>
          </cell>
          <cell r="F546">
            <v>417</v>
          </cell>
        </row>
        <row r="547">
          <cell r="A547" t="str">
            <v>I546</v>
          </cell>
          <cell r="B547" t="str">
            <v>ADAPTADOR MACHO PRESION PVC - 2 1/2"</v>
          </cell>
          <cell r="C547" t="str">
            <v>Insumos</v>
          </cell>
          <cell r="D547" t="str">
            <v>UND</v>
          </cell>
          <cell r="E547">
            <v>17270</v>
          </cell>
          <cell r="F547">
            <v>14513</v>
          </cell>
        </row>
        <row r="548">
          <cell r="A548" t="str">
            <v>I547</v>
          </cell>
          <cell r="B548" t="str">
            <v>ADAPTADOR MACHO PRESION PVC - 2"1</v>
          </cell>
          <cell r="C548" t="str">
            <v>Insumos</v>
          </cell>
          <cell r="D548" t="str">
            <v>UND</v>
          </cell>
          <cell r="E548">
            <v>6639</v>
          </cell>
          <cell r="F548">
            <v>5579</v>
          </cell>
        </row>
        <row r="549">
          <cell r="A549" t="str">
            <v>I548</v>
          </cell>
          <cell r="B549" t="str">
            <v>ADAPTADOR MACHO PRESION PVC - 3"</v>
          </cell>
          <cell r="C549" t="str">
            <v>Insumos</v>
          </cell>
          <cell r="D549" t="str">
            <v>UND</v>
          </cell>
          <cell r="E549">
            <v>26112</v>
          </cell>
          <cell r="F549">
            <v>21943</v>
          </cell>
        </row>
        <row r="550">
          <cell r="A550" t="str">
            <v>I549</v>
          </cell>
          <cell r="B550" t="str">
            <v>ADAPTADOR MACHO PRESION PVC - 3/4"</v>
          </cell>
          <cell r="C550" t="str">
            <v>Insumos</v>
          </cell>
          <cell r="D550" t="str">
            <v>UND</v>
          </cell>
          <cell r="E550">
            <v>896</v>
          </cell>
          <cell r="F550">
            <v>753</v>
          </cell>
        </row>
        <row r="551">
          <cell r="A551" t="str">
            <v>I550</v>
          </cell>
          <cell r="B551" t="str">
            <v>ADAPTADOR MACHO PRESION PVC - 4"</v>
          </cell>
          <cell r="C551" t="str">
            <v>Insumos</v>
          </cell>
          <cell r="D551" t="str">
            <v>UND</v>
          </cell>
          <cell r="E551">
            <v>48034</v>
          </cell>
          <cell r="F551">
            <v>40365</v>
          </cell>
        </row>
        <row r="552">
          <cell r="A552" t="str">
            <v>I551</v>
          </cell>
          <cell r="B552" t="str">
            <v xml:space="preserve">ADAPTADOR HEMBRA </v>
          </cell>
          <cell r="C552" t="str">
            <v>Insumos</v>
          </cell>
          <cell r="D552" t="str">
            <v>UND</v>
          </cell>
          <cell r="E552">
            <v>24107</v>
          </cell>
          <cell r="F552">
            <v>20258</v>
          </cell>
        </row>
        <row r="553">
          <cell r="A553" t="str">
            <v>I552</v>
          </cell>
          <cell r="B553" t="str">
            <v xml:space="preserve">ADHESIVO NOVAFORT 500 GRS. </v>
          </cell>
          <cell r="C553" t="str">
            <v>Insumos</v>
          </cell>
          <cell r="D553" t="str">
            <v>UND</v>
          </cell>
          <cell r="E553">
            <v>67596</v>
          </cell>
          <cell r="F553">
            <v>56803</v>
          </cell>
        </row>
        <row r="554">
          <cell r="A554" t="str">
            <v>I553</v>
          </cell>
          <cell r="B554" t="str">
            <v>BRIDAS LOCAS 10"</v>
          </cell>
          <cell r="C554" t="str">
            <v>Insumos</v>
          </cell>
          <cell r="D554" t="str">
            <v>UND</v>
          </cell>
          <cell r="E554">
            <v>246040</v>
          </cell>
          <cell r="F554">
            <v>206756</v>
          </cell>
        </row>
        <row r="555">
          <cell r="A555" t="str">
            <v>I554</v>
          </cell>
          <cell r="B555" t="str">
            <v>CAJA MEDIDOR DE AGUA 60 X 60 X 14 A TODO COSTO CON TAPA HG</v>
          </cell>
          <cell r="C555" t="str">
            <v>Insumos</v>
          </cell>
          <cell r="D555" t="str">
            <v>UND</v>
          </cell>
          <cell r="E555">
            <v>150240</v>
          </cell>
          <cell r="F555">
            <v>126252</v>
          </cell>
        </row>
        <row r="556">
          <cell r="A556" t="str">
            <v>I555</v>
          </cell>
          <cell r="B556" t="str">
            <v>CAJA MEDIDOR DE AGUA 80 X 80 X 14 A TODO COSTO CON TAPA HG</v>
          </cell>
          <cell r="C556" t="str">
            <v>Insumos</v>
          </cell>
          <cell r="D556" t="str">
            <v>UND</v>
          </cell>
          <cell r="E556">
            <v>180290</v>
          </cell>
          <cell r="F556">
            <v>151504</v>
          </cell>
        </row>
        <row r="557">
          <cell r="A557" t="str">
            <v>I556</v>
          </cell>
          <cell r="B557" t="str">
            <v>CAJA PARA VALVULA TIPO CHOROTE EN HIERRO DUCTIL</v>
          </cell>
          <cell r="C557" t="str">
            <v>Insumos</v>
          </cell>
          <cell r="D557" t="str">
            <v>UND</v>
          </cell>
          <cell r="E557">
            <v>557334</v>
          </cell>
          <cell r="F557">
            <v>468348</v>
          </cell>
        </row>
        <row r="558">
          <cell r="A558" t="str">
            <v>I557</v>
          </cell>
          <cell r="B558" t="str">
            <v>CHEQUE TIPO R&amp;W ROSCADO  1 1/2" REF. 236 O SIMILAR</v>
          </cell>
          <cell r="C558" t="str">
            <v>Insumos</v>
          </cell>
          <cell r="D558" t="str">
            <v>UND</v>
          </cell>
          <cell r="E558">
            <v>178922</v>
          </cell>
          <cell r="F558">
            <v>150355</v>
          </cell>
        </row>
        <row r="559">
          <cell r="A559" t="str">
            <v>I558</v>
          </cell>
          <cell r="B559" t="str">
            <v>CHEQUE TIPO R&amp;W ROSCADO  1 1/4" REF. 236 O SIMILAR</v>
          </cell>
          <cell r="C559" t="str">
            <v>Insumos</v>
          </cell>
          <cell r="D559" t="str">
            <v>UND</v>
          </cell>
          <cell r="E559">
            <v>131107</v>
          </cell>
          <cell r="F559">
            <v>110174</v>
          </cell>
        </row>
        <row r="560">
          <cell r="A560" t="str">
            <v>I559</v>
          </cell>
          <cell r="B560" t="str">
            <v>CHEQUE TIPO R&amp;W ROSCADO  1" REF. 236 O SIMILAR</v>
          </cell>
          <cell r="C560" t="str">
            <v>Insumos</v>
          </cell>
          <cell r="D560" t="str">
            <v>UND</v>
          </cell>
          <cell r="E560">
            <v>93436</v>
          </cell>
          <cell r="F560">
            <v>78518</v>
          </cell>
        </row>
        <row r="561">
          <cell r="A561" t="str">
            <v>I560</v>
          </cell>
          <cell r="B561" t="str">
            <v>CHEQUE TIPO R&amp;W ROSCADO  1/2" REF. 236 O SIMILAR</v>
          </cell>
          <cell r="C561" t="str">
            <v>Insumos</v>
          </cell>
          <cell r="D561" t="str">
            <v>UND</v>
          </cell>
          <cell r="E561">
            <v>47214</v>
          </cell>
          <cell r="F561">
            <v>39676</v>
          </cell>
        </row>
        <row r="562">
          <cell r="A562" t="str">
            <v>I561</v>
          </cell>
          <cell r="B562" t="str">
            <v>CHEQUE TIPO R&amp;W ROSCADO  2 1/2" REF. 236 O SIMILAR</v>
          </cell>
          <cell r="C562" t="str">
            <v>Insumos</v>
          </cell>
          <cell r="D562" t="str">
            <v>UND</v>
          </cell>
          <cell r="E562">
            <v>480388</v>
          </cell>
          <cell r="F562">
            <v>403687</v>
          </cell>
        </row>
        <row r="563">
          <cell r="A563" t="str">
            <v>I562</v>
          </cell>
          <cell r="B563" t="str">
            <v>CHEQUE TIPO R&amp;W ROSCADO  2" REF. 236 O SIMILAR</v>
          </cell>
          <cell r="C563" t="str">
            <v>Insumos</v>
          </cell>
          <cell r="D563" t="str">
            <v>UND</v>
          </cell>
          <cell r="E563">
            <v>288267</v>
          </cell>
          <cell r="F563">
            <v>242241</v>
          </cell>
        </row>
        <row r="564">
          <cell r="A564" t="str">
            <v>I563</v>
          </cell>
          <cell r="B564" t="str">
            <v>CHEQUE TIPO R&amp;W ROSCADO  3" REF. 236 O SIMILAR</v>
          </cell>
          <cell r="C564" t="str">
            <v>Insumos</v>
          </cell>
          <cell r="D564" t="str">
            <v>UND</v>
          </cell>
          <cell r="E564">
            <v>770764</v>
          </cell>
          <cell r="F564">
            <v>647701</v>
          </cell>
        </row>
        <row r="565">
          <cell r="A565" t="str">
            <v>I564</v>
          </cell>
          <cell r="B565" t="str">
            <v>CHEQUE TIPO R&amp;W ROSCADO  3/4" REF. 236 O SIMILAR</v>
          </cell>
          <cell r="C565" t="str">
            <v>Insumos</v>
          </cell>
          <cell r="D565" t="str">
            <v>UND</v>
          </cell>
          <cell r="E565">
            <v>65602</v>
          </cell>
          <cell r="F565">
            <v>55128</v>
          </cell>
        </row>
        <row r="566">
          <cell r="A566" t="str">
            <v>I565</v>
          </cell>
          <cell r="B566" t="str">
            <v>CHEQUE TIPO R&amp;W ROSCADO  4" REF. 236 O SIMILAR</v>
          </cell>
          <cell r="C566" t="str">
            <v>Insumos</v>
          </cell>
          <cell r="D566" t="str">
            <v>UND</v>
          </cell>
          <cell r="E566">
            <v>1808921</v>
          </cell>
          <cell r="F566">
            <v>1520102</v>
          </cell>
        </row>
        <row r="567">
          <cell r="A567" t="str">
            <v>I566</v>
          </cell>
          <cell r="B567" t="str">
            <v>CINTA SIKA PVC V - 15 CINTA FLEXIBLE SELLO DE JUNTAS</v>
          </cell>
          <cell r="C567" t="str">
            <v>Insumos</v>
          </cell>
          <cell r="D567" t="str">
            <v>M</v>
          </cell>
          <cell r="E567">
            <v>30161</v>
          </cell>
          <cell r="F567">
            <v>25345</v>
          </cell>
        </row>
        <row r="568">
          <cell r="A568" t="str">
            <v>I567</v>
          </cell>
          <cell r="B568" t="str">
            <v xml:space="preserve">CINTA SIKA PVC V - 10 CINTA FLEXIBLE SELLO DE JUNTAS </v>
          </cell>
          <cell r="C568" t="str">
            <v>Insumos</v>
          </cell>
          <cell r="D568" t="str">
            <v>M</v>
          </cell>
          <cell r="E568">
            <v>15080</v>
          </cell>
          <cell r="F568">
            <v>12672</v>
          </cell>
        </row>
        <row r="569">
          <cell r="A569" t="str">
            <v>I568</v>
          </cell>
          <cell r="B569" t="str">
            <v xml:space="preserve">CINTA SIKA PVC O - 22 CINTA SELLO DE JUNTAS </v>
          </cell>
          <cell r="C569" t="str">
            <v>Insumos</v>
          </cell>
          <cell r="D569" t="str">
            <v>M</v>
          </cell>
          <cell r="E569">
            <v>49011</v>
          </cell>
          <cell r="F569">
            <v>41186</v>
          </cell>
        </row>
        <row r="570">
          <cell r="A570" t="str">
            <v>I569</v>
          </cell>
          <cell r="B570" t="str">
            <v>CINTA TEFLON 10 M 1/2"</v>
          </cell>
          <cell r="C570" t="str">
            <v>Insumos</v>
          </cell>
          <cell r="D570" t="str">
            <v>UND</v>
          </cell>
          <cell r="E570">
            <v>1111</v>
          </cell>
          <cell r="F570">
            <v>934</v>
          </cell>
        </row>
        <row r="571">
          <cell r="A571" t="str">
            <v>I570</v>
          </cell>
          <cell r="B571" t="str">
            <v>CODO 45° 1/8 CXE SANITARIO 3''</v>
          </cell>
          <cell r="C571" t="str">
            <v>Insumos</v>
          </cell>
          <cell r="D571" t="str">
            <v>UND</v>
          </cell>
          <cell r="E571">
            <v>9564</v>
          </cell>
          <cell r="F571">
            <v>8037</v>
          </cell>
        </row>
        <row r="572">
          <cell r="A572" t="str">
            <v>I571</v>
          </cell>
          <cell r="B572" t="str">
            <v>CODO 45° 1/8 CXE SANITARIO 4''</v>
          </cell>
          <cell r="C572" t="str">
            <v>Insumos</v>
          </cell>
          <cell r="D572" t="str">
            <v>UND</v>
          </cell>
          <cell r="E572">
            <v>16690</v>
          </cell>
          <cell r="F572">
            <v>14025</v>
          </cell>
        </row>
        <row r="573">
          <cell r="A573" t="str">
            <v>I572</v>
          </cell>
          <cell r="B573" t="str">
            <v>CODO 45° 1/8 CXE SANITARIO 6''</v>
          </cell>
          <cell r="C573" t="str">
            <v>Insumos</v>
          </cell>
          <cell r="D573" t="str">
            <v>UND</v>
          </cell>
          <cell r="E573">
            <v>61259</v>
          </cell>
          <cell r="F573">
            <v>51478</v>
          </cell>
        </row>
        <row r="574">
          <cell r="A574" t="str">
            <v>I573</v>
          </cell>
          <cell r="B574" t="str">
            <v>CODO 90° 1/4 CXC SANITARIO 1 1/2''</v>
          </cell>
          <cell r="C574" t="str">
            <v>Insumos</v>
          </cell>
          <cell r="D574" t="str">
            <v>UND</v>
          </cell>
          <cell r="E574">
            <v>3168</v>
          </cell>
          <cell r="F574">
            <v>2662</v>
          </cell>
        </row>
        <row r="575">
          <cell r="A575" t="str">
            <v>I574</v>
          </cell>
          <cell r="B575" t="str">
            <v>CODO 90° 1/4 CXC SANITARIO 2''</v>
          </cell>
          <cell r="C575" t="str">
            <v>Insumos</v>
          </cell>
          <cell r="D575" t="str">
            <v>UND</v>
          </cell>
          <cell r="E575">
            <v>3713</v>
          </cell>
          <cell r="F575">
            <v>3120</v>
          </cell>
        </row>
        <row r="576">
          <cell r="A576" t="str">
            <v>I575</v>
          </cell>
          <cell r="B576" t="str">
            <v>CODO 90° 1/4 CXC SANITARIO 3''</v>
          </cell>
          <cell r="C576" t="str">
            <v>Insumos</v>
          </cell>
          <cell r="D576" t="str">
            <v>UND</v>
          </cell>
          <cell r="E576">
            <v>8611</v>
          </cell>
          <cell r="F576">
            <v>7236</v>
          </cell>
        </row>
        <row r="577">
          <cell r="A577" t="str">
            <v>I576</v>
          </cell>
          <cell r="B577" t="str">
            <v>CODO 90° 1/4 CXC SANITARIO 4''</v>
          </cell>
          <cell r="C577" t="str">
            <v>Insumos</v>
          </cell>
          <cell r="D577" t="str">
            <v>UND</v>
          </cell>
          <cell r="E577">
            <v>14836</v>
          </cell>
          <cell r="F577">
            <v>12467</v>
          </cell>
        </row>
        <row r="578">
          <cell r="A578" t="str">
            <v>I577</v>
          </cell>
          <cell r="B578" t="str">
            <v>CODO 90° 1/4 CXC SANITARIO 6''</v>
          </cell>
          <cell r="C578" t="str">
            <v>Insumos</v>
          </cell>
          <cell r="D578" t="str">
            <v>UND</v>
          </cell>
          <cell r="E578">
            <v>126740</v>
          </cell>
          <cell r="F578">
            <v>106504</v>
          </cell>
        </row>
        <row r="579">
          <cell r="A579" t="str">
            <v>I578</v>
          </cell>
          <cell r="B579" t="str">
            <v>CODO 90° 1/4 CXE SANITARIO 2''</v>
          </cell>
          <cell r="C579" t="str">
            <v>Insumos</v>
          </cell>
          <cell r="D579" t="str">
            <v>UND</v>
          </cell>
          <cell r="E579">
            <v>4583</v>
          </cell>
          <cell r="F579">
            <v>3851</v>
          </cell>
        </row>
        <row r="580">
          <cell r="A580" t="str">
            <v>I579</v>
          </cell>
          <cell r="B580" t="str">
            <v>CODO 90° 1/4 CXE SANITARIO 3''</v>
          </cell>
          <cell r="C580" t="str">
            <v>Insumos</v>
          </cell>
          <cell r="D580" t="str">
            <v>UND</v>
          </cell>
          <cell r="E580">
            <v>9966</v>
          </cell>
          <cell r="F580">
            <v>8375</v>
          </cell>
        </row>
        <row r="581">
          <cell r="A581" t="str">
            <v>I580</v>
          </cell>
          <cell r="B581" t="str">
            <v>CODO 90° 1/4 CXE SANITARIO 4''</v>
          </cell>
          <cell r="C581" t="str">
            <v>Insumos</v>
          </cell>
          <cell r="D581" t="str">
            <v>UND</v>
          </cell>
          <cell r="E581">
            <v>18288</v>
          </cell>
          <cell r="F581">
            <v>15368</v>
          </cell>
        </row>
        <row r="582">
          <cell r="A582" t="str">
            <v>I581</v>
          </cell>
          <cell r="B582" t="str">
            <v>CODO 90° 1/4 CXE SANITARIO 6''</v>
          </cell>
          <cell r="C582" t="str">
            <v>Insumos</v>
          </cell>
          <cell r="D582" t="str">
            <v>UND</v>
          </cell>
          <cell r="E582">
            <v>126740</v>
          </cell>
          <cell r="F582">
            <v>106504</v>
          </cell>
        </row>
        <row r="583">
          <cell r="A583" t="str">
            <v>I582</v>
          </cell>
          <cell r="B583" t="str">
            <v xml:space="preserve">CODO 90° ACERO GALVANIZADO  -  3/4'' </v>
          </cell>
          <cell r="C583" t="str">
            <v>Insumos</v>
          </cell>
          <cell r="D583" t="str">
            <v>UND</v>
          </cell>
          <cell r="E583">
            <v>2048</v>
          </cell>
          <cell r="F583">
            <v>1721</v>
          </cell>
        </row>
        <row r="584">
          <cell r="A584" t="str">
            <v>I583</v>
          </cell>
          <cell r="B584" t="str">
            <v>CODO 90° ACERO GALVANIZADO  - 1/2''</v>
          </cell>
          <cell r="C584" t="str">
            <v>Insumos</v>
          </cell>
          <cell r="D584" t="str">
            <v>UND</v>
          </cell>
          <cell r="E584">
            <v>1310</v>
          </cell>
          <cell r="F584">
            <v>1101</v>
          </cell>
        </row>
        <row r="585">
          <cell r="A585" t="str">
            <v>I584</v>
          </cell>
          <cell r="B585" t="str">
            <v>CODO 90° PRESION PVC  - 1''</v>
          </cell>
          <cell r="C585" t="str">
            <v>Insumos</v>
          </cell>
          <cell r="D585" t="str">
            <v>UND</v>
          </cell>
          <cell r="E585">
            <v>2256</v>
          </cell>
          <cell r="F585">
            <v>1896</v>
          </cell>
        </row>
        <row r="586">
          <cell r="A586" t="str">
            <v>I585</v>
          </cell>
          <cell r="B586" t="str">
            <v>CODO 90° PRESION PVC  - 1 1/2"</v>
          </cell>
          <cell r="C586" t="str">
            <v>Insumos</v>
          </cell>
          <cell r="D586" t="str">
            <v>UND</v>
          </cell>
          <cell r="E586">
            <v>8115</v>
          </cell>
          <cell r="F586">
            <v>6819</v>
          </cell>
        </row>
        <row r="587">
          <cell r="A587" t="str">
            <v>I586</v>
          </cell>
          <cell r="B587" t="str">
            <v>CODO 90° PRESION PVC  - 1 1/4"</v>
          </cell>
          <cell r="C587" t="str">
            <v>Insumos</v>
          </cell>
          <cell r="D587" t="str">
            <v>UND</v>
          </cell>
          <cell r="E587">
            <v>4342</v>
          </cell>
          <cell r="F587">
            <v>3649</v>
          </cell>
        </row>
        <row r="588">
          <cell r="A588" t="str">
            <v>I587</v>
          </cell>
          <cell r="B588" t="str">
            <v>CODO 90° PRESION PVC  - 1/2''</v>
          </cell>
          <cell r="C588" t="str">
            <v>Insumos</v>
          </cell>
          <cell r="D588" t="str">
            <v>UND</v>
          </cell>
          <cell r="E588">
            <v>719</v>
          </cell>
          <cell r="F588">
            <v>604</v>
          </cell>
        </row>
        <row r="589">
          <cell r="A589" t="str">
            <v>I588</v>
          </cell>
          <cell r="B589" t="str">
            <v>CODO 90° PRESION PVC  - 2"</v>
          </cell>
          <cell r="C589" t="str">
            <v>Insumos</v>
          </cell>
          <cell r="D589" t="str">
            <v>UND</v>
          </cell>
          <cell r="E589">
            <v>13297</v>
          </cell>
          <cell r="F589">
            <v>11174</v>
          </cell>
        </row>
        <row r="590">
          <cell r="A590" t="str">
            <v>I589</v>
          </cell>
          <cell r="B590" t="str">
            <v>CODO 90° PRESION PVC  - 3/4''</v>
          </cell>
          <cell r="C590" t="str">
            <v>Insumos</v>
          </cell>
          <cell r="D590" t="str">
            <v>UND</v>
          </cell>
          <cell r="E590">
            <v>1153</v>
          </cell>
          <cell r="F590">
            <v>969</v>
          </cell>
        </row>
        <row r="591">
          <cell r="A591" t="str">
            <v>I590</v>
          </cell>
          <cell r="B591" t="str">
            <v>CODO 90° ULTRATEMP  - 1/2''</v>
          </cell>
          <cell r="C591" t="str">
            <v>Insumos</v>
          </cell>
          <cell r="D591" t="str">
            <v>UND</v>
          </cell>
          <cell r="E591">
            <v>1653</v>
          </cell>
          <cell r="F591">
            <v>1389</v>
          </cell>
        </row>
        <row r="592">
          <cell r="A592" t="str">
            <v>I591</v>
          </cell>
          <cell r="B592" t="str">
            <v>CODO DE 11 1/4º GRAN RADIO RDE 21 PVC 10" 200PSI - UNIÓN PLATINO</v>
          </cell>
          <cell r="C592" t="str">
            <v>Insumos</v>
          </cell>
          <cell r="D592" t="str">
            <v>UND</v>
          </cell>
          <cell r="E592">
            <v>793992</v>
          </cell>
          <cell r="F592">
            <v>667220</v>
          </cell>
        </row>
        <row r="593">
          <cell r="A593" t="str">
            <v>I592</v>
          </cell>
          <cell r="B593" t="str">
            <v>CODO DE 11 1/4º GRAN RADIO RDE 21 PVC 4" 200PSI - UNIÓN PLATINO</v>
          </cell>
          <cell r="C593" t="str">
            <v>Insumos</v>
          </cell>
          <cell r="D593" t="str">
            <v>UND</v>
          </cell>
          <cell r="E593">
            <v>79153</v>
          </cell>
          <cell r="F593">
            <v>66515</v>
          </cell>
        </row>
        <row r="594">
          <cell r="A594" t="str">
            <v>I593</v>
          </cell>
          <cell r="B594" t="str">
            <v>CODO DE 11 1/4º GRAN RADIO RDE 21 PVC 6" 200PSI - UNIÓN PLATINO</v>
          </cell>
          <cell r="C594" t="str">
            <v>Insumos</v>
          </cell>
          <cell r="D594" t="str">
            <v>UND</v>
          </cell>
          <cell r="E594">
            <v>183041</v>
          </cell>
          <cell r="F594">
            <v>153816</v>
          </cell>
        </row>
        <row r="595">
          <cell r="A595" t="str">
            <v>I594</v>
          </cell>
          <cell r="B595" t="str">
            <v>CODO DE 22 1/2º GRAN RADIO RDE 21 PVC 10" 200PSI - UNIÓN PLATINO</v>
          </cell>
          <cell r="C595" t="str">
            <v>Insumos</v>
          </cell>
          <cell r="D595" t="str">
            <v>UND</v>
          </cell>
          <cell r="E595">
            <v>970544</v>
          </cell>
          <cell r="F595">
            <v>815583</v>
          </cell>
        </row>
        <row r="596">
          <cell r="A596" t="str">
            <v>I595</v>
          </cell>
          <cell r="B596" t="str">
            <v>CODO DE 22 1/2º GRAN RADIO RDE 21 PVC 2" 200PSI - UNIÓN PLATINO</v>
          </cell>
          <cell r="C596" t="str">
            <v>Insumos</v>
          </cell>
          <cell r="D596" t="str">
            <v>UND</v>
          </cell>
          <cell r="E596">
            <v>22440</v>
          </cell>
          <cell r="F596">
            <v>18857</v>
          </cell>
        </row>
        <row r="597">
          <cell r="A597" t="str">
            <v>I596</v>
          </cell>
          <cell r="B597" t="str">
            <v>CODO DE 22 1/2º GRAN RADIO RDE 21 PVC 4" 200PSI - UNIÓN PLATINO</v>
          </cell>
          <cell r="C597" t="str">
            <v>Insumos</v>
          </cell>
          <cell r="D597" t="str">
            <v>UND</v>
          </cell>
          <cell r="E597">
            <v>83310</v>
          </cell>
          <cell r="F597">
            <v>70008</v>
          </cell>
        </row>
        <row r="598">
          <cell r="A598" t="str">
            <v>I597</v>
          </cell>
          <cell r="B598" t="str">
            <v>CODO DE 22 1/2º GRAN RADIO RDE 21 PVC 6" 200PSI - UNIÓN PLATINO</v>
          </cell>
          <cell r="C598" t="str">
            <v>Insumos</v>
          </cell>
          <cell r="D598" t="str">
            <v>UND</v>
          </cell>
          <cell r="E598">
            <v>211557</v>
          </cell>
          <cell r="F598">
            <v>177779</v>
          </cell>
        </row>
        <row r="599">
          <cell r="A599" t="str">
            <v>I598</v>
          </cell>
          <cell r="B599" t="str">
            <v>CODO DE 45º GRAN RADIO RDE 21 PVC 10" 200PSI - UNIÓN PLATINO</v>
          </cell>
          <cell r="C599" t="str">
            <v>Insumos</v>
          </cell>
          <cell r="D599" t="str">
            <v>UND</v>
          </cell>
          <cell r="E599">
            <v>1191955</v>
          </cell>
          <cell r="F599">
            <v>1001643</v>
          </cell>
        </row>
        <row r="600">
          <cell r="A600" t="str">
            <v>I599</v>
          </cell>
          <cell r="B600" t="str">
            <v>CODO DE 45º GRAN RADIO RDE 21 PVC 2" 200PSI - UNIÓN PLATINO</v>
          </cell>
          <cell r="C600" t="str">
            <v>Insumos</v>
          </cell>
          <cell r="D600" t="str">
            <v>UND</v>
          </cell>
          <cell r="E600">
            <v>25508</v>
          </cell>
          <cell r="F600">
            <v>21435</v>
          </cell>
        </row>
        <row r="601">
          <cell r="A601" t="str">
            <v>I600</v>
          </cell>
          <cell r="B601" t="str">
            <v>CODO DE 45º GRAN RADIO RDE 21 PVC 4" 200PSI - UNIÓN PLATINO</v>
          </cell>
          <cell r="C601" t="str">
            <v>Insumos</v>
          </cell>
          <cell r="D601" t="str">
            <v>UND</v>
          </cell>
          <cell r="E601">
            <v>93457</v>
          </cell>
          <cell r="F601">
            <v>78535</v>
          </cell>
        </row>
        <row r="602">
          <cell r="A602" t="str">
            <v>I601</v>
          </cell>
          <cell r="B602" t="str">
            <v>CODO DE 45º GRAN RADIO RDE 21 PVC 6" 200PSI - UNIÓN PLATINO</v>
          </cell>
          <cell r="C602" t="str">
            <v>Insumos</v>
          </cell>
          <cell r="D602" t="str">
            <v>UND</v>
          </cell>
          <cell r="E602">
            <v>256326</v>
          </cell>
          <cell r="F602">
            <v>215400</v>
          </cell>
        </row>
        <row r="603">
          <cell r="A603" t="str">
            <v>I602</v>
          </cell>
          <cell r="B603" t="str">
            <v>CODO DE 90º GRAN RADIO RDE 21 PVC 10" 200PSI - UNIÓN PLATINO</v>
          </cell>
          <cell r="C603" t="str">
            <v>Insumos</v>
          </cell>
          <cell r="D603" t="str">
            <v>UND</v>
          </cell>
          <cell r="E603">
            <v>1822023</v>
          </cell>
          <cell r="F603">
            <v>1531112</v>
          </cell>
        </row>
        <row r="604">
          <cell r="A604" t="str">
            <v>I603</v>
          </cell>
          <cell r="B604" t="str">
            <v>CODO DE 90º GRAN RADIO RDE 21 PVC 4" 200PSI - UNIÓN PLATINO</v>
          </cell>
          <cell r="C604" t="str">
            <v>Insumos</v>
          </cell>
          <cell r="D604" t="str">
            <v>UND</v>
          </cell>
          <cell r="E604">
            <v>219306</v>
          </cell>
          <cell r="F604">
            <v>184291</v>
          </cell>
        </row>
        <row r="605">
          <cell r="A605" t="str">
            <v>I604</v>
          </cell>
          <cell r="B605" t="str">
            <v>CODO DE 90º GRAN RADIO RDE 21 PVC 6" 200PSI - UNIÓN PLATINO</v>
          </cell>
          <cell r="C605" t="str">
            <v>Insumos</v>
          </cell>
          <cell r="D605" t="str">
            <v>UND</v>
          </cell>
          <cell r="E605">
            <v>472681</v>
          </cell>
          <cell r="F605">
            <v>397211</v>
          </cell>
        </row>
        <row r="606">
          <cell r="A606" t="str">
            <v>I605</v>
          </cell>
          <cell r="B606" t="str">
            <v>COLLAR DERIVACION  2 X 1/2"</v>
          </cell>
          <cell r="C606" t="str">
            <v>Insumos</v>
          </cell>
          <cell r="D606" t="str">
            <v>UND</v>
          </cell>
          <cell r="E606">
            <v>8625</v>
          </cell>
          <cell r="F606">
            <v>7248</v>
          </cell>
        </row>
        <row r="607">
          <cell r="A607" t="str">
            <v>I606</v>
          </cell>
          <cell r="B607" t="str">
            <v>COLLAR DERIVACION  3 X 1/2"</v>
          </cell>
          <cell r="C607" t="str">
            <v>Insumos</v>
          </cell>
          <cell r="D607" t="str">
            <v>UND</v>
          </cell>
          <cell r="E607">
            <v>16116</v>
          </cell>
          <cell r="F607">
            <v>13543</v>
          </cell>
        </row>
        <row r="608">
          <cell r="A608" t="str">
            <v>I607</v>
          </cell>
          <cell r="B608" t="str">
            <v>COLLAR DERIVACION  4 X 1/2"</v>
          </cell>
          <cell r="C608" t="str">
            <v>Insumos</v>
          </cell>
          <cell r="D608" t="str">
            <v>UND</v>
          </cell>
          <cell r="E608">
            <v>18244</v>
          </cell>
          <cell r="F608">
            <v>15331</v>
          </cell>
        </row>
        <row r="609">
          <cell r="A609" t="str">
            <v>I608</v>
          </cell>
          <cell r="B609" t="str">
            <v>DISIPADOR DE ENERGIA BAJANTE TALUD  CAIDA SECCIÓN RECTANGULAR  ( 0.50*0.40 M.) PREFABRICADO REF. CU005 TIPO TITAN O SIMILAR.</v>
          </cell>
          <cell r="C609" t="str">
            <v>Insumos</v>
          </cell>
          <cell r="D609" t="str">
            <v>UND</v>
          </cell>
          <cell r="E609">
            <v>31749</v>
          </cell>
          <cell r="F609">
            <v>26680</v>
          </cell>
        </row>
        <row r="610">
          <cell r="A610" t="str">
            <v>I609</v>
          </cell>
          <cell r="B610" t="str">
            <v>ESE DE NIVELACION EXT. GARRA DE TIGRE 3" L=40 CM</v>
          </cell>
          <cell r="C610" t="str">
            <v>Insumos</v>
          </cell>
          <cell r="D610" t="str">
            <v>UND</v>
          </cell>
          <cell r="E610">
            <v>576530</v>
          </cell>
          <cell r="F610">
            <v>484479</v>
          </cell>
        </row>
        <row r="611">
          <cell r="A611" t="str">
            <v>I610</v>
          </cell>
          <cell r="B611" t="str">
            <v>ESE DE NIVELACION EXT. GARRA DE TIGRE 4" L=40 CM</v>
          </cell>
          <cell r="C611" t="str">
            <v>Insumos</v>
          </cell>
          <cell r="D611" t="str">
            <v>UND</v>
          </cell>
          <cell r="E611">
            <v>659820</v>
          </cell>
          <cell r="F611">
            <v>554471</v>
          </cell>
        </row>
        <row r="612">
          <cell r="A612" t="str">
            <v>I611</v>
          </cell>
          <cell r="B612" t="str">
            <v>FILTRO ANAEROBICO PREFABRICADO DE 2000 LTS. TIPO COLEMPAQUES CON TAPA Y ACCESORIOS OVOIDE - VERDE REF. 2 O SIMILAR.</v>
          </cell>
          <cell r="C612" t="str">
            <v>Insumos</v>
          </cell>
          <cell r="D612" t="str">
            <v>UND</v>
          </cell>
          <cell r="E612">
            <v>1754676</v>
          </cell>
          <cell r="F612">
            <v>1474518</v>
          </cell>
        </row>
        <row r="613">
          <cell r="A613" t="str">
            <v>I612</v>
          </cell>
          <cell r="B613" t="str">
            <v>HIDRANTE CHICAGO 3" MEGA EXTREMO LISO</v>
          </cell>
          <cell r="C613" t="str">
            <v>Insumos</v>
          </cell>
          <cell r="D613" t="str">
            <v>UND</v>
          </cell>
          <cell r="E613">
            <v>2405537</v>
          </cell>
          <cell r="F613">
            <v>2021460</v>
          </cell>
        </row>
        <row r="614">
          <cell r="A614" t="str">
            <v>I613</v>
          </cell>
          <cell r="B614" t="str">
            <v xml:space="preserve">HIDRANTE CHICAGO 4" MEGA EXTREMO LISO </v>
          </cell>
          <cell r="C614" t="str">
            <v>Insumos</v>
          </cell>
          <cell r="D614" t="str">
            <v>UND</v>
          </cell>
          <cell r="E614">
            <v>3457213</v>
          </cell>
          <cell r="F614">
            <v>2905221</v>
          </cell>
        </row>
        <row r="615">
          <cell r="A615" t="str">
            <v>I614</v>
          </cell>
          <cell r="B615" t="str">
            <v>LIMPIADOR REM PVC 760 GRMS. (1/4)</v>
          </cell>
          <cell r="C615" t="str">
            <v>Insumos</v>
          </cell>
          <cell r="D615" t="str">
            <v>UND</v>
          </cell>
          <cell r="E615">
            <v>54272</v>
          </cell>
          <cell r="F615">
            <v>45607</v>
          </cell>
        </row>
        <row r="616">
          <cell r="A616" t="str">
            <v>I615</v>
          </cell>
          <cell r="B616" t="str">
            <v>LLAVE PARA OPERAR VALVULA DE COMPUERTA ELASTICA</v>
          </cell>
          <cell r="C616" t="str">
            <v>Insumos</v>
          </cell>
          <cell r="D616" t="str">
            <v>UND</v>
          </cell>
          <cell r="E616">
            <v>147910</v>
          </cell>
          <cell r="F616">
            <v>124294</v>
          </cell>
        </row>
        <row r="617">
          <cell r="A617" t="str">
            <v>I616</v>
          </cell>
          <cell r="B617" t="str">
            <v xml:space="preserve">MEDIDOR DE AGUA 1 1/2" VELOCIDAD CLASE C A ACCESORIOS Y ELEMENTOS DE CONECCION TODO COSTO </v>
          </cell>
          <cell r="C617" t="str">
            <v>Insumos</v>
          </cell>
          <cell r="D617" t="str">
            <v>UND</v>
          </cell>
          <cell r="E617">
            <v>656054</v>
          </cell>
          <cell r="F617">
            <v>551306</v>
          </cell>
        </row>
        <row r="618">
          <cell r="A618" t="str">
            <v>I617</v>
          </cell>
          <cell r="B618" t="str">
            <v xml:space="preserve">MEDIDOR DE AGUA 1" VELOCIDAD CLASE C A ACCESORIOS Y ELEMENTOS DE CONECCION TODO COSTO </v>
          </cell>
          <cell r="C618" t="str">
            <v>Insumos</v>
          </cell>
          <cell r="D618" t="str">
            <v>UND</v>
          </cell>
          <cell r="E618">
            <v>655421</v>
          </cell>
          <cell r="F618">
            <v>550774</v>
          </cell>
        </row>
        <row r="619">
          <cell r="A619" t="str">
            <v>I618</v>
          </cell>
          <cell r="B619" t="str">
            <v xml:space="preserve">MEDIDOR DE AGUA 1/2" VELOCIDAD CLASE C A ACCESORIOS Y ELEMENTOS DE CONECCION TODO COSTO </v>
          </cell>
          <cell r="C619" t="str">
            <v>Insumos</v>
          </cell>
          <cell r="D619" t="str">
            <v>UND</v>
          </cell>
          <cell r="E619">
            <v>287923</v>
          </cell>
          <cell r="F619">
            <v>241952</v>
          </cell>
        </row>
        <row r="620">
          <cell r="A620" t="str">
            <v>I619</v>
          </cell>
          <cell r="B620" t="str">
            <v xml:space="preserve">MEDIDOR DE AGUA 3/4" VELOCIDAD CLASE C A ACCESORIOS Y ELEMENTOS DE CONECCION TODO COSTO </v>
          </cell>
          <cell r="C620" t="str">
            <v>Insumos</v>
          </cell>
          <cell r="D620" t="str">
            <v>UND</v>
          </cell>
          <cell r="E620">
            <v>514149</v>
          </cell>
          <cell r="F620">
            <v>432058</v>
          </cell>
        </row>
        <row r="621">
          <cell r="A621" t="str">
            <v>I620</v>
          </cell>
          <cell r="B621" t="str">
            <v xml:space="preserve">REGISTRO DE BOLA - 1/2'' PARA GAS TIPO NOVASFER REF. 372 O SIMILAR </v>
          </cell>
          <cell r="C621" t="str">
            <v>Insumos</v>
          </cell>
          <cell r="D621" t="str">
            <v>UND</v>
          </cell>
          <cell r="E621">
            <v>16896</v>
          </cell>
          <cell r="F621">
            <v>14198</v>
          </cell>
        </row>
        <row r="622">
          <cell r="A622" t="str">
            <v>I621</v>
          </cell>
          <cell r="B622" t="str">
            <v>REGISTRO TIPO R&amp;W - 1'' (DE CORTINA) REF. 206 O SIMILAR</v>
          </cell>
          <cell r="C622" t="str">
            <v>Insumos</v>
          </cell>
          <cell r="D622" t="str">
            <v>UND</v>
          </cell>
          <cell r="E622">
            <v>85518</v>
          </cell>
          <cell r="F622">
            <v>71864</v>
          </cell>
        </row>
        <row r="623">
          <cell r="A623" t="str">
            <v>I622</v>
          </cell>
          <cell r="B623" t="str">
            <v>REGISTRO TIPO R&amp;W - 1 1/2''  (DE CORTINA) REF. 206 O SIMILAR</v>
          </cell>
          <cell r="C623" t="str">
            <v>Insumos</v>
          </cell>
          <cell r="D623" t="str">
            <v>UND</v>
          </cell>
          <cell r="E623">
            <v>156059</v>
          </cell>
          <cell r="F623">
            <v>131142</v>
          </cell>
        </row>
        <row r="624">
          <cell r="A624" t="str">
            <v>I623</v>
          </cell>
          <cell r="B624" t="str">
            <v>REGISTRO TIPO R&amp;W - 1 1/4''  (DE CORTINA) REF. 206 O SIMILAR</v>
          </cell>
          <cell r="C624" t="str">
            <v>Insumos</v>
          </cell>
          <cell r="D624" t="str">
            <v>UND</v>
          </cell>
          <cell r="E624">
            <v>115305</v>
          </cell>
          <cell r="F624">
            <v>96895</v>
          </cell>
        </row>
        <row r="625">
          <cell r="A625" t="str">
            <v>I624</v>
          </cell>
          <cell r="B625" t="str">
            <v>REGISTRO TIPO R&amp;W - 1/2''  (DE CORTINA ) REF. 206 O SIMILAR</v>
          </cell>
          <cell r="C625" t="str">
            <v>Insumos</v>
          </cell>
          <cell r="D625" t="str">
            <v>UND</v>
          </cell>
          <cell r="E625">
            <v>46717</v>
          </cell>
          <cell r="F625">
            <v>39258</v>
          </cell>
        </row>
        <row r="626">
          <cell r="A626" t="str">
            <v>I625</v>
          </cell>
          <cell r="B626" t="str">
            <v>REGISTRO TIPO R&amp;W - 2'' (DE CORTINA) REF. 206 O SIMILAR</v>
          </cell>
          <cell r="C626" t="str">
            <v>Insumos</v>
          </cell>
          <cell r="D626" t="str">
            <v>UND</v>
          </cell>
          <cell r="E626">
            <v>252977</v>
          </cell>
          <cell r="F626">
            <v>212586</v>
          </cell>
        </row>
        <row r="627">
          <cell r="A627" t="str">
            <v>I626</v>
          </cell>
          <cell r="B627" t="str">
            <v>REGISTRO TIPO R&amp;W - 2 1/2'' (DE CORTINA) REF. 206 O SIMILAR</v>
          </cell>
          <cell r="C627" t="str">
            <v>Insumos</v>
          </cell>
          <cell r="D627" t="str">
            <v>UND</v>
          </cell>
          <cell r="E627">
            <v>443333</v>
          </cell>
          <cell r="F627">
            <v>372549</v>
          </cell>
        </row>
        <row r="628">
          <cell r="A628" t="str">
            <v>I627</v>
          </cell>
          <cell r="B628" t="str">
            <v>REGISTRO TIPO R&amp;W - 3'' (DE CORTINA) REF. 206 O SIMILAR</v>
          </cell>
          <cell r="C628" t="str">
            <v>Insumos</v>
          </cell>
          <cell r="D628" t="str">
            <v>UND</v>
          </cell>
          <cell r="E628">
            <v>616293</v>
          </cell>
          <cell r="F628">
            <v>517893</v>
          </cell>
        </row>
        <row r="629">
          <cell r="A629" t="str">
            <v>I628</v>
          </cell>
          <cell r="B629" t="str">
            <v>REGISTRO TIPO R&amp;W - 3/4'' (DE CORTINA) REF. 206 O SIMILAR</v>
          </cell>
          <cell r="C629" t="str">
            <v>Insumos</v>
          </cell>
          <cell r="D629" t="str">
            <v>UND</v>
          </cell>
          <cell r="E629">
            <v>59639</v>
          </cell>
          <cell r="F629">
            <v>50117</v>
          </cell>
        </row>
        <row r="630">
          <cell r="A630" t="str">
            <v>I629</v>
          </cell>
          <cell r="B630" t="str">
            <v>REGISTRO TIPO R&amp;W - 4'' (DE CORTINA) REF. 206 O SIMILAR</v>
          </cell>
          <cell r="C630" t="str">
            <v>Insumos</v>
          </cell>
          <cell r="D630" t="str">
            <v>UND</v>
          </cell>
          <cell r="E630">
            <v>1451274</v>
          </cell>
          <cell r="F630">
            <v>1219558</v>
          </cell>
        </row>
        <row r="631">
          <cell r="A631" t="str">
            <v>I630</v>
          </cell>
          <cell r="B631" t="str">
            <v xml:space="preserve">REGULADOR EXTERNO BAJO PRESIÓN, CAUDAL 15 M3/H, PRESION DE SALIDA 23MBAR </v>
          </cell>
          <cell r="C631" t="str">
            <v>Insumos</v>
          </cell>
          <cell r="D631" t="str">
            <v>UND</v>
          </cell>
          <cell r="E631">
            <v>72838</v>
          </cell>
          <cell r="F631">
            <v>61208</v>
          </cell>
        </row>
        <row r="632">
          <cell r="A632" t="str">
            <v>I631</v>
          </cell>
          <cell r="B632" t="str">
            <v>REJILLA  ALUMINIO  3" X 2"  CON SOSCO ANTICUCARACHAS - REF. TA-3"X2" TIPO COLREJILLAS O SIMILAR</v>
          </cell>
          <cell r="C632" t="str">
            <v>Insumos</v>
          </cell>
          <cell r="D632" t="str">
            <v>UND</v>
          </cell>
          <cell r="E632">
            <v>5985</v>
          </cell>
          <cell r="F632">
            <v>5029</v>
          </cell>
        </row>
        <row r="633">
          <cell r="A633" t="str">
            <v>I632</v>
          </cell>
          <cell r="B633" t="str">
            <v>REJILLA  ALUMINIO  3" X 2"  CON SOSCO TRADICIONAL - REF. T-3"X2" TIPO COLREJILLAS O O SIMILAR</v>
          </cell>
          <cell r="C633" t="str">
            <v>Insumos</v>
          </cell>
          <cell r="D633" t="str">
            <v>UND</v>
          </cell>
          <cell r="E633">
            <v>5406</v>
          </cell>
          <cell r="F633">
            <v>4543</v>
          </cell>
        </row>
        <row r="634">
          <cell r="A634" t="str">
            <v>I633</v>
          </cell>
          <cell r="B634" t="str">
            <v>REJILLA ALUMINIO 4" X 2" CÚPULA TRADICIONAL CON SOSCO - REF. C-4"X2" TIPO COLREJILLAS O SIMILAR</v>
          </cell>
          <cell r="C634" t="str">
            <v>Insumos</v>
          </cell>
          <cell r="D634" t="str">
            <v>UND</v>
          </cell>
          <cell r="E634">
            <v>9976</v>
          </cell>
          <cell r="F634">
            <v>8383</v>
          </cell>
        </row>
        <row r="635">
          <cell r="A635" t="str">
            <v>I634</v>
          </cell>
          <cell r="B635" t="str">
            <v>REJILLA ALUMINIO 4" X 3" CON SOSCO ANTICUCARACHAS - REF. HA-4"X3" TIPO COLREJILLAS O SIMILAR</v>
          </cell>
          <cell r="C635" t="str">
            <v>Insumos</v>
          </cell>
          <cell r="D635" t="str">
            <v>UND</v>
          </cell>
          <cell r="E635">
            <v>9860</v>
          </cell>
          <cell r="F635">
            <v>8286</v>
          </cell>
        </row>
        <row r="636">
          <cell r="A636" t="str">
            <v>I635</v>
          </cell>
          <cell r="B636" t="str">
            <v>REJILLA ALUMINIO 4" X 3" CON SOSCO TRADICIONAL - REF. H-4"X3" TIPO COLREJILLAS O SIMILAR</v>
          </cell>
          <cell r="C636" t="str">
            <v>Insumos</v>
          </cell>
          <cell r="D636" t="str">
            <v>UND</v>
          </cell>
          <cell r="E636">
            <v>9362</v>
          </cell>
          <cell r="F636">
            <v>7867</v>
          </cell>
        </row>
        <row r="637">
          <cell r="A637" t="str">
            <v>I636</v>
          </cell>
          <cell r="B637" t="str">
            <v>REJILLA ALUMINIO 6" X 4" CON SOSCO ANTICUCARACHAS - REF. TA-6"X4" TIPO COLREJILLAS O SIMILAR</v>
          </cell>
          <cell r="C637" t="str">
            <v>Insumos</v>
          </cell>
          <cell r="D637" t="str">
            <v>UND</v>
          </cell>
          <cell r="E637">
            <v>24073</v>
          </cell>
          <cell r="F637">
            <v>20229</v>
          </cell>
        </row>
        <row r="638">
          <cell r="A638" t="str">
            <v>I637</v>
          </cell>
          <cell r="B638" t="str">
            <v>REJILLA ALUMINIO 6" X 4" CÚPULA TRADICIONAL CON SOSCO - REF. C-6"X4" TIPO COLREJILLAS O SIMILAR</v>
          </cell>
          <cell r="C638" t="str">
            <v>Insumos</v>
          </cell>
          <cell r="D638" t="str">
            <v>UND</v>
          </cell>
          <cell r="E638">
            <v>23514</v>
          </cell>
          <cell r="F638">
            <v>19760</v>
          </cell>
        </row>
        <row r="639">
          <cell r="A639" t="str">
            <v>I638</v>
          </cell>
          <cell r="B639" t="str">
            <v>REJILLA CARCAMO EN FUNDICIÓN DE HIERRO GRIS REF. CAR-30 X 50 CM. TIPO COLREJILLAS O SIMILAR</v>
          </cell>
          <cell r="C639" t="str">
            <v>Insumos</v>
          </cell>
          <cell r="D639" t="str">
            <v>UND</v>
          </cell>
          <cell r="E639">
            <v>351726</v>
          </cell>
          <cell r="F639">
            <v>295568</v>
          </cell>
        </row>
        <row r="640">
          <cell r="A640" t="str">
            <v>I639</v>
          </cell>
          <cell r="B640" t="str">
            <v>REJILLA CARCAMO EN FUNDICIÓN DE HIERRO GRIS REF. CAR-50 X 120 CM. TIPO COLREJILLAS O SIMILAR</v>
          </cell>
          <cell r="C640" t="str">
            <v>Insumos</v>
          </cell>
          <cell r="D640" t="str">
            <v>UND</v>
          </cell>
          <cell r="E640">
            <v>1688664</v>
          </cell>
          <cell r="F640">
            <v>1419045</v>
          </cell>
        </row>
        <row r="641">
          <cell r="A641" t="str">
            <v>I640</v>
          </cell>
          <cell r="B641" t="str">
            <v>SIFON PVC SANITARIO 3"</v>
          </cell>
          <cell r="C641" t="str">
            <v>Insumos</v>
          </cell>
          <cell r="D641" t="str">
            <v>M</v>
          </cell>
          <cell r="E641">
            <v>12407</v>
          </cell>
          <cell r="F641">
            <v>10426</v>
          </cell>
        </row>
        <row r="642">
          <cell r="A642" t="str">
            <v>I641</v>
          </cell>
          <cell r="B642" t="str">
            <v>SIFON PVC SANITARIO 2"</v>
          </cell>
          <cell r="C642" t="str">
            <v>Insumos</v>
          </cell>
          <cell r="D642" t="str">
            <v>M</v>
          </cell>
          <cell r="E642">
            <v>5656</v>
          </cell>
          <cell r="F642">
            <v>4753</v>
          </cell>
        </row>
        <row r="643">
          <cell r="A643" t="str">
            <v>I642</v>
          </cell>
          <cell r="B643" t="str">
            <v>SILLA YEE ALCANTARILLDO  TIPO FORT  160 X 110  (6" X 4")</v>
          </cell>
          <cell r="C643" t="str">
            <v>Insumos</v>
          </cell>
          <cell r="D643" t="str">
            <v>UND</v>
          </cell>
          <cell r="E643">
            <v>76360</v>
          </cell>
          <cell r="F643">
            <v>64168</v>
          </cell>
        </row>
        <row r="644">
          <cell r="A644" t="str">
            <v>I643</v>
          </cell>
          <cell r="B644" t="str">
            <v>SILLA YEE ALCANTARILLDO  TIPO FORT  200 X 160  (8" X 6")</v>
          </cell>
          <cell r="C644" t="str">
            <v>Insumos</v>
          </cell>
          <cell r="D644" t="str">
            <v>UND</v>
          </cell>
          <cell r="E644">
            <v>93529</v>
          </cell>
          <cell r="F644">
            <v>78596</v>
          </cell>
        </row>
        <row r="645">
          <cell r="A645" t="str">
            <v>I644</v>
          </cell>
          <cell r="B645" t="str">
            <v>SILLA YEE ALCANTARILLDO  TIPO FORT  250 X 200  (10" X 8")</v>
          </cell>
          <cell r="C645" t="str">
            <v>Insumos</v>
          </cell>
          <cell r="D645" t="str">
            <v>UND</v>
          </cell>
          <cell r="E645">
            <v>160829</v>
          </cell>
          <cell r="F645">
            <v>135150</v>
          </cell>
        </row>
        <row r="646">
          <cell r="A646" t="str">
            <v>I645</v>
          </cell>
          <cell r="B646" t="str">
            <v>SILLA YEE ALCANTARILLDO  TIPO FORT  315 X 200  (12" X 8")</v>
          </cell>
          <cell r="C646" t="str">
            <v>Insumos</v>
          </cell>
          <cell r="D646" t="str">
            <v>UND</v>
          </cell>
          <cell r="E646">
            <v>624919</v>
          </cell>
          <cell r="F646">
            <v>525142</v>
          </cell>
        </row>
        <row r="647">
          <cell r="A647" t="str">
            <v>I646</v>
          </cell>
          <cell r="B647" t="str">
            <v>SOLDADURA LIQUIDA AGUA CALIENTE 1/4</v>
          </cell>
          <cell r="C647" t="str">
            <v>Insumos</v>
          </cell>
          <cell r="D647" t="str">
            <v>UND</v>
          </cell>
          <cell r="E647">
            <v>120629</v>
          </cell>
          <cell r="F647">
            <v>101369</v>
          </cell>
        </row>
        <row r="648">
          <cell r="A648" t="str">
            <v>I647</v>
          </cell>
          <cell r="B648" t="str">
            <v>SOLDADURA PVC LIQUIDA 1/4</v>
          </cell>
          <cell r="C648" t="str">
            <v>Insumos</v>
          </cell>
          <cell r="D648" t="str">
            <v>UND</v>
          </cell>
          <cell r="E648">
            <v>112503</v>
          </cell>
          <cell r="F648">
            <v>94540</v>
          </cell>
        </row>
        <row r="649">
          <cell r="A649" t="str">
            <v>I648</v>
          </cell>
          <cell r="B649" t="str">
            <v>TANQUE AGUA POTABLE PLASTICO CAP. 1.000 LTS, INCLUYE: TAPA, ACCESORIOS Y MANGUERA FLEXIBLE. A TODO COSTO.</v>
          </cell>
          <cell r="C649" t="str">
            <v>Insumos</v>
          </cell>
          <cell r="D649" t="str">
            <v>UND</v>
          </cell>
          <cell r="E649">
            <v>691839</v>
          </cell>
          <cell r="F649">
            <v>581377</v>
          </cell>
        </row>
        <row r="650">
          <cell r="A650" t="str">
            <v>I649</v>
          </cell>
          <cell r="B650" t="str">
            <v>TANQUE AGUA POTABLE PLASTICO CAP. 20.000 LTS, INCLUYE: TAPA, ACCESORIOS Y MANGUERA FLEXIBLE. A TODO COSTO.</v>
          </cell>
          <cell r="C650" t="str">
            <v>Insumos</v>
          </cell>
          <cell r="D650" t="str">
            <v>UND</v>
          </cell>
          <cell r="E650">
            <v>15518901</v>
          </cell>
          <cell r="F650">
            <v>13041093</v>
          </cell>
        </row>
        <row r="651">
          <cell r="A651" t="str">
            <v>I650</v>
          </cell>
          <cell r="B651" t="str">
            <v>TANQUE AGUA POTABLE PLASTICO CAP. 10.000 LTS, INCLUYE: TAPA, ACCESORIOS Y MANGUERA FLEXIBLE. A TODO COSTO.</v>
          </cell>
          <cell r="C651" t="str">
            <v>Insumos</v>
          </cell>
          <cell r="D651" t="str">
            <v>UND</v>
          </cell>
          <cell r="E651">
            <v>7733307</v>
          </cell>
          <cell r="F651">
            <v>6498577</v>
          </cell>
        </row>
        <row r="652">
          <cell r="A652" t="str">
            <v>I651</v>
          </cell>
          <cell r="B652" t="str">
            <v>TANQUE DE GAS HORIZONTAL CAP. 1.000 GL TIPO INTERPERIE, CUERPO Y TAPAS EN LÁMINA HR DE 8 MM. Y PATAS EN LÁMINA HR DE 6 MM., OREJAS DE IZAJE Y BOQUILLAS X 3000 LBS. LIMPIEZA EXTERIOR CON CEPILLO MECÁNICO FONDO ANTICORROSIVO Y ACABADO EN PINTURA ESMALTE PINTUCO. INCLUYE: KIT COMPLETO DE ACCESORIOS TIPO REGO O SIMILAR Y PRUEBA HIDROSTÁTICA. A TODO COSTO.</v>
          </cell>
          <cell r="C652" t="str">
            <v>Insumos</v>
          </cell>
          <cell r="D652" t="str">
            <v>UND</v>
          </cell>
          <cell r="E652">
            <v>19781075</v>
          </cell>
          <cell r="F652">
            <v>16622752</v>
          </cell>
        </row>
        <row r="653">
          <cell r="A653" t="str">
            <v>I652</v>
          </cell>
          <cell r="B653" t="str">
            <v>TANQUE SEPTICO INTEGRADO PREFABRICADO TIPO IMHOFF SUBTERRANEO DE 2000 LTS. TIPO COLEMPAQUES CON TAPA Y ACCESORIOS OVOIDE - VERDE REF. 2 O SIMILAR</v>
          </cell>
          <cell r="C653" t="str">
            <v>Insumos</v>
          </cell>
          <cell r="D653" t="str">
            <v>UND</v>
          </cell>
          <cell r="E653">
            <v>3851767</v>
          </cell>
          <cell r="F653">
            <v>3236779</v>
          </cell>
        </row>
        <row r="654">
          <cell r="A654" t="str">
            <v>I653</v>
          </cell>
          <cell r="B654" t="str">
            <v xml:space="preserve">TANQUE TRATAMIENTO AGUAS GRISES OVOIDE DE 2000 LTS. TIPO COLEMPAQUES  O SIMILAR </v>
          </cell>
          <cell r="C654" t="str">
            <v>Insumos</v>
          </cell>
          <cell r="D654" t="str">
            <v>UND</v>
          </cell>
          <cell r="E654">
            <v>1179574</v>
          </cell>
          <cell r="F654">
            <v>991239</v>
          </cell>
        </row>
        <row r="655">
          <cell r="A655" t="str">
            <v>I654</v>
          </cell>
          <cell r="B655" t="str">
            <v>TAPA DE INSPECCION TI - 5*3" ALUMINIO  COLREJILLAS O SIMILAR</v>
          </cell>
          <cell r="C655" t="str">
            <v>Insumos</v>
          </cell>
          <cell r="D655" t="str">
            <v>UND</v>
          </cell>
          <cell r="E655">
            <v>23071</v>
          </cell>
          <cell r="F655">
            <v>19387</v>
          </cell>
        </row>
        <row r="656">
          <cell r="A656" t="str">
            <v>I655</v>
          </cell>
          <cell r="B656" t="str">
            <v>TAPA DE INSPECCION TI - 6*4" ALUMINIO COLREJILLAS O SIMILAR</v>
          </cell>
          <cell r="C656" t="str">
            <v>Insumos</v>
          </cell>
          <cell r="D656" t="str">
            <v>UND</v>
          </cell>
          <cell r="E656">
            <v>33195</v>
          </cell>
          <cell r="F656">
            <v>27895</v>
          </cell>
        </row>
        <row r="657">
          <cell r="A657" t="str">
            <v>I656</v>
          </cell>
          <cell r="B657" t="str">
            <v>TAPA DE INSPECCION TI - 8*6" ALUMINIO COLREJILLAS O SIMILAR</v>
          </cell>
          <cell r="C657" t="str">
            <v>Insumos</v>
          </cell>
          <cell r="D657" t="str">
            <v>UND</v>
          </cell>
          <cell r="E657">
            <v>66041</v>
          </cell>
          <cell r="F657">
            <v>55497</v>
          </cell>
        </row>
        <row r="658">
          <cell r="A658" t="str">
            <v>I657</v>
          </cell>
          <cell r="B658" t="str">
            <v>TAPA REJILLA EN HIERRO GALVANIZADO 3"</v>
          </cell>
          <cell r="C658" t="str">
            <v>Insumos</v>
          </cell>
          <cell r="D658" t="str">
            <v>UND</v>
          </cell>
          <cell r="E658">
            <v>237269</v>
          </cell>
          <cell r="F658">
            <v>199386</v>
          </cell>
        </row>
        <row r="659">
          <cell r="A659" t="str">
            <v>I658</v>
          </cell>
          <cell r="B659" t="str">
            <v>TAPA REJILLA EN HIERRO GALVANIZADO 6"</v>
          </cell>
          <cell r="C659" t="str">
            <v>Insumos</v>
          </cell>
          <cell r="D659" t="str">
            <v>UND</v>
          </cell>
          <cell r="E659">
            <v>371711</v>
          </cell>
          <cell r="F659">
            <v>312362</v>
          </cell>
        </row>
        <row r="660">
          <cell r="A660" t="str">
            <v>I659</v>
          </cell>
          <cell r="B660" t="str">
            <v>CRUCES HG 2"</v>
          </cell>
          <cell r="C660" t="str">
            <v>Insumos</v>
          </cell>
          <cell r="D660" t="str">
            <v>UND</v>
          </cell>
          <cell r="E660">
            <v>45238</v>
          </cell>
          <cell r="F660">
            <v>38015</v>
          </cell>
        </row>
        <row r="661">
          <cell r="A661" t="str">
            <v>I660</v>
          </cell>
          <cell r="B661" t="str">
            <v>CRUCES HG 3"</v>
          </cell>
          <cell r="C661" t="str">
            <v>Insumos</v>
          </cell>
          <cell r="D661" t="str">
            <v>UND</v>
          </cell>
          <cell r="E661">
            <v>75401</v>
          </cell>
          <cell r="F661">
            <v>63362</v>
          </cell>
        </row>
        <row r="662">
          <cell r="A662" t="str">
            <v>I661</v>
          </cell>
          <cell r="B662" t="str">
            <v>TEE HG 2"</v>
          </cell>
          <cell r="C662" t="str">
            <v>Insumos</v>
          </cell>
          <cell r="D662" t="str">
            <v>UND</v>
          </cell>
          <cell r="E662">
            <v>16023</v>
          </cell>
          <cell r="F662">
            <v>13465</v>
          </cell>
        </row>
        <row r="663">
          <cell r="A663" t="str">
            <v>I662</v>
          </cell>
          <cell r="B663" t="str">
            <v>TEE HG 3"</v>
          </cell>
          <cell r="C663" t="str">
            <v>Insumos</v>
          </cell>
          <cell r="D663" t="str">
            <v>UND</v>
          </cell>
          <cell r="E663">
            <v>37699</v>
          </cell>
          <cell r="F663">
            <v>31680</v>
          </cell>
        </row>
        <row r="664">
          <cell r="A664" t="str">
            <v>I663</v>
          </cell>
          <cell r="B664" t="str">
            <v>CODO HG 2"</v>
          </cell>
          <cell r="C664" t="str">
            <v>Insumos</v>
          </cell>
          <cell r="D664" t="str">
            <v>UND</v>
          </cell>
          <cell r="E664">
            <v>13192</v>
          </cell>
          <cell r="F664">
            <v>11086</v>
          </cell>
        </row>
        <row r="665">
          <cell r="A665" t="str">
            <v>I664</v>
          </cell>
          <cell r="B665" t="str">
            <v>CODO HG 3"</v>
          </cell>
          <cell r="C665" t="str">
            <v>Insumos</v>
          </cell>
          <cell r="D665" t="str">
            <v>UND</v>
          </cell>
          <cell r="E665">
            <v>32989</v>
          </cell>
          <cell r="F665">
            <v>27722</v>
          </cell>
        </row>
        <row r="666">
          <cell r="A666" t="str">
            <v>I665</v>
          </cell>
          <cell r="B666" t="str">
            <v xml:space="preserve">TEE 4"  X  3" HD EXTREMO LISO </v>
          </cell>
          <cell r="C666" t="str">
            <v>Insumos</v>
          </cell>
          <cell r="D666" t="str">
            <v>UND</v>
          </cell>
          <cell r="E666">
            <v>228626</v>
          </cell>
          <cell r="F666">
            <v>192123</v>
          </cell>
        </row>
        <row r="667">
          <cell r="A667" t="str">
            <v>I666</v>
          </cell>
          <cell r="B667" t="str">
            <v xml:space="preserve">TEE 6"  X  4" HD EXTREMO LISO </v>
          </cell>
          <cell r="C667" t="str">
            <v>Insumos</v>
          </cell>
          <cell r="D667" t="str">
            <v>UND</v>
          </cell>
          <cell r="E667">
            <v>459235</v>
          </cell>
          <cell r="F667">
            <v>385912</v>
          </cell>
        </row>
        <row r="668">
          <cell r="A668" t="str">
            <v>I667</v>
          </cell>
          <cell r="B668" t="str">
            <v>TEE ACERO GALNAVIZADO  3/4''</v>
          </cell>
          <cell r="C668" t="str">
            <v>Insumos</v>
          </cell>
          <cell r="D668" t="str">
            <v>UND</v>
          </cell>
          <cell r="E668">
            <v>2582</v>
          </cell>
          <cell r="F668">
            <v>2170</v>
          </cell>
        </row>
        <row r="669">
          <cell r="A669" t="str">
            <v>I668</v>
          </cell>
          <cell r="B669" t="str">
            <v>TEE ACERO GALVANIZADO  1/2''</v>
          </cell>
          <cell r="C669" t="str">
            <v>Insumos</v>
          </cell>
          <cell r="D669" t="str">
            <v>UND</v>
          </cell>
          <cell r="E669">
            <v>1690</v>
          </cell>
          <cell r="F669">
            <v>1420</v>
          </cell>
        </row>
        <row r="670">
          <cell r="A670" t="str">
            <v>I669</v>
          </cell>
          <cell r="B670" t="str">
            <v xml:space="preserve">TEE HIERRO DUCTIL  3 X 3" </v>
          </cell>
          <cell r="C670" t="str">
            <v>Insumos</v>
          </cell>
          <cell r="D670" t="str">
            <v>UND</v>
          </cell>
          <cell r="E670">
            <v>117294</v>
          </cell>
          <cell r="F670">
            <v>98566</v>
          </cell>
        </row>
        <row r="671">
          <cell r="A671" t="str">
            <v>I670</v>
          </cell>
          <cell r="B671" t="str">
            <v>TEE PRESION  - 1''</v>
          </cell>
          <cell r="C671" t="str">
            <v>Insumos</v>
          </cell>
          <cell r="D671" t="str">
            <v>UND</v>
          </cell>
          <cell r="E671">
            <v>3144</v>
          </cell>
          <cell r="F671">
            <v>2642</v>
          </cell>
        </row>
        <row r="672">
          <cell r="A672" t="str">
            <v>I671</v>
          </cell>
          <cell r="B672" t="str">
            <v>TEE PRESION  - 1 1/2''</v>
          </cell>
          <cell r="C672" t="str">
            <v>Insumos</v>
          </cell>
          <cell r="D672" t="str">
            <v>UND</v>
          </cell>
          <cell r="E672">
            <v>10704</v>
          </cell>
          <cell r="F672">
            <v>8995</v>
          </cell>
        </row>
        <row r="673">
          <cell r="A673" t="str">
            <v>I672</v>
          </cell>
          <cell r="B673" t="str">
            <v>TEE PRESION  - 1 1/4''</v>
          </cell>
          <cell r="C673" t="str">
            <v>Insumos</v>
          </cell>
          <cell r="D673" t="str">
            <v>UND</v>
          </cell>
          <cell r="E673">
            <v>8127</v>
          </cell>
          <cell r="F673">
            <v>6829</v>
          </cell>
        </row>
        <row r="674">
          <cell r="A674" t="str">
            <v>I673</v>
          </cell>
          <cell r="B674" t="str">
            <v>TEE PRESION  - 1/2''</v>
          </cell>
          <cell r="C674" t="str">
            <v>Insumos</v>
          </cell>
          <cell r="D674" t="str">
            <v>UND</v>
          </cell>
          <cell r="E674">
            <v>952</v>
          </cell>
          <cell r="F674">
            <v>800</v>
          </cell>
        </row>
        <row r="675">
          <cell r="A675" t="str">
            <v>I674</v>
          </cell>
          <cell r="B675" t="str">
            <v>TEE PRESION -  3/4''</v>
          </cell>
          <cell r="C675" t="str">
            <v>Insumos</v>
          </cell>
          <cell r="D675" t="str">
            <v>UND</v>
          </cell>
          <cell r="E675">
            <v>1609</v>
          </cell>
          <cell r="F675">
            <v>1352</v>
          </cell>
        </row>
        <row r="676">
          <cell r="A676" t="str">
            <v>I675</v>
          </cell>
          <cell r="B676" t="str">
            <v>TEE SANITARIA - 6"</v>
          </cell>
          <cell r="C676" t="str">
            <v>Insumos</v>
          </cell>
          <cell r="D676" t="str">
            <v>UND</v>
          </cell>
          <cell r="E676">
            <v>180092</v>
          </cell>
          <cell r="F676">
            <v>151338</v>
          </cell>
        </row>
        <row r="677">
          <cell r="A677" t="str">
            <v>I676</v>
          </cell>
          <cell r="B677" t="str">
            <v>TEE ULTRATEMP - 1/2"</v>
          </cell>
          <cell r="C677" t="str">
            <v>Insumos</v>
          </cell>
          <cell r="D677" t="str">
            <v>UND</v>
          </cell>
          <cell r="E677">
            <v>2196</v>
          </cell>
          <cell r="F677">
            <v>1845</v>
          </cell>
        </row>
        <row r="678">
          <cell r="A678" t="str">
            <v>I677</v>
          </cell>
          <cell r="B678" t="str">
            <v>TRAMPA DE GRASA PLASTICA CAP.  250 LTS. TIPO COLEMPAQUES  O SIMILAR</v>
          </cell>
          <cell r="C678" t="str">
            <v>Insumos</v>
          </cell>
          <cell r="D678" t="str">
            <v>UND</v>
          </cell>
          <cell r="E678">
            <v>226634</v>
          </cell>
          <cell r="F678">
            <v>190449</v>
          </cell>
        </row>
        <row r="679">
          <cell r="A679" t="str">
            <v>I678</v>
          </cell>
          <cell r="B679" t="str">
            <v>TRAMPA DE GRASA PLASTICA CAP.  95 LTS. TIPO COLEMPAQUES O SIMILAR</v>
          </cell>
          <cell r="C679" t="str">
            <v>Insumos</v>
          </cell>
          <cell r="D679" t="str">
            <v>UND</v>
          </cell>
          <cell r="E679">
            <v>253516</v>
          </cell>
          <cell r="F679">
            <v>213039</v>
          </cell>
        </row>
        <row r="680">
          <cell r="A680" t="str">
            <v>I679</v>
          </cell>
          <cell r="B680" t="str">
            <v xml:space="preserve">TUBO ACERO GALVANIZADO AGUA 1 1/2" - NIC 505 - 001  - TIPO COLMENA O SIMILAR. </v>
          </cell>
          <cell r="C680" t="str">
            <v>Insumos</v>
          </cell>
          <cell r="D680" t="str">
            <v>M</v>
          </cell>
          <cell r="E680">
            <v>33958</v>
          </cell>
          <cell r="F680">
            <v>28536</v>
          </cell>
        </row>
        <row r="681">
          <cell r="A681" t="str">
            <v>I680</v>
          </cell>
          <cell r="B681" t="str">
            <v xml:space="preserve">TUBO ACERO AGUA NEGRA PARA CERRAMIENTO  1 1/2" -   - TIPO COLMENA O SIMILAR. </v>
          </cell>
          <cell r="C681" t="str">
            <v>Insumos</v>
          </cell>
          <cell r="D681" t="str">
            <v>M</v>
          </cell>
          <cell r="E681">
            <v>33958</v>
          </cell>
          <cell r="F681">
            <v>28536</v>
          </cell>
        </row>
        <row r="682">
          <cell r="A682" t="str">
            <v>I681</v>
          </cell>
          <cell r="B682" t="str">
            <v xml:space="preserve">TUBO ACERO GALVANIZADO AGUA 1" - NIC 505 - 001  - TIPO COLMENA O SIMILAR. </v>
          </cell>
          <cell r="C682" t="str">
            <v>Insumos</v>
          </cell>
          <cell r="D682" t="str">
            <v>M</v>
          </cell>
          <cell r="E682">
            <v>21455</v>
          </cell>
          <cell r="F682">
            <v>18029</v>
          </cell>
        </row>
        <row r="683">
          <cell r="A683" t="str">
            <v>I682</v>
          </cell>
          <cell r="B683" t="str">
            <v xml:space="preserve">TUBO ACERO GALVANIZADO AGUA 2 1/2" - NIC 505 - 001  - TIPO COLMENA O SIMILAR. </v>
          </cell>
          <cell r="C683" t="str">
            <v>Insumos</v>
          </cell>
          <cell r="D683" t="str">
            <v>M</v>
          </cell>
          <cell r="E683">
            <v>58976</v>
          </cell>
          <cell r="F683">
            <v>49560</v>
          </cell>
        </row>
        <row r="684">
          <cell r="A684" t="str">
            <v>I683</v>
          </cell>
          <cell r="B684" t="str">
            <v xml:space="preserve">TUBO ACERO GALVANIZADO AGUA 2" - NIC 505 - 001  - TIPO COLMENA O SIMILAR. </v>
          </cell>
          <cell r="C684" t="str">
            <v>Insumos</v>
          </cell>
          <cell r="D684" t="str">
            <v>M</v>
          </cell>
          <cell r="E684">
            <v>43986</v>
          </cell>
          <cell r="F684">
            <v>36963</v>
          </cell>
        </row>
        <row r="685">
          <cell r="A685" t="str">
            <v>I684</v>
          </cell>
          <cell r="B685" t="str">
            <v xml:space="preserve">TUBO ACERO AGUA NEGRA PARA CERRAMIENTO  2" -   - TIPO COLMENA O SIMILAR. </v>
          </cell>
          <cell r="C685" t="str">
            <v>Insumos</v>
          </cell>
          <cell r="D685" t="str">
            <v>M</v>
          </cell>
          <cell r="E685">
            <v>43986</v>
          </cell>
          <cell r="F685">
            <v>36963</v>
          </cell>
        </row>
        <row r="686">
          <cell r="A686" t="str">
            <v>I685</v>
          </cell>
          <cell r="B686" t="str">
            <v xml:space="preserve">TUBO ACERO AGUA NEGRA PARA CERRAMIENTO  3" -   - TIPO COLMENA O SIMILAR. </v>
          </cell>
          <cell r="C686" t="str">
            <v>Insumos</v>
          </cell>
          <cell r="D686" t="str">
            <v>M</v>
          </cell>
          <cell r="E686">
            <v>43986</v>
          </cell>
          <cell r="F686">
            <v>36963</v>
          </cell>
        </row>
        <row r="687">
          <cell r="A687" t="str">
            <v>I686</v>
          </cell>
          <cell r="B687" t="str">
            <v xml:space="preserve">TUBO ACERO GALVANIZADO AGUA 3" - NIC 505 - 001  - TIPO COLMENA O SIMILAR. </v>
          </cell>
          <cell r="C687" t="str">
            <v>Insumos</v>
          </cell>
          <cell r="D687" t="str">
            <v>M</v>
          </cell>
          <cell r="E687">
            <v>72726</v>
          </cell>
          <cell r="F687">
            <v>61114</v>
          </cell>
        </row>
        <row r="688">
          <cell r="A688" t="str">
            <v>I687</v>
          </cell>
          <cell r="B688" t="str">
            <v xml:space="preserve">TUBO ACERO GALVANIZADO AGUA 3/4" - NIC 505 - 001  - TIPO COLMENA O SIMILAR. </v>
          </cell>
          <cell r="C688" t="str">
            <v>Insumos</v>
          </cell>
          <cell r="D688" t="str">
            <v>M</v>
          </cell>
          <cell r="E688">
            <v>13665</v>
          </cell>
          <cell r="F688">
            <v>11483</v>
          </cell>
        </row>
        <row r="689">
          <cell r="A689" t="str">
            <v>I688</v>
          </cell>
          <cell r="B689" t="str">
            <v xml:space="preserve">TUBO ACERO GALVANIZADO PRESION 1/2" - CALIBRE 40 ASTM A53  - TIPO COLMENA O SIMILAR. </v>
          </cell>
          <cell r="C689" t="str">
            <v>Insumos</v>
          </cell>
          <cell r="D689" t="str">
            <v>M</v>
          </cell>
          <cell r="E689">
            <v>13501</v>
          </cell>
          <cell r="F689">
            <v>11345</v>
          </cell>
        </row>
        <row r="690">
          <cell r="A690" t="str">
            <v>I689</v>
          </cell>
          <cell r="B690" t="str">
            <v xml:space="preserve">TUBO ACERO GALVANIZADO PRESION 3" - CALIBRE 40 ASTM A53  - TIPO COLMENA O SIMILAR. </v>
          </cell>
          <cell r="C690" t="str">
            <v>Insumos</v>
          </cell>
          <cell r="D690" t="str">
            <v>M</v>
          </cell>
          <cell r="E690">
            <v>169808</v>
          </cell>
          <cell r="F690">
            <v>142696</v>
          </cell>
        </row>
        <row r="691">
          <cell r="A691" t="str">
            <v>I690</v>
          </cell>
          <cell r="B691" t="str">
            <v xml:space="preserve">TUBO ACERO GALVANIZADO PRESION 3/4" - CALIBRE 40 ASTM A53  - TIPO COLMENA O SIMILAR. </v>
          </cell>
          <cell r="C691" t="str">
            <v>Insumos</v>
          </cell>
          <cell r="D691" t="str">
            <v>M</v>
          </cell>
          <cell r="E691">
            <v>17971</v>
          </cell>
          <cell r="F691">
            <v>15102</v>
          </cell>
        </row>
        <row r="692">
          <cell r="A692" t="str">
            <v>I691</v>
          </cell>
          <cell r="B692" t="str">
            <v xml:space="preserve">TUBO ACERO GALVANIZADO PRESION 4" - CALIBRE 40 ASTM A53 - TIPO COLMENA O SIMILAR. </v>
          </cell>
          <cell r="C692" t="str">
            <v>Insumos</v>
          </cell>
          <cell r="D692" t="str">
            <v>M</v>
          </cell>
          <cell r="E692">
            <v>241217</v>
          </cell>
          <cell r="F692">
            <v>202703</v>
          </cell>
        </row>
        <row r="693">
          <cell r="A693" t="str">
            <v>I692</v>
          </cell>
          <cell r="B693" t="str">
            <v>NIPLE EN TUBO ACERO GALVANIZADO PRESION 4" - CALIBRE 40 ASTM A53 - TIPO COLMENA O SIMILAR. 18CM</v>
          </cell>
          <cell r="C693" t="str">
            <v>Insumos</v>
          </cell>
          <cell r="D693" t="str">
            <v>UND</v>
          </cell>
          <cell r="E693">
            <v>72838</v>
          </cell>
          <cell r="F693">
            <v>61208</v>
          </cell>
        </row>
        <row r="694">
          <cell r="A694" t="str">
            <v>I693</v>
          </cell>
          <cell r="B694" t="str">
            <v>TEE   ACERO GALVANIZADO PRESION 4" - CALIBRE 40 ASTM A53 - TIPO COLMENA O SIMILAR. 18CM</v>
          </cell>
          <cell r="C694" t="str">
            <v>Insumos</v>
          </cell>
          <cell r="D694" t="str">
            <v>UND</v>
          </cell>
          <cell r="E694">
            <v>72838</v>
          </cell>
          <cell r="F694">
            <v>61208</v>
          </cell>
        </row>
        <row r="695">
          <cell r="A695" t="str">
            <v>I694</v>
          </cell>
          <cell r="B695" t="str">
            <v>CODO 90°   ACERO GALVANIZADO PRESION 4" - CALIBRE 40 ASTM A53 - TIPO COLMENA O SIMILAR. 18CM</v>
          </cell>
          <cell r="C695" t="str">
            <v>Insumos</v>
          </cell>
          <cell r="D695" t="str">
            <v>UND</v>
          </cell>
          <cell r="E695">
            <v>72838</v>
          </cell>
          <cell r="F695">
            <v>61208</v>
          </cell>
        </row>
        <row r="696">
          <cell r="A696" t="str">
            <v>I695</v>
          </cell>
          <cell r="B696" t="str">
            <v xml:space="preserve">TUBO ACERO GALVANIZADO PRESION 6" - CALIBRE 40 ASTM A53 - TIPO COLMENA O SIMILAR. </v>
          </cell>
          <cell r="C696" t="str">
            <v>Insumos</v>
          </cell>
          <cell r="D696" t="str">
            <v>M</v>
          </cell>
          <cell r="E696">
            <v>243782</v>
          </cell>
          <cell r="F696">
            <v>204859</v>
          </cell>
        </row>
        <row r="697">
          <cell r="A697" t="str">
            <v>I696</v>
          </cell>
          <cell r="B697" t="str">
            <v xml:space="preserve">TUBO ACERO NEGRA CONTRA INCENDIO 2 1/2" - CALIBRE 10 ASTM A795 - TIPO COLMENA O SIMILAR. </v>
          </cell>
          <cell r="C697" t="str">
            <v>Insumos</v>
          </cell>
          <cell r="D697" t="str">
            <v>M</v>
          </cell>
          <cell r="E697">
            <v>40835</v>
          </cell>
          <cell r="F697">
            <v>34315</v>
          </cell>
        </row>
        <row r="698">
          <cell r="A698" t="str">
            <v>I697</v>
          </cell>
          <cell r="B698" t="str">
            <v xml:space="preserve">TUBO ACERO NEGRA CONTRA INCENDIO 4" - CALIBRE 10 ASTM A795 - TIPO COLMENA O SIMILAR. </v>
          </cell>
          <cell r="C698" t="str">
            <v>Insumos</v>
          </cell>
          <cell r="D698" t="str">
            <v>M</v>
          </cell>
          <cell r="E698">
            <v>64941</v>
          </cell>
          <cell r="F698">
            <v>54572</v>
          </cell>
        </row>
        <row r="699">
          <cell r="A699" t="str">
            <v>I698</v>
          </cell>
          <cell r="B699" t="str">
            <v xml:space="preserve">TUBO ALCANTARILLADO NOVAFORT  PVC  110 MM  </v>
          </cell>
          <cell r="C699" t="str">
            <v>Insumos</v>
          </cell>
          <cell r="D699" t="str">
            <v>M</v>
          </cell>
          <cell r="E699">
            <v>18876</v>
          </cell>
          <cell r="F699">
            <v>15862</v>
          </cell>
        </row>
        <row r="700">
          <cell r="A700" t="str">
            <v>I699</v>
          </cell>
          <cell r="B700" t="str">
            <v xml:space="preserve">TUBO ALCANTARILLADO NOVAFORT  PVC  160 MM  </v>
          </cell>
          <cell r="C700" t="str">
            <v>Insumos</v>
          </cell>
          <cell r="D700" t="str">
            <v>M</v>
          </cell>
          <cell r="E700">
            <v>34283</v>
          </cell>
          <cell r="F700">
            <v>28809</v>
          </cell>
        </row>
        <row r="701">
          <cell r="A701" t="str">
            <v>I700</v>
          </cell>
          <cell r="B701" t="str">
            <v xml:space="preserve">TUBO ALCANTARILLADO NOVAFORT  PVC  200 MM  </v>
          </cell>
          <cell r="C701" t="str">
            <v>Insumos</v>
          </cell>
          <cell r="D701" t="str">
            <v>M</v>
          </cell>
          <cell r="E701">
            <v>50119</v>
          </cell>
          <cell r="F701">
            <v>42117</v>
          </cell>
        </row>
        <row r="702">
          <cell r="A702" t="str">
            <v>I701</v>
          </cell>
          <cell r="B702" t="str">
            <v xml:space="preserve">TUBO ALCANTARILLADO NOVAFORT  PVC  250 MM </v>
          </cell>
          <cell r="C702" t="str">
            <v>Insumos</v>
          </cell>
          <cell r="D702" t="str">
            <v>M</v>
          </cell>
          <cell r="E702">
            <v>72864</v>
          </cell>
          <cell r="F702">
            <v>61230</v>
          </cell>
        </row>
        <row r="703">
          <cell r="A703" t="str">
            <v>I702</v>
          </cell>
          <cell r="B703" t="str">
            <v xml:space="preserve">TUBO ALCANTARILLADO NOVAFORT  PVC  315 MM </v>
          </cell>
          <cell r="C703" t="str">
            <v>Insumos</v>
          </cell>
          <cell r="D703" t="str">
            <v>M</v>
          </cell>
          <cell r="E703">
            <v>107731</v>
          </cell>
          <cell r="F703">
            <v>90530</v>
          </cell>
        </row>
        <row r="704">
          <cell r="A704" t="str">
            <v>I703</v>
          </cell>
          <cell r="B704" t="str">
            <v xml:space="preserve">TUBO ALCANTARILLADO NOVAFORT  PVC  355 MM </v>
          </cell>
          <cell r="C704" t="str">
            <v>Insumos</v>
          </cell>
          <cell r="D704" t="str">
            <v>M</v>
          </cell>
          <cell r="E704">
            <v>124495</v>
          </cell>
          <cell r="F704">
            <v>104618</v>
          </cell>
        </row>
        <row r="705">
          <cell r="A705" t="str">
            <v>I704</v>
          </cell>
          <cell r="B705" t="str">
            <v xml:space="preserve">TUBO ALCANTARILLADO NOVAFORT  PVC  450 MM </v>
          </cell>
          <cell r="C705" t="str">
            <v>Insumos</v>
          </cell>
          <cell r="D705" t="str">
            <v>M</v>
          </cell>
          <cell r="E705">
            <v>219466</v>
          </cell>
          <cell r="F705">
            <v>184425</v>
          </cell>
        </row>
        <row r="706">
          <cell r="A706" t="str">
            <v>I705</v>
          </cell>
          <cell r="B706" t="str">
            <v xml:space="preserve">TUBO ALCANTARILLADO NOVAFORT  PVC  500 MM </v>
          </cell>
          <cell r="C706" t="str">
            <v>Insumos</v>
          </cell>
          <cell r="D706" t="str">
            <v>M</v>
          </cell>
          <cell r="E706">
            <v>272416</v>
          </cell>
          <cell r="F706">
            <v>228921</v>
          </cell>
        </row>
        <row r="707">
          <cell r="A707" t="str">
            <v>I706</v>
          </cell>
          <cell r="B707" t="str">
            <v xml:space="preserve">TUBO ALCANTARILLADO NOVAFORT  PVC  400 MM </v>
          </cell>
          <cell r="C707" t="str">
            <v>Insumos</v>
          </cell>
          <cell r="D707" t="str">
            <v>M</v>
          </cell>
          <cell r="E707">
            <v>166867</v>
          </cell>
          <cell r="F707">
            <v>140224</v>
          </cell>
        </row>
        <row r="708">
          <cell r="A708" t="str">
            <v>I707</v>
          </cell>
          <cell r="B708" t="str">
            <v>TUBO ALCANTARILLADO NOVAFORT PVC 600 MM</v>
          </cell>
          <cell r="C708" t="str">
            <v>Insumos</v>
          </cell>
          <cell r="D708" t="str">
            <v>M</v>
          </cell>
          <cell r="E708">
            <v>325154</v>
          </cell>
          <cell r="F708">
            <v>325154</v>
          </cell>
        </row>
        <row r="709">
          <cell r="A709" t="str">
            <v>I708</v>
          </cell>
          <cell r="B709" t="str">
            <v>TUBO ALCANTARILLADO NOVAFORT PVC 680 MM</v>
          </cell>
          <cell r="C709" t="str">
            <v>Insumos</v>
          </cell>
          <cell r="D709" t="str">
            <v>M</v>
          </cell>
          <cell r="E709">
            <v>353526</v>
          </cell>
          <cell r="F709">
            <v>353526</v>
          </cell>
        </row>
        <row r="710">
          <cell r="A710" t="str">
            <v>I709</v>
          </cell>
          <cell r="B710" t="str">
            <v>TUBO ALCANTARILLADO NOVAFORT PVC 760 MM</v>
          </cell>
          <cell r="C710" t="str">
            <v>Insumos</v>
          </cell>
          <cell r="D710" t="str">
            <v>M</v>
          </cell>
          <cell r="E710">
            <v>441394</v>
          </cell>
          <cell r="F710">
            <v>441394</v>
          </cell>
        </row>
        <row r="711">
          <cell r="A711" t="str">
            <v>I710</v>
          </cell>
          <cell r="B711" t="str">
            <v>TUBO ALCANTARILLADO NOVAFORT PVC 840 MM</v>
          </cell>
          <cell r="C711" t="str">
            <v>Insumos</v>
          </cell>
          <cell r="D711" t="str">
            <v>M</v>
          </cell>
          <cell r="E711">
            <v>659754</v>
          </cell>
          <cell r="F711">
            <v>554415</v>
          </cell>
        </row>
        <row r="712">
          <cell r="A712" t="str">
            <v>I711</v>
          </cell>
          <cell r="B712" t="str">
            <v>TUBO ALCANTARILLADO NOVAFORT PVC 915 MM</v>
          </cell>
          <cell r="C712" t="str">
            <v>Insumos</v>
          </cell>
          <cell r="D712" t="str">
            <v>M</v>
          </cell>
          <cell r="E712">
            <v>904800</v>
          </cell>
          <cell r="F712">
            <v>760336</v>
          </cell>
        </row>
        <row r="713">
          <cell r="A713" t="str">
            <v>I712</v>
          </cell>
          <cell r="B713" t="str">
            <v>TUBERIA PVC PERFILADA (24")</v>
          </cell>
          <cell r="C713" t="str">
            <v>Insumos</v>
          </cell>
          <cell r="D713" t="str">
            <v>M</v>
          </cell>
          <cell r="E713">
            <v>315356</v>
          </cell>
          <cell r="F713">
            <v>315356</v>
          </cell>
        </row>
        <row r="714">
          <cell r="A714" t="str">
            <v>I713</v>
          </cell>
          <cell r="B714" t="str">
            <v>TUBERIA PVC PERFILADA (27")</v>
          </cell>
          <cell r="C714" t="str">
            <v>Insumos</v>
          </cell>
          <cell r="D714" t="str">
            <v>M</v>
          </cell>
          <cell r="E714">
            <v>329485</v>
          </cell>
          <cell r="F714">
            <v>276878</v>
          </cell>
        </row>
        <row r="715">
          <cell r="A715" t="str">
            <v>I714</v>
          </cell>
          <cell r="B715" t="str">
            <v>TUBERIA PVC PERFILADA (30")</v>
          </cell>
          <cell r="C715" t="str">
            <v>Insumos</v>
          </cell>
          <cell r="D715" t="str">
            <v>M</v>
          </cell>
          <cell r="E715">
            <v>397768</v>
          </cell>
          <cell r="F715">
            <v>334259</v>
          </cell>
        </row>
        <row r="716">
          <cell r="A716" t="str">
            <v>I715</v>
          </cell>
          <cell r="B716" t="str">
            <v>TUBERIA PVC PERFILADA (33")</v>
          </cell>
          <cell r="C716" t="str">
            <v>Insumos</v>
          </cell>
          <cell r="D716" t="str">
            <v>M</v>
          </cell>
          <cell r="E716">
            <v>580191</v>
          </cell>
          <cell r="F716">
            <v>580191</v>
          </cell>
        </row>
        <row r="717">
          <cell r="A717" t="str">
            <v>I716</v>
          </cell>
          <cell r="B717" t="str">
            <v>TUBERIA PVC PERFILADA (36")</v>
          </cell>
          <cell r="C717" t="str">
            <v>Insumos</v>
          </cell>
          <cell r="D717" t="str">
            <v>M</v>
          </cell>
          <cell r="E717">
            <v>841359</v>
          </cell>
          <cell r="F717">
            <v>841359</v>
          </cell>
        </row>
        <row r="718">
          <cell r="A718" t="str">
            <v>I717</v>
          </cell>
          <cell r="B718" t="str">
            <v>TUBERIA PVC PERFILADA (39")</v>
          </cell>
          <cell r="C718" t="str">
            <v>Insumos</v>
          </cell>
          <cell r="D718" t="str">
            <v>M</v>
          </cell>
          <cell r="E718">
            <v>1192477</v>
          </cell>
          <cell r="F718">
            <v>1192477</v>
          </cell>
        </row>
        <row r="719">
          <cell r="A719" t="str">
            <v>I718</v>
          </cell>
          <cell r="B719" t="str">
            <v>TUBERIA PVC PERFILADA (42")</v>
          </cell>
          <cell r="C719" t="str">
            <v>Insumos</v>
          </cell>
          <cell r="D719" t="str">
            <v>M</v>
          </cell>
          <cell r="E719">
            <v>1306007</v>
          </cell>
          <cell r="F719">
            <v>1306007</v>
          </cell>
        </row>
        <row r="720">
          <cell r="A720" t="str">
            <v>I719</v>
          </cell>
          <cell r="B720" t="str">
            <v>TUBERIA PVC PERFILADA (45")</v>
          </cell>
          <cell r="C720" t="str">
            <v>Insumos</v>
          </cell>
          <cell r="D720" t="str">
            <v>M</v>
          </cell>
          <cell r="E720">
            <v>1390851</v>
          </cell>
          <cell r="F720">
            <v>1390851</v>
          </cell>
        </row>
        <row r="721">
          <cell r="A721" t="str">
            <v>I720</v>
          </cell>
          <cell r="B721" t="str">
            <v>TUBERIA PVC PERFILADA (48")</v>
          </cell>
          <cell r="C721" t="str">
            <v>Insumos</v>
          </cell>
          <cell r="D721" t="str">
            <v>M</v>
          </cell>
          <cell r="E721">
            <v>1818484</v>
          </cell>
          <cell r="F721">
            <v>1818484</v>
          </cell>
        </row>
        <row r="722">
          <cell r="A722" t="str">
            <v>I721</v>
          </cell>
          <cell r="B722" t="str">
            <v>TUBERIA PVC PERFILADA (51")</v>
          </cell>
          <cell r="C722" t="str">
            <v>Insumos</v>
          </cell>
          <cell r="D722" t="str">
            <v>M</v>
          </cell>
          <cell r="E722">
            <v>2114481</v>
          </cell>
          <cell r="F722">
            <v>2114481</v>
          </cell>
        </row>
        <row r="723">
          <cell r="A723" t="str">
            <v>I722</v>
          </cell>
          <cell r="B723" t="str">
            <v>TUBERIA PVC PERFILADA (54")</v>
          </cell>
          <cell r="C723" t="str">
            <v>Insumos</v>
          </cell>
          <cell r="D723" t="str">
            <v>M</v>
          </cell>
          <cell r="E723">
            <v>2225687</v>
          </cell>
          <cell r="F723">
            <v>2225687</v>
          </cell>
        </row>
        <row r="724">
          <cell r="A724" t="str">
            <v>I723</v>
          </cell>
          <cell r="B724" t="str">
            <v>TUBERIA PVC PERFILADA (57")</v>
          </cell>
          <cell r="C724" t="str">
            <v>Insumos</v>
          </cell>
          <cell r="D724" t="str">
            <v>M</v>
          </cell>
          <cell r="E724">
            <v>2382713</v>
          </cell>
          <cell r="F724">
            <v>2382713</v>
          </cell>
        </row>
        <row r="725">
          <cell r="A725" t="str">
            <v>I724</v>
          </cell>
          <cell r="B725" t="str">
            <v>TUBERIA PVC PERFILADA (60")</v>
          </cell>
          <cell r="C725" t="str">
            <v>Insumos</v>
          </cell>
          <cell r="D725" t="str">
            <v>M</v>
          </cell>
          <cell r="E725">
            <v>2646031</v>
          </cell>
          <cell r="F725">
            <v>2646031</v>
          </cell>
        </row>
        <row r="726">
          <cell r="A726" t="str">
            <v>I725</v>
          </cell>
          <cell r="B726" t="str">
            <v>TUBERIA PVC PERFILADA (68")</v>
          </cell>
          <cell r="C726" t="str">
            <v>Insumos</v>
          </cell>
          <cell r="D726" t="str">
            <v>M</v>
          </cell>
          <cell r="E726">
            <v>2885885</v>
          </cell>
          <cell r="F726">
            <v>2885885</v>
          </cell>
        </row>
        <row r="727">
          <cell r="A727" t="str">
            <v>I726</v>
          </cell>
          <cell r="B727" t="str">
            <v>TUBERIA PVC SANITARIA DE 11/2"</v>
          </cell>
          <cell r="C727" t="str">
            <v>Insumos</v>
          </cell>
          <cell r="D727" t="str">
            <v>M</v>
          </cell>
          <cell r="E727">
            <v>9328</v>
          </cell>
          <cell r="F727">
            <v>9328</v>
          </cell>
        </row>
        <row r="728">
          <cell r="A728" t="str">
            <v>I727</v>
          </cell>
          <cell r="B728" t="str">
            <v>TUBERIA PVC SANITARIA DE 2"</v>
          </cell>
          <cell r="C728" t="str">
            <v>Insumos</v>
          </cell>
          <cell r="D728" t="str">
            <v>M</v>
          </cell>
          <cell r="E728">
            <v>11563</v>
          </cell>
          <cell r="F728">
            <v>11563</v>
          </cell>
        </row>
        <row r="729">
          <cell r="A729" t="str">
            <v>I728</v>
          </cell>
          <cell r="B729" t="str">
            <v>TUBERIA PVC SANITARIA DE 3"</v>
          </cell>
          <cell r="C729" t="str">
            <v>Insumos</v>
          </cell>
          <cell r="D729" t="str">
            <v>M</v>
          </cell>
          <cell r="E729">
            <v>17270</v>
          </cell>
          <cell r="F729">
            <v>17270</v>
          </cell>
        </row>
        <row r="730">
          <cell r="A730" t="str">
            <v>I729</v>
          </cell>
          <cell r="B730" t="str">
            <v>TUBERIA PVC SANITARIA DE 4"</v>
          </cell>
          <cell r="C730" t="str">
            <v>Insumos</v>
          </cell>
          <cell r="D730" t="str">
            <v>M</v>
          </cell>
          <cell r="E730">
            <v>24067</v>
          </cell>
          <cell r="F730">
            <v>24067</v>
          </cell>
        </row>
        <row r="731">
          <cell r="A731" t="str">
            <v>I730</v>
          </cell>
          <cell r="B731" t="str">
            <v>TUBERIA PVC SANITARIA DE 6"</v>
          </cell>
          <cell r="C731" t="str">
            <v>Insumos</v>
          </cell>
          <cell r="D731" t="str">
            <v>M</v>
          </cell>
          <cell r="E731">
            <v>50968</v>
          </cell>
          <cell r="F731">
            <v>50968</v>
          </cell>
        </row>
        <row r="732">
          <cell r="A732" t="str">
            <v>I731</v>
          </cell>
          <cell r="B732" t="str">
            <v>TUBO DRENAJE  CORRUGADA PVC 100 MM ( 4") SIN FILTRO. TRAMOS DE 5 M. CON UNIÓN.</v>
          </cell>
          <cell r="C732" t="str">
            <v>Insumos</v>
          </cell>
          <cell r="D732" t="str">
            <v>M</v>
          </cell>
          <cell r="E732">
            <v>36024</v>
          </cell>
          <cell r="F732">
            <v>30272</v>
          </cell>
        </row>
        <row r="733">
          <cell r="A733" t="str">
            <v>I732</v>
          </cell>
          <cell r="B733" t="str">
            <v>TUBO DRENAJE  CORRUGADA PVC 65 MM ( 3") SIN FILTRO.</v>
          </cell>
          <cell r="C733" t="str">
            <v>Insumos</v>
          </cell>
          <cell r="D733" t="str">
            <v>M</v>
          </cell>
          <cell r="E733">
            <v>18850</v>
          </cell>
          <cell r="F733">
            <v>15840</v>
          </cell>
        </row>
        <row r="734">
          <cell r="A734" t="str">
            <v>I733</v>
          </cell>
          <cell r="B734" t="str">
            <v>TUBO DRENAJE  CORRUGADA PVC 160 MM ( 6") SIN FILTRO. TRAMOS DE 5 M. CON UNIÓN.</v>
          </cell>
          <cell r="C734" t="str">
            <v>Insumos</v>
          </cell>
          <cell r="D734" t="str">
            <v>M</v>
          </cell>
          <cell r="E734">
            <v>80271</v>
          </cell>
          <cell r="F734">
            <v>67455</v>
          </cell>
        </row>
        <row r="735">
          <cell r="A735" t="str">
            <v>I734</v>
          </cell>
          <cell r="B735" t="str">
            <v>TUBO POLIETILENO ALTA DENSIDAD - PEAD 110 MM PE 100 / PN 10 RDE 17 TIPO ACUAFLEX O SIMILAR ROLLO - 50</v>
          </cell>
          <cell r="C735" t="str">
            <v>Insumos</v>
          </cell>
          <cell r="D735" t="str">
            <v>M</v>
          </cell>
          <cell r="E735">
            <v>33944</v>
          </cell>
          <cell r="F735">
            <v>28524</v>
          </cell>
        </row>
        <row r="736">
          <cell r="A736" t="str">
            <v>I735</v>
          </cell>
          <cell r="B736" t="str">
            <v>TUBO POLIETILENO ALTA DENSIDAD - PEAD 160 MM PE 100 / PN 10 RDE 17 TIPO ACUAFLEX O SIMILAR PRECIOS X TRAMO, TRAMO-6</v>
          </cell>
          <cell r="C736" t="str">
            <v>Insumos</v>
          </cell>
          <cell r="D736" t="str">
            <v>M</v>
          </cell>
          <cell r="E736">
            <v>479449</v>
          </cell>
          <cell r="F736">
            <v>402898</v>
          </cell>
        </row>
        <row r="737">
          <cell r="A737" t="str">
            <v>I736</v>
          </cell>
          <cell r="B737" t="str">
            <v>TUBO POLIETILENO ALTA DENSIDAD - PEAD 200 MM PE 100 / PN 10 RDE 17 TIPO ACUAFLEX O SIMILAR PRECIOS X TRAMO, TRAMO-6</v>
          </cell>
          <cell r="C737" t="str">
            <v>Insumos</v>
          </cell>
          <cell r="D737" t="str">
            <v>M</v>
          </cell>
          <cell r="E737">
            <v>750606</v>
          </cell>
          <cell r="F737">
            <v>630761</v>
          </cell>
        </row>
        <row r="738">
          <cell r="A738" t="str">
            <v>I737</v>
          </cell>
          <cell r="B738" t="str">
            <v>TUBO POLIETILENO ALTA DENSIDAD - PEAD 63 MM PE 100 / PN 10 RDE 17 TIPO ACUAFLEX O SIMILAR ROLLO-100</v>
          </cell>
          <cell r="C738" t="str">
            <v>Insumos</v>
          </cell>
          <cell r="D738" t="str">
            <v>M</v>
          </cell>
          <cell r="E738">
            <v>12853</v>
          </cell>
          <cell r="F738">
            <v>10801</v>
          </cell>
        </row>
        <row r="739">
          <cell r="A739" t="str">
            <v>I738</v>
          </cell>
          <cell r="B739" t="str">
            <v>TUBO POLIETILENO ALTA DENSIDAD - PEAD 90 MM PE 100 / PN 10 RDE 17 TIPO ACUAFLEX O SIMILAR ROLLO-100</v>
          </cell>
          <cell r="C739" t="str">
            <v>Insumos</v>
          </cell>
          <cell r="D739" t="str">
            <v>M</v>
          </cell>
          <cell r="E739">
            <v>23106</v>
          </cell>
          <cell r="F739">
            <v>19417</v>
          </cell>
        </row>
        <row r="740">
          <cell r="A740" t="str">
            <v>I739</v>
          </cell>
          <cell r="B740" t="str">
            <v xml:space="preserve">TUBO PRESION RDE 21 PVC  200 PSI  -  1 1/2" </v>
          </cell>
          <cell r="C740" t="str">
            <v>Insumos</v>
          </cell>
          <cell r="D740" t="str">
            <v>M</v>
          </cell>
          <cell r="E740">
            <v>12727</v>
          </cell>
          <cell r="F740">
            <v>10695</v>
          </cell>
        </row>
        <row r="741">
          <cell r="A741" t="str">
            <v>I740</v>
          </cell>
          <cell r="B741" t="str">
            <v xml:space="preserve">TUBO PRESION RDE 21 PVC  200 PSI  -  1 1/4" </v>
          </cell>
          <cell r="C741" t="str">
            <v>Insumos</v>
          </cell>
          <cell r="D741" t="str">
            <v>M</v>
          </cell>
          <cell r="E741">
            <v>9745</v>
          </cell>
          <cell r="F741">
            <v>8189</v>
          </cell>
        </row>
        <row r="742">
          <cell r="A742" t="str">
            <v>I741</v>
          </cell>
          <cell r="B742" t="str">
            <v xml:space="preserve">TUBO PRESION RDE 21 PVC  200 PSI  -  2"  </v>
          </cell>
          <cell r="C742" t="str">
            <v>Insumos</v>
          </cell>
          <cell r="D742" t="str">
            <v>M</v>
          </cell>
          <cell r="E742">
            <v>19518</v>
          </cell>
          <cell r="F742">
            <v>16402</v>
          </cell>
        </row>
        <row r="743">
          <cell r="A743" t="str">
            <v>I742</v>
          </cell>
          <cell r="B743" t="str">
            <v>TUBO PRESION RDE 21 PVC  200 PSI  -  3/4"</v>
          </cell>
          <cell r="C743" t="str">
            <v>Insumos</v>
          </cell>
          <cell r="D743" t="str">
            <v>M</v>
          </cell>
          <cell r="E743">
            <v>3852</v>
          </cell>
          <cell r="F743">
            <v>3237</v>
          </cell>
        </row>
        <row r="744">
          <cell r="A744" t="str">
            <v>I743</v>
          </cell>
          <cell r="B744" t="str">
            <v xml:space="preserve">TUBO PRESION RDE 21 PVC 200 PSI  -  1" </v>
          </cell>
          <cell r="C744" t="str">
            <v>Insumos</v>
          </cell>
          <cell r="D744" t="str">
            <v>M</v>
          </cell>
          <cell r="E744">
            <v>5409</v>
          </cell>
          <cell r="F744">
            <v>4545</v>
          </cell>
        </row>
        <row r="745">
          <cell r="A745" t="str">
            <v>I744</v>
          </cell>
          <cell r="B745" t="str">
            <v>TUBO PRESION RDE 21 PVC 200 PSI  -  2 1/2"</v>
          </cell>
          <cell r="C745" t="str">
            <v>Insumos</v>
          </cell>
          <cell r="D745" t="str">
            <v>M</v>
          </cell>
          <cell r="E745">
            <v>31628</v>
          </cell>
          <cell r="F745">
            <v>26578</v>
          </cell>
        </row>
        <row r="746">
          <cell r="A746" t="str">
            <v>I745</v>
          </cell>
          <cell r="B746" t="str">
            <v xml:space="preserve">TUBO PRESION RDE 21 PVC 200 PSI  -  3"  </v>
          </cell>
          <cell r="C746" t="str">
            <v>Insumos</v>
          </cell>
          <cell r="D746" t="str">
            <v>M</v>
          </cell>
          <cell r="E746">
            <v>42228</v>
          </cell>
          <cell r="F746">
            <v>35486</v>
          </cell>
        </row>
        <row r="747">
          <cell r="A747" t="str">
            <v>I746</v>
          </cell>
          <cell r="B747" t="str">
            <v xml:space="preserve">TUBO PRESION RDE 21 PVC 200 PSI  -  4" </v>
          </cell>
          <cell r="C747" t="str">
            <v>Insumos</v>
          </cell>
          <cell r="D747" t="str">
            <v>M</v>
          </cell>
          <cell r="E747">
            <v>72030</v>
          </cell>
          <cell r="F747">
            <v>60529</v>
          </cell>
        </row>
        <row r="748">
          <cell r="A748" t="str">
            <v>I747</v>
          </cell>
          <cell r="B748" t="str">
            <v xml:space="preserve">TUBO PRESION RDE 9 PVC 500 PSI  -  1/2" </v>
          </cell>
          <cell r="C748" t="str">
            <v>Insumos</v>
          </cell>
          <cell r="D748" t="str">
            <v>M</v>
          </cell>
          <cell r="E748">
            <v>4359</v>
          </cell>
          <cell r="F748">
            <v>3663</v>
          </cell>
        </row>
        <row r="749">
          <cell r="A749" t="str">
            <v>I748</v>
          </cell>
          <cell r="B749" t="str">
            <v xml:space="preserve">TUBO PVC A.LL-VENTILACION  1 1/2'' </v>
          </cell>
          <cell r="C749" t="str">
            <v>Insumos</v>
          </cell>
          <cell r="D749" t="str">
            <v>M</v>
          </cell>
          <cell r="E749">
            <v>6262</v>
          </cell>
          <cell r="F749">
            <v>5262</v>
          </cell>
        </row>
        <row r="750">
          <cell r="A750" t="str">
            <v>I749</v>
          </cell>
          <cell r="B750" t="str">
            <v>TUBO PVC A.LL-VENTILACION  2''</v>
          </cell>
          <cell r="C750" t="str">
            <v>Insumos</v>
          </cell>
          <cell r="D750" t="str">
            <v>M</v>
          </cell>
          <cell r="E750">
            <v>10141</v>
          </cell>
          <cell r="F750">
            <v>8522</v>
          </cell>
        </row>
        <row r="751">
          <cell r="A751" t="str">
            <v>I750</v>
          </cell>
          <cell r="B751" t="str">
            <v xml:space="preserve">TUBO PVC A.LL-VENTILACION  3'' </v>
          </cell>
          <cell r="C751" t="str">
            <v>Insumos</v>
          </cell>
          <cell r="D751" t="str">
            <v>M</v>
          </cell>
          <cell r="E751">
            <v>12083</v>
          </cell>
          <cell r="F751">
            <v>10154</v>
          </cell>
        </row>
        <row r="752">
          <cell r="A752" t="str">
            <v>I751</v>
          </cell>
          <cell r="B752" t="str">
            <v xml:space="preserve">TUBO PVC A.LL-VENTILACION  4'' </v>
          </cell>
          <cell r="C752" t="str">
            <v>Insumos</v>
          </cell>
          <cell r="D752" t="str">
            <v>M</v>
          </cell>
          <cell r="E752">
            <v>20836</v>
          </cell>
          <cell r="F752">
            <v>17509</v>
          </cell>
        </row>
        <row r="753">
          <cell r="A753" t="str">
            <v>I752</v>
          </cell>
          <cell r="B753" t="str">
            <v xml:space="preserve">TUBO PVC SANITARIO 2'' </v>
          </cell>
          <cell r="C753" t="str">
            <v>Insumos</v>
          </cell>
          <cell r="D753" t="str">
            <v>M</v>
          </cell>
          <cell r="E753">
            <v>14080</v>
          </cell>
          <cell r="F753">
            <v>11832</v>
          </cell>
        </row>
        <row r="754">
          <cell r="A754" t="str">
            <v>I753</v>
          </cell>
          <cell r="B754" t="str">
            <v>TUBO PVC SANITARIO 3"</v>
          </cell>
          <cell r="C754" t="str">
            <v>Insumos</v>
          </cell>
          <cell r="D754" t="str">
            <v>M</v>
          </cell>
          <cell r="E754">
            <v>21031</v>
          </cell>
          <cell r="F754">
            <v>17673</v>
          </cell>
        </row>
        <row r="755">
          <cell r="A755" t="str">
            <v>I754</v>
          </cell>
          <cell r="B755" t="str">
            <v xml:space="preserve">TUBO PVC SANITARIO 4" </v>
          </cell>
          <cell r="C755" t="str">
            <v>Insumos</v>
          </cell>
          <cell r="D755" t="str">
            <v>M</v>
          </cell>
          <cell r="E755">
            <v>29313</v>
          </cell>
          <cell r="F755">
            <v>24633</v>
          </cell>
        </row>
        <row r="756">
          <cell r="A756" t="str">
            <v>I755</v>
          </cell>
          <cell r="B756" t="str">
            <v xml:space="preserve">TUBO PVC SANITARIO 6" </v>
          </cell>
          <cell r="C756" t="str">
            <v>Insumos</v>
          </cell>
          <cell r="D756" t="str">
            <v>M</v>
          </cell>
          <cell r="E756">
            <v>62078</v>
          </cell>
          <cell r="F756">
            <v>52166</v>
          </cell>
        </row>
        <row r="757">
          <cell r="A757" t="str">
            <v>I756</v>
          </cell>
          <cell r="B757" t="str">
            <v>TUBO ULTRATEMP 1/2"</v>
          </cell>
          <cell r="C757" t="str">
            <v>Insumos</v>
          </cell>
          <cell r="D757" t="str">
            <v>M</v>
          </cell>
          <cell r="E757">
            <v>3768</v>
          </cell>
          <cell r="F757">
            <v>3166</v>
          </cell>
        </row>
        <row r="758">
          <cell r="A758" t="str">
            <v>I757</v>
          </cell>
          <cell r="B758" t="str">
            <v>TUBO ULTRATEMP 3/4"</v>
          </cell>
          <cell r="C758" t="str">
            <v>Insumos</v>
          </cell>
          <cell r="D758" t="str">
            <v>M</v>
          </cell>
          <cell r="E758">
            <v>6195</v>
          </cell>
          <cell r="F758">
            <v>5206</v>
          </cell>
        </row>
        <row r="759">
          <cell r="A759" t="str">
            <v>I758</v>
          </cell>
          <cell r="B759" t="str">
            <v>TUBO UNION PLATINO RDE 21 PVC  10" 200 PSI</v>
          </cell>
          <cell r="C759" t="str">
            <v>Insumos</v>
          </cell>
          <cell r="D759" t="str">
            <v>M</v>
          </cell>
          <cell r="E759">
            <v>220312</v>
          </cell>
          <cell r="F759">
            <v>185136</v>
          </cell>
        </row>
        <row r="760">
          <cell r="A760" t="str">
            <v>I759</v>
          </cell>
          <cell r="B760" t="str">
            <v>TUBO UNION PLATINO RDE 21 PVC  4" 200 PSI</v>
          </cell>
          <cell r="C760" t="str">
            <v>Insumos</v>
          </cell>
          <cell r="D760" t="str">
            <v>M</v>
          </cell>
          <cell r="E760">
            <v>37838</v>
          </cell>
          <cell r="F760">
            <v>31797</v>
          </cell>
        </row>
        <row r="761">
          <cell r="A761" t="str">
            <v>I760</v>
          </cell>
          <cell r="B761" t="str">
            <v>TUBO UNION PLATINO RDE 21 PVC  6" 200 PSI</v>
          </cell>
          <cell r="C761" t="str">
            <v>Insumos</v>
          </cell>
          <cell r="D761" t="str">
            <v>M</v>
          </cell>
          <cell r="E761">
            <v>82622</v>
          </cell>
          <cell r="F761">
            <v>69430</v>
          </cell>
        </row>
        <row r="762">
          <cell r="A762" t="str">
            <v>I761</v>
          </cell>
          <cell r="B762" t="str">
            <v>UNIIVERSAL 1"  GALVANIZADO</v>
          </cell>
          <cell r="C762" t="str">
            <v>Insumos</v>
          </cell>
          <cell r="D762" t="str">
            <v>UND</v>
          </cell>
          <cell r="E762">
            <v>10734</v>
          </cell>
          <cell r="F762">
            <v>9020</v>
          </cell>
        </row>
        <row r="763">
          <cell r="A763" t="str">
            <v>I762</v>
          </cell>
          <cell r="B763" t="str">
            <v>UNION ACERO GALVANIZAD0  3/4"</v>
          </cell>
          <cell r="C763" t="str">
            <v>Insumos</v>
          </cell>
          <cell r="D763" t="str">
            <v>UND</v>
          </cell>
          <cell r="E763">
            <v>1427</v>
          </cell>
          <cell r="F763">
            <v>1199</v>
          </cell>
        </row>
        <row r="764">
          <cell r="A764" t="str">
            <v>I763</v>
          </cell>
          <cell r="B764" t="str">
            <v>UNION ACERO GALVANIZADO  1 1/2"</v>
          </cell>
          <cell r="C764" t="str">
            <v>Insumos</v>
          </cell>
          <cell r="D764" t="str">
            <v>UND</v>
          </cell>
          <cell r="E764">
            <v>0</v>
          </cell>
          <cell r="F764">
            <v>0</v>
          </cell>
        </row>
        <row r="765">
          <cell r="A765" t="str">
            <v>I764</v>
          </cell>
          <cell r="B765" t="str">
            <v>UNION ACERO GALVANIZADO  1"</v>
          </cell>
          <cell r="C765" t="str">
            <v>Insumos</v>
          </cell>
          <cell r="D765" t="str">
            <v>UND</v>
          </cell>
          <cell r="E765">
            <v>2385</v>
          </cell>
          <cell r="F765">
            <v>2004</v>
          </cell>
        </row>
        <row r="766">
          <cell r="A766" t="str">
            <v>I765</v>
          </cell>
          <cell r="B766" t="str">
            <v>UNION ACERO GALVANIZADO  1/2"</v>
          </cell>
          <cell r="C766" t="str">
            <v>Insumos</v>
          </cell>
          <cell r="D766" t="str">
            <v>UND</v>
          </cell>
          <cell r="E766">
            <v>1029</v>
          </cell>
          <cell r="F766">
            <v>865</v>
          </cell>
        </row>
        <row r="767">
          <cell r="A767" t="str">
            <v>I766</v>
          </cell>
          <cell r="B767" t="str">
            <v>UNION ACERO GALVANIZADO  2 1/2"</v>
          </cell>
          <cell r="C767" t="str">
            <v>Insumos</v>
          </cell>
          <cell r="D767" t="str">
            <v>UND</v>
          </cell>
          <cell r="E767">
            <v>14313</v>
          </cell>
          <cell r="F767">
            <v>12028</v>
          </cell>
        </row>
        <row r="768">
          <cell r="A768" t="str">
            <v>I767</v>
          </cell>
          <cell r="B768" t="str">
            <v>UNION ACERO GALVANIZADO  2"</v>
          </cell>
          <cell r="C768" t="str">
            <v>Insumos</v>
          </cell>
          <cell r="D768" t="str">
            <v>UND</v>
          </cell>
          <cell r="E768">
            <v>7551</v>
          </cell>
          <cell r="F768">
            <v>6345</v>
          </cell>
        </row>
        <row r="769">
          <cell r="A769" t="str">
            <v>I768</v>
          </cell>
          <cell r="B769" t="str">
            <v>UNION ACERO GALVANIZADO  3"</v>
          </cell>
          <cell r="C769" t="str">
            <v>Insumos</v>
          </cell>
          <cell r="D769" t="str">
            <v>UND</v>
          </cell>
          <cell r="E769">
            <v>21073</v>
          </cell>
          <cell r="F769">
            <v>17708</v>
          </cell>
        </row>
        <row r="770">
          <cell r="A770" t="str">
            <v>I769</v>
          </cell>
          <cell r="B770" t="str">
            <v>UNION ACERO GALVANIZADO  4"</v>
          </cell>
          <cell r="C770" t="str">
            <v>Insumos</v>
          </cell>
          <cell r="D770" t="str">
            <v>UND</v>
          </cell>
          <cell r="E770">
            <v>33796</v>
          </cell>
          <cell r="F770">
            <v>28400</v>
          </cell>
        </row>
        <row r="771">
          <cell r="A771" t="str">
            <v>I770</v>
          </cell>
          <cell r="B771" t="str">
            <v xml:space="preserve">UNION ALCANTARILLADO PVC 160 MM.  </v>
          </cell>
          <cell r="C771" t="str">
            <v>Insumos</v>
          </cell>
          <cell r="D771" t="str">
            <v>UND</v>
          </cell>
          <cell r="E771">
            <v>30890</v>
          </cell>
          <cell r="F771">
            <v>25958</v>
          </cell>
        </row>
        <row r="772">
          <cell r="A772" t="str">
            <v>I771</v>
          </cell>
          <cell r="B772" t="str">
            <v xml:space="preserve">UNION ALCANTARILLADO PVC 200 MM. </v>
          </cell>
          <cell r="C772" t="str">
            <v>Insumos</v>
          </cell>
          <cell r="D772" t="str">
            <v>UND</v>
          </cell>
          <cell r="E772">
            <v>51854</v>
          </cell>
          <cell r="F772">
            <v>43575</v>
          </cell>
        </row>
        <row r="773">
          <cell r="A773" t="str">
            <v>I772</v>
          </cell>
          <cell r="B773" t="str">
            <v>UNION ALCANTARILLADO PVC 315 MM</v>
          </cell>
          <cell r="C773" t="str">
            <v>Insumos</v>
          </cell>
          <cell r="D773" t="str">
            <v>UND</v>
          </cell>
          <cell r="E773">
            <v>252016</v>
          </cell>
          <cell r="F773">
            <v>211778</v>
          </cell>
        </row>
        <row r="774">
          <cell r="A774" t="str">
            <v>I773</v>
          </cell>
          <cell r="B774" t="str">
            <v>UNION ALCANTARILLADO PVC 110 MM</v>
          </cell>
          <cell r="C774" t="str">
            <v>Insumos</v>
          </cell>
          <cell r="D774" t="str">
            <v>UND</v>
          </cell>
          <cell r="E774">
            <v>12744</v>
          </cell>
          <cell r="F774">
            <v>10709</v>
          </cell>
        </row>
        <row r="775">
          <cell r="A775" t="str">
            <v>I774</v>
          </cell>
          <cell r="B775" t="str">
            <v>UNION ALCANTARILLADO PVC 250 MM</v>
          </cell>
          <cell r="C775" t="str">
            <v>Insumos</v>
          </cell>
          <cell r="D775" t="str">
            <v>UND</v>
          </cell>
          <cell r="E775">
            <v>147291</v>
          </cell>
          <cell r="F775">
            <v>123774</v>
          </cell>
        </row>
        <row r="776">
          <cell r="A776" t="str">
            <v>I775</v>
          </cell>
          <cell r="B776" t="str">
            <v>UNION ALCANTARILLADO PVC 315 MM</v>
          </cell>
          <cell r="C776" t="str">
            <v>Insumos</v>
          </cell>
          <cell r="D776" t="str">
            <v>UND</v>
          </cell>
          <cell r="E776">
            <v>252012</v>
          </cell>
          <cell r="F776">
            <v>211775</v>
          </cell>
        </row>
        <row r="777">
          <cell r="A777" t="str">
            <v>I776</v>
          </cell>
          <cell r="B777" t="str">
            <v>UNION ALCANTARILLADO PVC 355 MM</v>
          </cell>
          <cell r="C777" t="str">
            <v>Insumos</v>
          </cell>
          <cell r="D777" t="str">
            <v>UND</v>
          </cell>
          <cell r="E777">
            <v>336637</v>
          </cell>
          <cell r="F777">
            <v>282888</v>
          </cell>
        </row>
        <row r="778">
          <cell r="A778" t="str">
            <v>I777</v>
          </cell>
          <cell r="B778" t="str">
            <v>UNION ALCANTARILLADO PVC 400 MM</v>
          </cell>
          <cell r="C778" t="str">
            <v>Insumos</v>
          </cell>
          <cell r="D778" t="str">
            <v>UND</v>
          </cell>
          <cell r="E778">
            <v>384233</v>
          </cell>
          <cell r="F778">
            <v>322885</v>
          </cell>
        </row>
        <row r="779">
          <cell r="A779" t="str">
            <v>I778</v>
          </cell>
          <cell r="B779" t="str">
            <v>UNION ALCANTARILLADO PVC 450 MM</v>
          </cell>
          <cell r="C779" t="str">
            <v>Insumos</v>
          </cell>
          <cell r="D779" t="str">
            <v>UND</v>
          </cell>
          <cell r="E779">
            <v>404167</v>
          </cell>
          <cell r="F779">
            <v>339636</v>
          </cell>
        </row>
        <row r="780">
          <cell r="A780" t="str">
            <v>I779</v>
          </cell>
          <cell r="B780" t="str">
            <v>UNION ALCANTARILLADO PVC 500 MM</v>
          </cell>
          <cell r="C780" t="str">
            <v>Insumos</v>
          </cell>
          <cell r="D780" t="str">
            <v>UND</v>
          </cell>
          <cell r="E780">
            <v>454075</v>
          </cell>
          <cell r="F780">
            <v>381576</v>
          </cell>
        </row>
        <row r="781">
          <cell r="A781" t="str">
            <v>I780</v>
          </cell>
          <cell r="B781" t="str">
            <v>UNION ALCANTARILLADO PVC 600MM</v>
          </cell>
          <cell r="C781" t="str">
            <v>Insumos</v>
          </cell>
          <cell r="D781" t="str">
            <v>UND</v>
          </cell>
          <cell r="E781">
            <v>115075</v>
          </cell>
          <cell r="F781">
            <v>96702</v>
          </cell>
        </row>
        <row r="782">
          <cell r="A782" t="str">
            <v>I781</v>
          </cell>
          <cell r="B782" t="str">
            <v>UNION 27"</v>
          </cell>
          <cell r="C782" t="str">
            <v>Insumos</v>
          </cell>
          <cell r="D782" t="str">
            <v>UND</v>
          </cell>
          <cell r="E782">
            <v>121052</v>
          </cell>
          <cell r="F782">
            <v>101724</v>
          </cell>
        </row>
        <row r="783">
          <cell r="A783" t="str">
            <v>I782</v>
          </cell>
          <cell r="B783" t="str">
            <v>UNION 30"</v>
          </cell>
          <cell r="C783" t="str">
            <v>Insumos</v>
          </cell>
          <cell r="D783" t="str">
            <v>UND</v>
          </cell>
          <cell r="E783">
            <v>132974</v>
          </cell>
          <cell r="F783">
            <v>111743</v>
          </cell>
        </row>
        <row r="784">
          <cell r="A784" t="str">
            <v>I783</v>
          </cell>
          <cell r="B784" t="str">
            <v>UNION 33"</v>
          </cell>
          <cell r="C784" t="str">
            <v>Insumos</v>
          </cell>
          <cell r="D784" t="str">
            <v>UND</v>
          </cell>
          <cell r="E784">
            <v>142663</v>
          </cell>
          <cell r="F784">
            <v>119885</v>
          </cell>
        </row>
        <row r="785">
          <cell r="A785" t="str">
            <v>I784</v>
          </cell>
          <cell r="B785" t="str">
            <v>UNION 36"</v>
          </cell>
          <cell r="C785" t="str">
            <v>Insumos</v>
          </cell>
          <cell r="D785" t="str">
            <v>UND</v>
          </cell>
          <cell r="E785">
            <v>151035</v>
          </cell>
          <cell r="F785">
            <v>126920</v>
          </cell>
        </row>
        <row r="786">
          <cell r="A786" t="str">
            <v>I785</v>
          </cell>
          <cell r="B786" t="str">
            <v>UNION 39"</v>
          </cell>
          <cell r="C786" t="str">
            <v>Insumos</v>
          </cell>
          <cell r="D786" t="str">
            <v>UND</v>
          </cell>
          <cell r="E786">
            <v>169125</v>
          </cell>
          <cell r="F786">
            <v>142122</v>
          </cell>
        </row>
        <row r="787">
          <cell r="A787" t="str">
            <v>I786</v>
          </cell>
          <cell r="B787" t="str">
            <v>UNION 42"</v>
          </cell>
          <cell r="C787" t="str">
            <v>Insumos</v>
          </cell>
          <cell r="D787" t="str">
            <v>UND</v>
          </cell>
          <cell r="E787">
            <v>185779</v>
          </cell>
          <cell r="F787">
            <v>156117</v>
          </cell>
        </row>
        <row r="788">
          <cell r="A788" t="str">
            <v>I787</v>
          </cell>
          <cell r="B788" t="str">
            <v>UNION 45</v>
          </cell>
          <cell r="C788" t="str">
            <v>Insumos</v>
          </cell>
          <cell r="D788" t="str">
            <v>UND</v>
          </cell>
          <cell r="E788">
            <v>332675</v>
          </cell>
          <cell r="F788">
            <v>332675</v>
          </cell>
        </row>
        <row r="789">
          <cell r="A789" t="str">
            <v>I788</v>
          </cell>
          <cell r="B789" t="str">
            <v>UNION 48</v>
          </cell>
          <cell r="C789" t="str">
            <v>Insumos</v>
          </cell>
          <cell r="D789" t="str">
            <v>UND</v>
          </cell>
          <cell r="E789">
            <v>374824</v>
          </cell>
          <cell r="F789">
            <v>374824</v>
          </cell>
        </row>
        <row r="790">
          <cell r="A790" t="str">
            <v>I789</v>
          </cell>
          <cell r="B790" t="str">
            <v>UNION 51</v>
          </cell>
          <cell r="C790" t="str">
            <v>Insumos</v>
          </cell>
          <cell r="D790" t="str">
            <v>UND</v>
          </cell>
          <cell r="E790">
            <v>449859</v>
          </cell>
          <cell r="F790">
            <v>449859</v>
          </cell>
        </row>
        <row r="791">
          <cell r="A791" t="str">
            <v>I790</v>
          </cell>
          <cell r="B791" t="str">
            <v>UNION 57</v>
          </cell>
          <cell r="C791" t="str">
            <v>Insumos</v>
          </cell>
          <cell r="D791" t="str">
            <v>UND</v>
          </cell>
          <cell r="E791">
            <v>540147</v>
          </cell>
          <cell r="F791">
            <v>540147</v>
          </cell>
        </row>
        <row r="792">
          <cell r="A792" t="str">
            <v>I791</v>
          </cell>
          <cell r="B792" t="str">
            <v>UNION 60</v>
          </cell>
          <cell r="C792" t="str">
            <v>Insumos</v>
          </cell>
          <cell r="D792" t="str">
            <v>UND</v>
          </cell>
          <cell r="E792">
            <v>558374</v>
          </cell>
          <cell r="F792">
            <v>558374</v>
          </cell>
        </row>
        <row r="793">
          <cell r="A793" t="str">
            <v>I792</v>
          </cell>
          <cell r="B793" t="str">
            <v>UNION 68</v>
          </cell>
          <cell r="C793" t="str">
            <v>Insumos</v>
          </cell>
          <cell r="D793" t="str">
            <v>UND</v>
          </cell>
          <cell r="E793">
            <v>633850</v>
          </cell>
          <cell r="F793">
            <v>633850</v>
          </cell>
        </row>
        <row r="794">
          <cell r="A794" t="str">
            <v>I793</v>
          </cell>
          <cell r="B794" t="str">
            <v>UNION SANITARIA  2'' PVC</v>
          </cell>
          <cell r="C794" t="str">
            <v>Insumos</v>
          </cell>
          <cell r="D794" t="str">
            <v>UND</v>
          </cell>
          <cell r="E794">
            <v>2996</v>
          </cell>
          <cell r="F794">
            <v>2518</v>
          </cell>
        </row>
        <row r="795">
          <cell r="A795" t="str">
            <v>I794</v>
          </cell>
          <cell r="B795" t="str">
            <v>UNION SANITARIA 3" PVC</v>
          </cell>
          <cell r="C795" t="str">
            <v>Insumos</v>
          </cell>
          <cell r="D795" t="str">
            <v>UND</v>
          </cell>
          <cell r="E795">
            <v>4327</v>
          </cell>
          <cell r="F795">
            <v>3636</v>
          </cell>
        </row>
        <row r="796">
          <cell r="A796" t="str">
            <v>I795</v>
          </cell>
          <cell r="B796" t="str">
            <v>UNION SANITARIA 4" PVC</v>
          </cell>
          <cell r="C796" t="str">
            <v>Insumos</v>
          </cell>
          <cell r="D796" t="str">
            <v>UND</v>
          </cell>
          <cell r="E796">
            <v>8645</v>
          </cell>
          <cell r="F796">
            <v>7265</v>
          </cell>
        </row>
        <row r="797">
          <cell r="A797" t="str">
            <v>I796</v>
          </cell>
          <cell r="B797" t="str">
            <v>UNION SANITARIA 6" PVC</v>
          </cell>
          <cell r="C797" t="str">
            <v>Insumos</v>
          </cell>
          <cell r="D797" t="str">
            <v>UND</v>
          </cell>
          <cell r="E797">
            <v>37891</v>
          </cell>
          <cell r="F797">
            <v>31841</v>
          </cell>
        </row>
        <row r="798">
          <cell r="A798" t="str">
            <v>I797</v>
          </cell>
          <cell r="B798" t="str">
            <v>UNION SANITARIA 1 1/2" PVC</v>
          </cell>
          <cell r="C798" t="str">
            <v>Insumos</v>
          </cell>
          <cell r="D798" t="str">
            <v>UND</v>
          </cell>
          <cell r="E798">
            <v>2614</v>
          </cell>
          <cell r="F798">
            <v>2197</v>
          </cell>
        </row>
        <row r="799">
          <cell r="A799" t="str">
            <v>I798</v>
          </cell>
          <cell r="B799" t="str">
            <v>UNION UNIVERSAL 3" HIERRO DUCTIL</v>
          </cell>
          <cell r="C799" t="str">
            <v>Insumos</v>
          </cell>
          <cell r="D799" t="str">
            <v>UND</v>
          </cell>
          <cell r="E799">
            <v>107350</v>
          </cell>
          <cell r="F799">
            <v>90210</v>
          </cell>
        </row>
        <row r="800">
          <cell r="A800" t="str">
            <v>I799</v>
          </cell>
          <cell r="B800" t="str">
            <v>UNION UNIVERSAL 4" HIERRO DUCTIL</v>
          </cell>
          <cell r="C800" t="str">
            <v>Insumos</v>
          </cell>
          <cell r="D800" t="str">
            <v>UND</v>
          </cell>
          <cell r="E800">
            <v>127234</v>
          </cell>
          <cell r="F800">
            <v>106919</v>
          </cell>
        </row>
        <row r="801">
          <cell r="A801" t="str">
            <v>I800</v>
          </cell>
          <cell r="B801" t="str">
            <v>UNION UNIVERSAL 6" HIERRO DUCTIL</v>
          </cell>
          <cell r="C801" t="str">
            <v>Insumos</v>
          </cell>
          <cell r="D801" t="str">
            <v>UND</v>
          </cell>
          <cell r="E801">
            <v>198804</v>
          </cell>
          <cell r="F801">
            <v>167062</v>
          </cell>
        </row>
        <row r="802">
          <cell r="A802" t="str">
            <v>I801</v>
          </cell>
          <cell r="B802" t="str">
            <v>UNIVERSAL ACERO GALVANIZADO - 1 1/2"</v>
          </cell>
          <cell r="C802" t="str">
            <v>Insumos</v>
          </cell>
          <cell r="D802" t="str">
            <v>UND</v>
          </cell>
          <cell r="E802">
            <v>19881</v>
          </cell>
          <cell r="F802">
            <v>16707</v>
          </cell>
        </row>
        <row r="803">
          <cell r="A803" t="str">
            <v>I802</v>
          </cell>
          <cell r="B803" t="str">
            <v xml:space="preserve">UNIVERSAL ACERO GALVANIZADO - 1 1/4" </v>
          </cell>
          <cell r="C803" t="str">
            <v>Insumos</v>
          </cell>
          <cell r="D803" t="str">
            <v>UND</v>
          </cell>
          <cell r="E803">
            <v>14713</v>
          </cell>
          <cell r="F803">
            <v>12364</v>
          </cell>
        </row>
        <row r="804">
          <cell r="A804" t="str">
            <v>I803</v>
          </cell>
          <cell r="B804" t="str">
            <v>UNIVERSAL ACERO GALVANIZADO - 1/2"</v>
          </cell>
          <cell r="C804" t="str">
            <v>Insumos</v>
          </cell>
          <cell r="D804" t="str">
            <v>UND</v>
          </cell>
          <cell r="E804">
            <v>6758</v>
          </cell>
          <cell r="F804">
            <v>5679</v>
          </cell>
        </row>
        <row r="805">
          <cell r="A805" t="str">
            <v>I804</v>
          </cell>
          <cell r="B805" t="str">
            <v>UNIVERSAL ACERO GALVANIZADO - 2 1/2 "</v>
          </cell>
          <cell r="C805" t="str">
            <v>Insumos</v>
          </cell>
          <cell r="D805" t="str">
            <v>UND</v>
          </cell>
          <cell r="E805">
            <v>57650</v>
          </cell>
          <cell r="F805">
            <v>48445</v>
          </cell>
        </row>
        <row r="806">
          <cell r="A806" t="str">
            <v>I805</v>
          </cell>
          <cell r="B806" t="str">
            <v xml:space="preserve">UNIVERSAL ACERO GALVANIZADO - 2" </v>
          </cell>
          <cell r="C806" t="str">
            <v>Insumos</v>
          </cell>
          <cell r="D806" t="str">
            <v>UND</v>
          </cell>
          <cell r="E806">
            <v>33796</v>
          </cell>
          <cell r="F806">
            <v>28400</v>
          </cell>
        </row>
        <row r="807">
          <cell r="A807" t="str">
            <v>I806</v>
          </cell>
          <cell r="B807" t="str">
            <v>UNIVERSAL ACERO GALVANIZADO - 3 "</v>
          </cell>
          <cell r="C807" t="str">
            <v>Insumos</v>
          </cell>
          <cell r="D807" t="str">
            <v>UND</v>
          </cell>
          <cell r="E807">
            <v>95425</v>
          </cell>
          <cell r="F807">
            <v>80189</v>
          </cell>
        </row>
        <row r="808">
          <cell r="A808" t="str">
            <v>I807</v>
          </cell>
          <cell r="B808" t="str">
            <v>UNIVERSAL ACERO GALVANIZADO - 3/4"</v>
          </cell>
          <cell r="C808" t="str">
            <v>Insumos</v>
          </cell>
          <cell r="D808" t="str">
            <v>UND</v>
          </cell>
          <cell r="E808">
            <v>9143</v>
          </cell>
          <cell r="F808">
            <v>7683</v>
          </cell>
        </row>
        <row r="809">
          <cell r="A809" t="str">
            <v>I808</v>
          </cell>
          <cell r="B809" t="str">
            <v>UNIVERSAL ACERO GALVANIZADO - 4 "</v>
          </cell>
          <cell r="C809" t="str">
            <v>Insumos</v>
          </cell>
          <cell r="D809" t="str">
            <v>UND</v>
          </cell>
          <cell r="E809">
            <v>182899</v>
          </cell>
          <cell r="F809">
            <v>153697</v>
          </cell>
        </row>
        <row r="810">
          <cell r="A810" t="str">
            <v>I809</v>
          </cell>
          <cell r="B810" t="str">
            <v xml:space="preserve">VALVULA CHEQUE 4"  (HIERRO DUCTIL ASTM A-536 CLASE 65-48-18). </v>
          </cell>
          <cell r="C810" t="str">
            <v>Insumos</v>
          </cell>
          <cell r="D810" t="str">
            <v>UND</v>
          </cell>
          <cell r="E810">
            <v>954262</v>
          </cell>
          <cell r="F810">
            <v>801901</v>
          </cell>
        </row>
        <row r="811">
          <cell r="A811" t="str">
            <v>I810</v>
          </cell>
          <cell r="B811" t="str">
            <v>VALVULA DE PIE CANASTILLA BRONCE 3" HBVP</v>
          </cell>
          <cell r="C811" t="str">
            <v>Insumos</v>
          </cell>
          <cell r="D811" t="str">
            <v>UND</v>
          </cell>
          <cell r="E811">
            <v>513512</v>
          </cell>
          <cell r="F811">
            <v>431523</v>
          </cell>
        </row>
        <row r="812">
          <cell r="A812" t="str">
            <v>I811</v>
          </cell>
          <cell r="B812" t="str">
            <v>VALVULA DE PIE CON COLADERA - 1 1/2"</v>
          </cell>
          <cell r="C812" t="str">
            <v>Insumos</v>
          </cell>
          <cell r="D812" t="str">
            <v>UND</v>
          </cell>
          <cell r="E812">
            <v>114589</v>
          </cell>
          <cell r="F812">
            <v>96293</v>
          </cell>
        </row>
        <row r="813">
          <cell r="A813" t="str">
            <v>I812</v>
          </cell>
          <cell r="B813" t="str">
            <v>VALVULA DE PIE CON COLADERA - 2 1/2"</v>
          </cell>
          <cell r="C813" t="str">
            <v>Insumos</v>
          </cell>
          <cell r="D813" t="str">
            <v>UND</v>
          </cell>
          <cell r="E813">
            <v>214709</v>
          </cell>
          <cell r="F813">
            <v>180428</v>
          </cell>
        </row>
        <row r="814">
          <cell r="A814" t="str">
            <v>I813</v>
          </cell>
          <cell r="B814" t="str">
            <v>VALVULA DE VENTOSA AIRE  2" TIPO ARI MOD. D-0400 O SIMILAR</v>
          </cell>
          <cell r="C814" t="str">
            <v>Insumos</v>
          </cell>
          <cell r="D814" t="str">
            <v>UND</v>
          </cell>
          <cell r="E814">
            <v>438165</v>
          </cell>
          <cell r="F814">
            <v>368206</v>
          </cell>
        </row>
        <row r="815">
          <cell r="A815" t="str">
            <v>I814</v>
          </cell>
          <cell r="B815" t="str">
            <v>VALVULA DOBLE COMPUERTA ELASTICA EXTREMO LISO, H.D ASTM 536   3"</v>
          </cell>
          <cell r="C815" t="str">
            <v>Insumos</v>
          </cell>
          <cell r="D815" t="str">
            <v>UND</v>
          </cell>
          <cell r="E815">
            <v>638161</v>
          </cell>
          <cell r="F815">
            <v>536270</v>
          </cell>
        </row>
        <row r="816">
          <cell r="A816" t="str">
            <v>I815</v>
          </cell>
          <cell r="B816" t="str">
            <v>VALVULA DOBLE COMPUERTA ELASTICA EXTREMO LISO, H.D ASTM 536   4"</v>
          </cell>
          <cell r="C816" t="str">
            <v>Insumos</v>
          </cell>
          <cell r="D816" t="str">
            <v>UND</v>
          </cell>
          <cell r="E816">
            <v>827026</v>
          </cell>
          <cell r="F816">
            <v>694980</v>
          </cell>
        </row>
        <row r="817">
          <cell r="A817" t="str">
            <v>I816</v>
          </cell>
          <cell r="B817" t="str">
            <v>VALVULA DOBLE COMPUERTA ELASTICA EXTREMO LISO, H.D ASTM 536  6"</v>
          </cell>
          <cell r="C817" t="str">
            <v>Insumos</v>
          </cell>
          <cell r="D817" t="str">
            <v>UND</v>
          </cell>
          <cell r="E817">
            <v>1493023</v>
          </cell>
          <cell r="F817">
            <v>1254641</v>
          </cell>
        </row>
        <row r="818">
          <cell r="A818" t="str">
            <v>I817</v>
          </cell>
          <cell r="B818" t="str">
            <v>VALVULA DOBLE COMPUERTA ELASTICA EXTREMOS BRIDAS, H.D ASTM 536  10"</v>
          </cell>
          <cell r="C818" t="str">
            <v>Insumos</v>
          </cell>
          <cell r="D818" t="str">
            <v>UND</v>
          </cell>
          <cell r="E818">
            <v>4592390</v>
          </cell>
          <cell r="F818">
            <v>3859151</v>
          </cell>
        </row>
        <row r="819">
          <cell r="A819" t="str">
            <v>I818</v>
          </cell>
          <cell r="B819" t="str">
            <v>VALVULA DOBLE COMPUERTA ELASTICA, EXTREMOS BRIDAS, H.D ASTM 536  2"</v>
          </cell>
          <cell r="C819" t="str">
            <v>Insumos</v>
          </cell>
          <cell r="D819" t="str">
            <v>UND</v>
          </cell>
          <cell r="E819">
            <v>439359</v>
          </cell>
          <cell r="F819">
            <v>369209</v>
          </cell>
        </row>
        <row r="820">
          <cell r="A820" t="str">
            <v>I819</v>
          </cell>
          <cell r="B820" t="str">
            <v>VALVULA FLOTADORA DE 1" COBRE</v>
          </cell>
          <cell r="C820" t="str">
            <v>Insumos</v>
          </cell>
          <cell r="D820" t="str">
            <v>UND</v>
          </cell>
          <cell r="E820">
            <v>145671</v>
          </cell>
          <cell r="F820">
            <v>122413</v>
          </cell>
        </row>
        <row r="821">
          <cell r="A821" t="str">
            <v>I820</v>
          </cell>
          <cell r="B821" t="str">
            <v>VALVULA REGULADORA DE PRESION 1"</v>
          </cell>
          <cell r="C821" t="str">
            <v>Insumos</v>
          </cell>
          <cell r="D821" t="str">
            <v>UND</v>
          </cell>
          <cell r="E821">
            <v>477643</v>
          </cell>
          <cell r="F821">
            <v>401381</v>
          </cell>
        </row>
        <row r="822">
          <cell r="A822" t="str">
            <v>I821</v>
          </cell>
          <cell r="B822" t="str">
            <v>VALVULA TIPO BOLA PARA GAS DE  1 1/2"</v>
          </cell>
          <cell r="C822" t="str">
            <v>Insumos</v>
          </cell>
          <cell r="D822" t="str">
            <v>UND</v>
          </cell>
          <cell r="E822">
            <v>94089</v>
          </cell>
          <cell r="F822">
            <v>79066</v>
          </cell>
        </row>
        <row r="823">
          <cell r="A823" t="str">
            <v>I822</v>
          </cell>
          <cell r="B823" t="str">
            <v>VALVULA TIPO BOLA PARA GAS DE 1"</v>
          </cell>
          <cell r="C823" t="str">
            <v>Insumos</v>
          </cell>
          <cell r="D823" t="str">
            <v>UND</v>
          </cell>
          <cell r="E823">
            <v>32392</v>
          </cell>
          <cell r="F823">
            <v>27220</v>
          </cell>
        </row>
        <row r="824">
          <cell r="A824" t="str">
            <v>I823</v>
          </cell>
          <cell r="B824" t="str">
            <v>VALVULA TIPO BOLA PARA GAS DE 3/4"</v>
          </cell>
          <cell r="C824" t="str">
            <v>Insumos</v>
          </cell>
          <cell r="D824" t="str">
            <v>UND</v>
          </cell>
          <cell r="E824">
            <v>18677</v>
          </cell>
          <cell r="F824">
            <v>15695</v>
          </cell>
        </row>
        <row r="825">
          <cell r="A825" t="str">
            <v>I824</v>
          </cell>
          <cell r="B825" t="str">
            <v>VENTOSA 3" DOBLE CAMARA TRIPLE EFECTO BRIDADA .</v>
          </cell>
          <cell r="C825" t="str">
            <v>Insumos</v>
          </cell>
          <cell r="D825" t="str">
            <v>UND</v>
          </cell>
          <cell r="E825">
            <v>1192827</v>
          </cell>
          <cell r="F825">
            <v>1002376</v>
          </cell>
        </row>
        <row r="826">
          <cell r="A826" t="str">
            <v>I825</v>
          </cell>
          <cell r="B826" t="str">
            <v xml:space="preserve">YEE SANITARIA 2'' </v>
          </cell>
          <cell r="C826" t="str">
            <v>Insumos</v>
          </cell>
          <cell r="D826" t="str">
            <v>UND</v>
          </cell>
          <cell r="E826">
            <v>8529</v>
          </cell>
          <cell r="F826">
            <v>7167</v>
          </cell>
        </row>
        <row r="827">
          <cell r="A827" t="str">
            <v>I826</v>
          </cell>
          <cell r="B827" t="str">
            <v xml:space="preserve">YEE SANITARIA 3'' </v>
          </cell>
          <cell r="C827" t="str">
            <v>Insumos</v>
          </cell>
          <cell r="D827" t="str">
            <v>UND</v>
          </cell>
          <cell r="E827">
            <v>17513</v>
          </cell>
          <cell r="F827">
            <v>14717</v>
          </cell>
        </row>
        <row r="828">
          <cell r="A828" t="str">
            <v>I827</v>
          </cell>
          <cell r="B828" t="str">
            <v xml:space="preserve">YEE SANITARIA 4'' </v>
          </cell>
          <cell r="C828" t="str">
            <v>Insumos</v>
          </cell>
          <cell r="D828" t="str">
            <v>UND</v>
          </cell>
          <cell r="E828">
            <v>30200</v>
          </cell>
          <cell r="F828">
            <v>25378</v>
          </cell>
        </row>
        <row r="829">
          <cell r="A829" t="str">
            <v>I828</v>
          </cell>
          <cell r="B829" t="str">
            <v xml:space="preserve">YEE SANITARIA 6'' </v>
          </cell>
          <cell r="C829" t="str">
            <v>Insumos</v>
          </cell>
          <cell r="D829" t="str">
            <v>UND</v>
          </cell>
          <cell r="E829">
            <v>144224</v>
          </cell>
          <cell r="F829">
            <v>121197</v>
          </cell>
        </row>
        <row r="830">
          <cell r="A830" t="str">
            <v>I829</v>
          </cell>
          <cell r="B830" t="str">
            <v>TRAMITE ANTE LA EMPRESA DE ACUEDUCTO Y ALCANTARILLADO  PARA ACCEDER AL SERVICIO DE EVACUACIÓN DE AGUAS LLUVIAS Y RESIDUALES DEL PROYECTO.</v>
          </cell>
          <cell r="C830" t="str">
            <v>Insumos</v>
          </cell>
          <cell r="D830" t="str">
            <v>UND</v>
          </cell>
          <cell r="E830">
            <v>144224</v>
          </cell>
          <cell r="F830">
            <v>121197</v>
          </cell>
        </row>
        <row r="831">
          <cell r="A831" t="str">
            <v>I830</v>
          </cell>
          <cell r="B831" t="str">
            <v>REJILLA MINICELL 5X 5  ALUMINIO</v>
          </cell>
          <cell r="C831" t="str">
            <v>Insumos</v>
          </cell>
          <cell r="D831" t="str">
            <v>UND</v>
          </cell>
          <cell r="E831">
            <v>480998</v>
          </cell>
          <cell r="F831">
            <v>404200</v>
          </cell>
        </row>
        <row r="832">
          <cell r="A832" t="str">
            <v>I831</v>
          </cell>
          <cell r="B832" t="str">
            <v>KIT SILLA YEE PVC CORRUGADA DE 200X160 MM</v>
          </cell>
          <cell r="C832" t="str">
            <v>Insumos</v>
          </cell>
          <cell r="D832" t="str">
            <v>UND</v>
          </cell>
          <cell r="E832">
            <v>126624</v>
          </cell>
          <cell r="F832">
            <v>106407</v>
          </cell>
        </row>
        <row r="833">
          <cell r="A833" t="str">
            <v>I832</v>
          </cell>
          <cell r="B833" t="str">
            <v>KIT SILLA YEE PVC CORRUGADA DE 250X160 MM</v>
          </cell>
          <cell r="C833" t="str">
            <v>Insumos</v>
          </cell>
          <cell r="D833" t="str">
            <v>UND</v>
          </cell>
          <cell r="E833">
            <v>143143</v>
          </cell>
          <cell r="F833">
            <v>120288</v>
          </cell>
        </row>
        <row r="834">
          <cell r="A834" t="str">
            <v>I833</v>
          </cell>
          <cell r="B834" t="str">
            <v xml:space="preserve">KIT SILLA YEE PVC  CORRUGADA DE  315 X 160 M.M. </v>
          </cell>
          <cell r="C834" t="str">
            <v>Insumos</v>
          </cell>
          <cell r="D834" t="str">
            <v>UND</v>
          </cell>
          <cell r="E834">
            <v>318970</v>
          </cell>
          <cell r="F834">
            <v>268042</v>
          </cell>
        </row>
        <row r="835">
          <cell r="A835" t="str">
            <v>I834</v>
          </cell>
          <cell r="B835" t="str">
            <v xml:space="preserve">KIT SILLA YEE PVC  CORRUGADA DE  355 X 160 M.M. </v>
          </cell>
          <cell r="C835" t="str">
            <v>Insumos</v>
          </cell>
          <cell r="D835" t="str">
            <v>UND</v>
          </cell>
          <cell r="E835">
            <v>348724</v>
          </cell>
          <cell r="F835">
            <v>293045</v>
          </cell>
        </row>
        <row r="836">
          <cell r="A836" t="str">
            <v>I835</v>
          </cell>
          <cell r="B836" t="str">
            <v>KIT SILLA TEE PVC CORRUGADA DE 200X160 M.M</v>
          </cell>
          <cell r="C836" t="str">
            <v>Insumos</v>
          </cell>
          <cell r="D836" t="str">
            <v>UND</v>
          </cell>
          <cell r="E836">
            <v>126624</v>
          </cell>
          <cell r="F836">
            <v>106407</v>
          </cell>
        </row>
        <row r="837">
          <cell r="A837" t="str">
            <v>I836</v>
          </cell>
          <cell r="B837" t="str">
            <v>KIT SILLA TEE PVC CORRUGADA DE 250X160 M.M</v>
          </cell>
          <cell r="C837" t="str">
            <v>Insumos</v>
          </cell>
          <cell r="D837" t="str">
            <v>UND</v>
          </cell>
          <cell r="E837">
            <v>143143</v>
          </cell>
          <cell r="F837">
            <v>120288</v>
          </cell>
        </row>
        <row r="838">
          <cell r="A838" t="str">
            <v>I837</v>
          </cell>
          <cell r="B838" t="str">
            <v>KIT SILLA TEE PVC CORRUGADA DE 315X160 M.M</v>
          </cell>
          <cell r="C838" t="str">
            <v>Insumos</v>
          </cell>
          <cell r="D838" t="str">
            <v>UND</v>
          </cell>
          <cell r="E838">
            <v>318970</v>
          </cell>
          <cell r="F838">
            <v>268042</v>
          </cell>
        </row>
        <row r="839">
          <cell r="A839" t="str">
            <v>I838</v>
          </cell>
          <cell r="B839" t="str">
            <v xml:space="preserve"> SILLA YEE PVC CORRUGADA DE 400X160 MM</v>
          </cell>
          <cell r="C839" t="str">
            <v>Insumos</v>
          </cell>
          <cell r="D839" t="str">
            <v>UND</v>
          </cell>
          <cell r="E839">
            <v>240027</v>
          </cell>
          <cell r="F839">
            <v>201703</v>
          </cell>
        </row>
        <row r="840">
          <cell r="A840" t="str">
            <v>I839</v>
          </cell>
          <cell r="B840" t="str">
            <v xml:space="preserve"> SILLA YEE PVC CORRUGADA DE 450X160 MM</v>
          </cell>
          <cell r="C840" t="str">
            <v>Insumos</v>
          </cell>
          <cell r="D840" t="str">
            <v>UND</v>
          </cell>
          <cell r="E840">
            <v>256738</v>
          </cell>
          <cell r="F840">
            <v>215746</v>
          </cell>
        </row>
        <row r="841">
          <cell r="A841" t="str">
            <v>I840</v>
          </cell>
          <cell r="B841" t="str">
            <v xml:space="preserve"> SILLA YEE PVC CORRUGADA DE 500X160 MM</v>
          </cell>
          <cell r="C841" t="str">
            <v>Insumos</v>
          </cell>
          <cell r="D841" t="str">
            <v>UND</v>
          </cell>
          <cell r="E841">
            <v>391659</v>
          </cell>
          <cell r="F841">
            <v>329125</v>
          </cell>
        </row>
        <row r="842">
          <cell r="A842" t="str">
            <v>I841</v>
          </cell>
          <cell r="B842" t="str">
            <v xml:space="preserve"> SILLA YEE PVC CORRUGADA DE 24"X160 MM</v>
          </cell>
          <cell r="C842" t="str">
            <v>Insumos</v>
          </cell>
          <cell r="D842" t="str">
            <v>UND</v>
          </cell>
          <cell r="E842">
            <v>321468</v>
          </cell>
          <cell r="F842">
            <v>270141</v>
          </cell>
        </row>
        <row r="843">
          <cell r="A843" t="str">
            <v>I842</v>
          </cell>
          <cell r="B843" t="str">
            <v xml:space="preserve"> SILLA YEE PVC CORRUGADA DE 27"X160 MM</v>
          </cell>
          <cell r="C843" t="str">
            <v>Insumos</v>
          </cell>
          <cell r="D843" t="str">
            <v>UND</v>
          </cell>
          <cell r="E843">
            <v>399037</v>
          </cell>
          <cell r="F843">
            <v>335325</v>
          </cell>
        </row>
        <row r="844">
          <cell r="A844" t="str">
            <v>I843</v>
          </cell>
          <cell r="B844" t="str">
            <v>HIPOCLORITO DE SODIO - CLORO LIQUIDO CONC 5 AL 8%</v>
          </cell>
          <cell r="C844" t="str">
            <v>Insumos</v>
          </cell>
          <cell r="D844" t="str">
            <v>KG</v>
          </cell>
          <cell r="E844">
            <v>16967</v>
          </cell>
          <cell r="F844">
            <v>14258</v>
          </cell>
        </row>
        <row r="845">
          <cell r="A845" t="str">
            <v>I844</v>
          </cell>
          <cell r="B845" t="str">
            <v>UNION DE REPARACION DE 3"</v>
          </cell>
          <cell r="C845" t="str">
            <v>Insumos</v>
          </cell>
          <cell r="D845" t="str">
            <v>UND</v>
          </cell>
          <cell r="E845">
            <v>43356</v>
          </cell>
          <cell r="F845">
            <v>36434</v>
          </cell>
        </row>
        <row r="846">
          <cell r="A846" t="str">
            <v>I845</v>
          </cell>
          <cell r="B846" t="str">
            <v>TUBERIA PVC TIPO UNION MECANICA RDE 21 DE 2"</v>
          </cell>
          <cell r="C846" t="str">
            <v>Insumos</v>
          </cell>
          <cell r="D846" t="str">
            <v>M</v>
          </cell>
          <cell r="E846">
            <v>9345</v>
          </cell>
          <cell r="F846">
            <v>9345</v>
          </cell>
        </row>
        <row r="847">
          <cell r="A847" t="str">
            <v>I846</v>
          </cell>
          <cell r="B847" t="str">
            <v>TUBERIA PVC TIPO UNION MECANICA RDE 21 DE 3"</v>
          </cell>
          <cell r="C847" t="str">
            <v>Insumos</v>
          </cell>
          <cell r="D847" t="str">
            <v>M</v>
          </cell>
          <cell r="E847">
            <v>20440</v>
          </cell>
          <cell r="F847">
            <v>20440</v>
          </cell>
        </row>
        <row r="848">
          <cell r="A848" t="str">
            <v>I847</v>
          </cell>
          <cell r="B848" t="str">
            <v>TUBERIA PVC TIPO UNION MECANICA RDE 21 DE 4"</v>
          </cell>
          <cell r="C848" t="str">
            <v>Insumos</v>
          </cell>
          <cell r="D848" t="str">
            <v>M</v>
          </cell>
          <cell r="E848">
            <v>33726</v>
          </cell>
          <cell r="F848">
            <v>33726</v>
          </cell>
        </row>
        <row r="849">
          <cell r="A849" t="str">
            <v>I848</v>
          </cell>
          <cell r="B849" t="str">
            <v>TUBERIA PVC TIPO UNION MECANICA RDE 21 DE 6"</v>
          </cell>
          <cell r="C849" t="str">
            <v>Insumos</v>
          </cell>
          <cell r="D849" t="str">
            <v>M</v>
          </cell>
          <cell r="E849">
            <v>73665</v>
          </cell>
          <cell r="F849">
            <v>73665</v>
          </cell>
        </row>
        <row r="850">
          <cell r="A850" t="str">
            <v>I849</v>
          </cell>
          <cell r="B850" t="str">
            <v>TUBERIA PVC TIPO UNION MECANICA RDE 21 DE 8"</v>
          </cell>
          <cell r="C850" t="str">
            <v>Insumos</v>
          </cell>
          <cell r="D850" t="str">
            <v>M</v>
          </cell>
          <cell r="E850">
            <v>124734</v>
          </cell>
          <cell r="F850">
            <v>124734</v>
          </cell>
        </row>
        <row r="851">
          <cell r="A851" t="str">
            <v>I850</v>
          </cell>
          <cell r="B851" t="str">
            <v>TUBERIA PVC TIPO UNION MECANICA RDE 21 DE 10"</v>
          </cell>
          <cell r="C851" t="str">
            <v>Insumos</v>
          </cell>
          <cell r="D851" t="str">
            <v>M</v>
          </cell>
          <cell r="E851">
            <v>196355</v>
          </cell>
          <cell r="F851">
            <v>196355</v>
          </cell>
        </row>
        <row r="852">
          <cell r="A852" t="str">
            <v>I851</v>
          </cell>
          <cell r="B852" t="str">
            <v>TUBERIA PVC TIPO UNION MECANICA RDE 21 DE 12"</v>
          </cell>
          <cell r="C852" t="str">
            <v>Insumos</v>
          </cell>
          <cell r="D852" t="str">
            <v>M</v>
          </cell>
          <cell r="E852">
            <v>274739</v>
          </cell>
          <cell r="F852">
            <v>274739</v>
          </cell>
        </row>
        <row r="853">
          <cell r="A853" t="str">
            <v>I852</v>
          </cell>
          <cell r="B853" t="str">
            <v>TUBERIA PVC TIPO UNION MECANICA RDE 21 DE 14"</v>
          </cell>
          <cell r="C853" t="str">
            <v>Insumos</v>
          </cell>
          <cell r="D853" t="str">
            <v>M</v>
          </cell>
          <cell r="E853">
            <v>340706</v>
          </cell>
          <cell r="F853">
            <v>340706</v>
          </cell>
        </row>
        <row r="854">
          <cell r="A854" t="str">
            <v>I853</v>
          </cell>
          <cell r="B854" t="str">
            <v>TUBERIA PVC TIPO UNION MECANICA RDE 21 DE 16"</v>
          </cell>
          <cell r="C854" t="str">
            <v>Insumos</v>
          </cell>
          <cell r="D854" t="str">
            <v>M</v>
          </cell>
          <cell r="E854">
            <v>447189</v>
          </cell>
          <cell r="F854">
            <v>447189</v>
          </cell>
        </row>
        <row r="855">
          <cell r="A855" t="str">
            <v>I854</v>
          </cell>
          <cell r="B855" t="str">
            <v>TUBERIA PVC TIPO UNION MECANICA RDE 21 DE 18"</v>
          </cell>
          <cell r="C855" t="str">
            <v>Insumos</v>
          </cell>
          <cell r="D855" t="str">
            <v>M</v>
          </cell>
          <cell r="E855">
            <v>479415</v>
          </cell>
          <cell r="F855">
            <v>402870</v>
          </cell>
        </row>
        <row r="856">
          <cell r="A856" t="str">
            <v>I855</v>
          </cell>
          <cell r="B856" t="str">
            <v>TUBERIA PVC TIPO UNION MECANICA RDE 21 DE 20"</v>
          </cell>
          <cell r="C856" t="str">
            <v>Insumos</v>
          </cell>
          <cell r="D856" t="str">
            <v>M</v>
          </cell>
          <cell r="E856">
            <v>612725</v>
          </cell>
          <cell r="F856">
            <v>514895</v>
          </cell>
        </row>
        <row r="857">
          <cell r="A857" t="str">
            <v>I856</v>
          </cell>
          <cell r="B857" t="str">
            <v>TUBERIA PVC TIPO UNION MECANICA RDE 21 DE 24"</v>
          </cell>
          <cell r="C857" t="str">
            <v>Insumos</v>
          </cell>
          <cell r="D857" t="str">
            <v>M</v>
          </cell>
          <cell r="E857">
            <v>905458</v>
          </cell>
          <cell r="F857">
            <v>760889</v>
          </cell>
        </row>
        <row r="858">
          <cell r="A858" t="str">
            <v>I857</v>
          </cell>
          <cell r="B858" t="str">
            <v>TUBERIA PVC BIAXIAL PR 200 DE 3"</v>
          </cell>
          <cell r="C858" t="str">
            <v>Insumos</v>
          </cell>
          <cell r="D858" t="str">
            <v>M</v>
          </cell>
          <cell r="E858">
            <v>17516</v>
          </cell>
          <cell r="F858">
            <v>14719</v>
          </cell>
        </row>
        <row r="859">
          <cell r="A859" t="str">
            <v>I858</v>
          </cell>
          <cell r="B859" t="str">
            <v>TUBERIA PVC BIAXIAL PR 200 DE 4"</v>
          </cell>
          <cell r="C859" t="str">
            <v>Insumos</v>
          </cell>
          <cell r="D859" t="str">
            <v>M</v>
          </cell>
          <cell r="E859">
            <v>33765</v>
          </cell>
          <cell r="F859">
            <v>33765</v>
          </cell>
        </row>
        <row r="860">
          <cell r="A860" t="str">
            <v>I859</v>
          </cell>
          <cell r="B860" t="str">
            <v>TUBERIA PVC BIAXIAL PR 200 DE 6"</v>
          </cell>
          <cell r="C860" t="str">
            <v>Insumos</v>
          </cell>
          <cell r="D860" t="str">
            <v>M</v>
          </cell>
          <cell r="E860">
            <v>73665</v>
          </cell>
          <cell r="F860">
            <v>73665</v>
          </cell>
        </row>
        <row r="861">
          <cell r="A861" t="str">
            <v>I860</v>
          </cell>
          <cell r="B861" t="str">
            <v>TUBERIA PVC BIAXIAL PR 200 DE 8"</v>
          </cell>
          <cell r="C861" t="str">
            <v>Insumos</v>
          </cell>
          <cell r="D861" t="str">
            <v>M</v>
          </cell>
          <cell r="E861">
            <v>124734</v>
          </cell>
          <cell r="F861">
            <v>124734</v>
          </cell>
        </row>
        <row r="862">
          <cell r="A862" t="str">
            <v>I861</v>
          </cell>
          <cell r="B862" t="str">
            <v>TUBERIA PVC BIAXIAL PR 200 DE 10"</v>
          </cell>
          <cell r="C862" t="str">
            <v>Insumos</v>
          </cell>
          <cell r="D862" t="str">
            <v>M</v>
          </cell>
          <cell r="E862">
            <v>196355</v>
          </cell>
          <cell r="F862">
            <v>196355</v>
          </cell>
        </row>
        <row r="863">
          <cell r="A863" t="str">
            <v>I862</v>
          </cell>
          <cell r="B863" t="str">
            <v>TUBERIA PVC BIAXIAL PR 200 DE 12"</v>
          </cell>
          <cell r="C863" t="str">
            <v>Insumos</v>
          </cell>
          <cell r="D863" t="str">
            <v>M</v>
          </cell>
          <cell r="E863">
            <v>274739</v>
          </cell>
          <cell r="F863">
            <v>274739</v>
          </cell>
        </row>
        <row r="864">
          <cell r="A864" t="str">
            <v>I863</v>
          </cell>
          <cell r="B864" t="str">
            <v>TUBERIA PVC BIAXIAL PR 200 DE 14"</v>
          </cell>
          <cell r="C864" t="str">
            <v>Insumos</v>
          </cell>
          <cell r="D864" t="str">
            <v>M</v>
          </cell>
          <cell r="E864">
            <v>340706</v>
          </cell>
          <cell r="F864">
            <v>340706</v>
          </cell>
        </row>
        <row r="865">
          <cell r="A865" t="str">
            <v>I864</v>
          </cell>
          <cell r="B865" t="str">
            <v>TUBERIA PVC BIAXIAL PR 200 DE 16"</v>
          </cell>
          <cell r="C865" t="str">
            <v>Insumos</v>
          </cell>
          <cell r="D865" t="str">
            <v>M</v>
          </cell>
          <cell r="E865">
            <v>447189</v>
          </cell>
          <cell r="F865">
            <v>447189</v>
          </cell>
        </row>
        <row r="866">
          <cell r="A866" t="str">
            <v>I865</v>
          </cell>
          <cell r="B866" t="str">
            <v>TUBERIA PVC BIAXIAL PR 200 DE 18"</v>
          </cell>
          <cell r="C866" t="str">
            <v>Insumos</v>
          </cell>
          <cell r="D866" t="str">
            <v>M</v>
          </cell>
          <cell r="E866">
            <v>574639</v>
          </cell>
          <cell r="F866">
            <v>574639</v>
          </cell>
        </row>
        <row r="867">
          <cell r="A867" t="str">
            <v>I866</v>
          </cell>
          <cell r="B867" t="str">
            <v>TUBERIA PVC BIAXIAL PR 200 DE 20"</v>
          </cell>
          <cell r="C867" t="str">
            <v>Insumos</v>
          </cell>
          <cell r="D867" t="str">
            <v>M</v>
          </cell>
          <cell r="E867">
            <v>723129</v>
          </cell>
          <cell r="F867">
            <v>723129</v>
          </cell>
        </row>
        <row r="868">
          <cell r="A868" t="str">
            <v>I867</v>
          </cell>
          <cell r="B868" t="str">
            <v xml:space="preserve">TUBERIA PF + UAD DE 3/4 " </v>
          </cell>
          <cell r="C868" t="str">
            <v>Insumos</v>
          </cell>
          <cell r="D868" t="str">
            <v>M</v>
          </cell>
          <cell r="E868">
            <v>3928</v>
          </cell>
          <cell r="F868">
            <v>3301</v>
          </cell>
        </row>
        <row r="869">
          <cell r="A869" t="str">
            <v>I868</v>
          </cell>
          <cell r="B869" t="str">
            <v xml:space="preserve">TUBERIA PF + UAD DE 1/2" </v>
          </cell>
          <cell r="C869" t="str">
            <v>Insumos</v>
          </cell>
          <cell r="D869" t="str">
            <v>M</v>
          </cell>
          <cell r="E869">
            <v>1773</v>
          </cell>
          <cell r="F869">
            <v>1490</v>
          </cell>
        </row>
        <row r="870">
          <cell r="A870" t="str">
            <v>I869</v>
          </cell>
          <cell r="B870" t="str">
            <v>COLLARIN DE DERIVACION  PVC 6"X1/2" PARA ACUEDUCTO</v>
          </cell>
          <cell r="C870" t="str">
            <v>Insumos</v>
          </cell>
          <cell r="D870" t="str">
            <v>UND</v>
          </cell>
          <cell r="E870">
            <v>20893</v>
          </cell>
          <cell r="F870">
            <v>17557</v>
          </cell>
        </row>
        <row r="871">
          <cell r="A871" t="str">
            <v>I870</v>
          </cell>
          <cell r="B871" t="str">
            <v>COLLARIN DE DERIVACION  PVC 4"X3/4" PARA ACUEDUCTO</v>
          </cell>
          <cell r="C871" t="str">
            <v>Insumos</v>
          </cell>
          <cell r="D871" t="str">
            <v>UND</v>
          </cell>
          <cell r="E871">
            <v>16620</v>
          </cell>
          <cell r="F871">
            <v>13966</v>
          </cell>
        </row>
        <row r="872">
          <cell r="A872" t="str">
            <v>I871</v>
          </cell>
          <cell r="B872" t="str">
            <v>COLLARIN DE DERIVACION  PVC 4"X1/2" PARA ACUEDUCTO</v>
          </cell>
          <cell r="C872" t="str">
            <v>Insumos</v>
          </cell>
          <cell r="D872" t="str">
            <v>UND</v>
          </cell>
          <cell r="E872">
            <v>16433</v>
          </cell>
          <cell r="F872">
            <v>13809</v>
          </cell>
        </row>
        <row r="873">
          <cell r="A873" t="str">
            <v>I872</v>
          </cell>
          <cell r="B873" t="str">
            <v>COLLARIN DE DERIVACION  PVC 3"X3/4" PARA ACUEDUCTO</v>
          </cell>
          <cell r="C873" t="str">
            <v>Insumos</v>
          </cell>
          <cell r="D873" t="str">
            <v>UND</v>
          </cell>
          <cell r="E873">
            <v>13536</v>
          </cell>
          <cell r="F873">
            <v>11375</v>
          </cell>
        </row>
        <row r="874">
          <cell r="A874" t="str">
            <v>I873</v>
          </cell>
          <cell r="B874" t="str">
            <v>COLLARIN DE DERIVACION  PVC 3"X1/2" PARA ACUEDUCTO</v>
          </cell>
          <cell r="C874" t="str">
            <v>Insumos</v>
          </cell>
          <cell r="D874" t="str">
            <v>UND</v>
          </cell>
          <cell r="E874">
            <v>14487</v>
          </cell>
          <cell r="F874">
            <v>12174</v>
          </cell>
        </row>
        <row r="875">
          <cell r="A875" t="str">
            <v>I874</v>
          </cell>
          <cell r="B875" t="str">
            <v>COLLARIN DE DERIVACION  PVC 2"X1/2" PARA ACUEDUCTO</v>
          </cell>
          <cell r="C875" t="str">
            <v>Insumos</v>
          </cell>
          <cell r="D875" t="str">
            <v>UND</v>
          </cell>
          <cell r="E875">
            <v>8625</v>
          </cell>
          <cell r="F875">
            <v>7248</v>
          </cell>
        </row>
        <row r="876">
          <cell r="A876" t="str">
            <v>I875</v>
          </cell>
          <cell r="B876" t="str">
            <v>COLLARIN DE DERIVACION  PVC 2"X3/4" PARA ACUEDUCTO</v>
          </cell>
          <cell r="C876" t="str">
            <v>Insumos</v>
          </cell>
          <cell r="D876" t="str">
            <v>UND</v>
          </cell>
          <cell r="E876">
            <v>6764</v>
          </cell>
          <cell r="F876">
            <v>5684</v>
          </cell>
        </row>
        <row r="877">
          <cell r="A877" t="str">
            <v>I876</v>
          </cell>
          <cell r="B877" t="str">
            <v>REGISTRO DE CORTE INCORPORACION DE 1/2" PARA ACUEDUCTO</v>
          </cell>
          <cell r="C877" t="str">
            <v>Insumos</v>
          </cell>
          <cell r="D877" t="str">
            <v>UND</v>
          </cell>
          <cell r="E877">
            <v>24863</v>
          </cell>
          <cell r="F877">
            <v>20893</v>
          </cell>
        </row>
        <row r="878">
          <cell r="A878" t="str">
            <v>I877</v>
          </cell>
          <cell r="B878" t="str">
            <v>REGISTRO DE CORTE INCORPORACION DE 2" PARA ACUEDUCTO</v>
          </cell>
          <cell r="C878" t="str">
            <v>Insumos</v>
          </cell>
          <cell r="D878" t="str">
            <v>UND</v>
          </cell>
          <cell r="E878">
            <v>308704</v>
          </cell>
          <cell r="F878">
            <v>259415</v>
          </cell>
        </row>
        <row r="879">
          <cell r="A879" t="str">
            <v>I878</v>
          </cell>
          <cell r="B879" t="str">
            <v xml:space="preserve">REGISTRO O LLAVE DE PASO TIPO RED WHITE 1/2" ACUEDUCTO </v>
          </cell>
          <cell r="C879" t="str">
            <v>Insumos</v>
          </cell>
          <cell r="D879" t="str">
            <v>UND</v>
          </cell>
          <cell r="E879">
            <v>40623</v>
          </cell>
          <cell r="F879">
            <v>34137</v>
          </cell>
        </row>
        <row r="880">
          <cell r="A880" t="str">
            <v>I879</v>
          </cell>
          <cell r="B880" t="str">
            <v>REGISTRO O LLAVE DE PASO TIPO RED WHITE 1 1/2" ACUEDUCTO</v>
          </cell>
          <cell r="C880" t="str">
            <v>Insumos</v>
          </cell>
          <cell r="D880" t="str">
            <v>UND</v>
          </cell>
          <cell r="E880">
            <v>120522</v>
          </cell>
          <cell r="F880">
            <v>101279</v>
          </cell>
        </row>
        <row r="881">
          <cell r="A881" t="str">
            <v>I880</v>
          </cell>
          <cell r="B881" t="str">
            <v>REGISTRO O LLAVE DE PASO TIPO RED WHITE 1" ACUEDUCTO</v>
          </cell>
          <cell r="C881" t="str">
            <v>Insumos</v>
          </cell>
          <cell r="D881" t="str">
            <v>UND</v>
          </cell>
          <cell r="E881">
            <v>70682</v>
          </cell>
          <cell r="F881">
            <v>59397</v>
          </cell>
        </row>
        <row r="882">
          <cell r="A882" t="str">
            <v>I881</v>
          </cell>
          <cell r="B882" t="str">
            <v>REGISTRO O LLAVE DE PASO TIPO RED WHITE 3" ACUEDUCTO</v>
          </cell>
          <cell r="C882" t="str">
            <v>Insumos</v>
          </cell>
          <cell r="D882" t="str">
            <v>UND</v>
          </cell>
          <cell r="E882">
            <v>503740</v>
          </cell>
          <cell r="F882">
            <v>423311</v>
          </cell>
        </row>
        <row r="883">
          <cell r="A883" t="str">
            <v>I882</v>
          </cell>
          <cell r="B883" t="str">
            <v>REGISTRO O LLAVE DE PASO TIPO RED WHITE 2" ACUEDUCTO</v>
          </cell>
          <cell r="C883" t="str">
            <v>Insumos</v>
          </cell>
          <cell r="D883" t="str">
            <v>UND</v>
          </cell>
          <cell r="E883">
            <v>198243</v>
          </cell>
          <cell r="F883">
            <v>166591</v>
          </cell>
        </row>
        <row r="884">
          <cell r="A884" t="str">
            <v>I883</v>
          </cell>
          <cell r="B884" t="str">
            <v>COLLARIN DE DERIVACION ACERO INOXIDABLE  6"X1/2" PARA ACUEDUCTO</v>
          </cell>
          <cell r="C884" t="str">
            <v>Insumos</v>
          </cell>
          <cell r="D884" t="str">
            <v>UND</v>
          </cell>
          <cell r="E884">
            <v>200188</v>
          </cell>
          <cell r="F884">
            <v>168225</v>
          </cell>
        </row>
        <row r="885">
          <cell r="A885" t="str">
            <v>I884</v>
          </cell>
          <cell r="B885" t="str">
            <v>COLLARIN DE DERIVACION ACERO INOXIDABLE  8"X1/2" PARA ACUEDUCTO</v>
          </cell>
          <cell r="C885" t="str">
            <v>Insumos</v>
          </cell>
          <cell r="D885" t="str">
            <v>UND</v>
          </cell>
          <cell r="E885">
            <v>222243</v>
          </cell>
          <cell r="F885">
            <v>186759</v>
          </cell>
        </row>
        <row r="886">
          <cell r="A886" t="str">
            <v>I885</v>
          </cell>
          <cell r="B886" t="str">
            <v>TUBO DE POLIETILENO PE 100 A.D PN 10 DE 355 MM 14"</v>
          </cell>
          <cell r="C886" t="str">
            <v>Insumos</v>
          </cell>
          <cell r="D886" t="str">
            <v>M</v>
          </cell>
          <cell r="E886">
            <v>336010</v>
          </cell>
          <cell r="F886">
            <v>282361</v>
          </cell>
        </row>
        <row r="887">
          <cell r="A887" t="str">
            <v>I886</v>
          </cell>
          <cell r="B887" t="str">
            <v>TUBO DE POLIETILENO PE 100 A.D PN 12,5 DE 355 MM 14"</v>
          </cell>
          <cell r="C887" t="str">
            <v>Insumos</v>
          </cell>
          <cell r="D887" t="str">
            <v>M</v>
          </cell>
          <cell r="E887">
            <v>413997</v>
          </cell>
          <cell r="F887">
            <v>347897</v>
          </cell>
        </row>
        <row r="888">
          <cell r="A888" t="str">
            <v>I887</v>
          </cell>
          <cell r="B888" t="str">
            <v>TUBO DE POLIETILENO PE 100 A.D PN 16 DE 355 MM 14"</v>
          </cell>
          <cell r="C888" t="str">
            <v>Insumos</v>
          </cell>
          <cell r="D888" t="str">
            <v>M</v>
          </cell>
          <cell r="E888">
            <v>495717</v>
          </cell>
          <cell r="F888">
            <v>416569</v>
          </cell>
        </row>
        <row r="889">
          <cell r="A889" t="str">
            <v>I888</v>
          </cell>
          <cell r="B889" t="str">
            <v>TUBO DE POLIETILENO PE 100 A.D PN 10 DE 315 MM 12"</v>
          </cell>
          <cell r="C889" t="str">
            <v>Insumos</v>
          </cell>
          <cell r="D889" t="str">
            <v>M</v>
          </cell>
          <cell r="E889">
            <v>196387</v>
          </cell>
          <cell r="F889">
            <v>165031</v>
          </cell>
        </row>
        <row r="890">
          <cell r="A890" t="str">
            <v>I889</v>
          </cell>
          <cell r="B890" t="str">
            <v>TUBO DE POLIETILENO PE 100 A.D PN 12,5 DE 315 MM 12"</v>
          </cell>
          <cell r="C890" t="str">
            <v>Insumos</v>
          </cell>
          <cell r="D890" t="str">
            <v>M</v>
          </cell>
          <cell r="E890">
            <v>326490</v>
          </cell>
          <cell r="F890">
            <v>274361</v>
          </cell>
        </row>
        <row r="891">
          <cell r="A891" t="str">
            <v>I890</v>
          </cell>
          <cell r="B891" t="str">
            <v>TUBO DE POLIETILENO PE 100 A.D PN 16 DE 315 MM 12"</v>
          </cell>
          <cell r="C891" t="str">
            <v>Insumos</v>
          </cell>
          <cell r="D891" t="str">
            <v>M</v>
          </cell>
          <cell r="E891">
            <v>390635</v>
          </cell>
          <cell r="F891">
            <v>328265</v>
          </cell>
        </row>
        <row r="892">
          <cell r="A892" t="str">
            <v>I891</v>
          </cell>
          <cell r="B892" t="str">
            <v>TUBO DE POLIETILENO PE 100 A.D PN 10 DE 250 MM 10"</v>
          </cell>
          <cell r="C892" t="str">
            <v>Insumos</v>
          </cell>
          <cell r="D892" t="str">
            <v>M</v>
          </cell>
          <cell r="E892">
            <v>161817</v>
          </cell>
          <cell r="F892">
            <v>161817</v>
          </cell>
        </row>
        <row r="893">
          <cell r="A893" t="str">
            <v>I892</v>
          </cell>
          <cell r="B893" t="str">
            <v>TUBO DE POLIETILENO PE 100 A.D PN 12,5 DE 250 MM 10"</v>
          </cell>
          <cell r="C893" t="str">
            <v>Insumos</v>
          </cell>
          <cell r="D893" t="str">
            <v>M</v>
          </cell>
          <cell r="E893">
            <v>200331</v>
          </cell>
          <cell r="F893">
            <v>200331</v>
          </cell>
        </row>
        <row r="894">
          <cell r="A894" t="str">
            <v>I893</v>
          </cell>
          <cell r="B894" t="str">
            <v>TUBO DE POLIETILENO PE 100 A.D PN 16 DE 250 MM 10"</v>
          </cell>
          <cell r="C894" t="str">
            <v>Insumos</v>
          </cell>
          <cell r="D894" t="str">
            <v>M</v>
          </cell>
          <cell r="E894">
            <v>239871</v>
          </cell>
          <cell r="F894">
            <v>239871</v>
          </cell>
        </row>
        <row r="895">
          <cell r="A895" t="str">
            <v>I894</v>
          </cell>
          <cell r="B895" t="str">
            <v>TUBO DE POLIETILENO PE 100 A.D PN 10 DE 200 MM 8"</v>
          </cell>
          <cell r="C895" t="str">
            <v>Insumos</v>
          </cell>
          <cell r="D895" t="str">
            <v>M</v>
          </cell>
          <cell r="E895">
            <v>104050</v>
          </cell>
          <cell r="F895">
            <v>104050</v>
          </cell>
        </row>
        <row r="896">
          <cell r="A896" t="str">
            <v>I895</v>
          </cell>
          <cell r="B896" t="str">
            <v>TUBO DE POLIETILENO PE 100 A.D PN 12,5 DE 200 MM 8"</v>
          </cell>
          <cell r="C896" t="str">
            <v>Insumos</v>
          </cell>
          <cell r="D896" t="str">
            <v>M</v>
          </cell>
          <cell r="E896">
            <v>128048</v>
          </cell>
          <cell r="F896">
            <v>128048</v>
          </cell>
        </row>
        <row r="897">
          <cell r="A897" t="str">
            <v>I896</v>
          </cell>
          <cell r="B897" t="str">
            <v>TUBO DE POLIETILENO PE 100 A.D PN 16 DE 200 MM 8"</v>
          </cell>
          <cell r="C897" t="str">
            <v>Insumos</v>
          </cell>
          <cell r="D897" t="str">
            <v>M</v>
          </cell>
          <cell r="E897">
            <v>153813</v>
          </cell>
          <cell r="F897">
            <v>153813</v>
          </cell>
        </row>
        <row r="898">
          <cell r="A898" t="str">
            <v>I897</v>
          </cell>
          <cell r="B898" t="str">
            <v>TUBO DE POLIETILENO PE 100 A.D PN 10 DE 160 MM 6"</v>
          </cell>
          <cell r="C898" t="str">
            <v>Insumos</v>
          </cell>
          <cell r="D898" t="str">
            <v>M</v>
          </cell>
          <cell r="E898">
            <v>66459</v>
          </cell>
          <cell r="F898">
            <v>66459</v>
          </cell>
        </row>
        <row r="899">
          <cell r="A899" t="str">
            <v>I898</v>
          </cell>
          <cell r="B899" t="str">
            <v>TUBO DE POLIETILENO PE 100 A.D PN 12,5 DE 160 MM 6"</v>
          </cell>
          <cell r="C899" t="str">
            <v>Insumos</v>
          </cell>
          <cell r="D899" t="str">
            <v>M</v>
          </cell>
          <cell r="E899">
            <v>82208</v>
          </cell>
          <cell r="F899">
            <v>82208</v>
          </cell>
        </row>
        <row r="900">
          <cell r="A900" t="str">
            <v>I899</v>
          </cell>
          <cell r="B900" t="str">
            <v>TUBO DE POLIETILENO PE 100 A.D PN 16 DE 160 MM 6"</v>
          </cell>
          <cell r="C900" t="str">
            <v>Insumos</v>
          </cell>
          <cell r="D900" t="str">
            <v>M</v>
          </cell>
          <cell r="E900">
            <v>98677</v>
          </cell>
          <cell r="F900">
            <v>98677</v>
          </cell>
        </row>
        <row r="901">
          <cell r="A901" t="str">
            <v>I900</v>
          </cell>
          <cell r="B901" t="str">
            <v>TUBO DE POLIETILENO PE 100 A.D PN 10 DE 110 MM 4"</v>
          </cell>
          <cell r="C901" t="str">
            <v>Insumos</v>
          </cell>
          <cell r="D901" t="str">
            <v>M</v>
          </cell>
          <cell r="E901">
            <v>28227</v>
          </cell>
          <cell r="F901">
            <v>28227</v>
          </cell>
        </row>
        <row r="902">
          <cell r="A902" t="str">
            <v>I901</v>
          </cell>
          <cell r="B902" t="str">
            <v>TUBO DE POLIETILENO PE 100 A.D PN 12,5 DE 110 MM 4"</v>
          </cell>
          <cell r="C902" t="str">
            <v>Insumos</v>
          </cell>
          <cell r="D902" t="str">
            <v>M</v>
          </cell>
          <cell r="E902">
            <v>38798</v>
          </cell>
          <cell r="F902">
            <v>38798</v>
          </cell>
        </row>
        <row r="903">
          <cell r="A903" t="str">
            <v>I902</v>
          </cell>
          <cell r="B903" t="str">
            <v>TUBO DE POLIETILENO PE 100 A.D PN 16 DE 110 MM 4"</v>
          </cell>
          <cell r="C903" t="str">
            <v>Insumos</v>
          </cell>
          <cell r="D903" t="str">
            <v>M</v>
          </cell>
          <cell r="E903">
            <v>46489</v>
          </cell>
          <cell r="F903">
            <v>46489</v>
          </cell>
        </row>
        <row r="904">
          <cell r="A904" t="str">
            <v>I903</v>
          </cell>
          <cell r="B904" t="str">
            <v>TUBO DE POLIETILENO PE 100 A.D. PN 10 DE 90 M.M. (3,5")</v>
          </cell>
          <cell r="C904" t="str">
            <v>Insumos</v>
          </cell>
          <cell r="D904" t="str">
            <v>M</v>
          </cell>
          <cell r="E904">
            <v>19222</v>
          </cell>
          <cell r="F904">
            <v>19222</v>
          </cell>
        </row>
        <row r="905">
          <cell r="A905" t="str">
            <v>I904</v>
          </cell>
          <cell r="B905" t="str">
            <v>TUBO DE POLIETILENO PE 100 A.D. PN 12,5 DE 90 M.M. (3,5")</v>
          </cell>
          <cell r="C905" t="str">
            <v>Insumos</v>
          </cell>
          <cell r="D905" t="str">
            <v>M</v>
          </cell>
          <cell r="E905">
            <v>26230</v>
          </cell>
          <cell r="F905">
            <v>26230</v>
          </cell>
        </row>
        <row r="906">
          <cell r="A906" t="str">
            <v>I905</v>
          </cell>
          <cell r="B906" t="str">
            <v>TUBO DE POLIETILENO PE 100 A.D. PN 16 DE 90 M.M. (3,5")</v>
          </cell>
          <cell r="C906" t="str">
            <v>Insumos</v>
          </cell>
          <cell r="D906" t="str">
            <v>M</v>
          </cell>
          <cell r="E906">
            <v>31169</v>
          </cell>
          <cell r="F906">
            <v>31169</v>
          </cell>
        </row>
        <row r="907">
          <cell r="A907" t="str">
            <v>I906</v>
          </cell>
          <cell r="B907" t="str">
            <v>TUBO DE POLIETILENO PE 100 A.D. PN 10 DE 75 M.M. (3")</v>
          </cell>
          <cell r="C907" t="str">
            <v>Insumos</v>
          </cell>
          <cell r="D907" t="str">
            <v>M</v>
          </cell>
          <cell r="E907">
            <v>15079</v>
          </cell>
          <cell r="F907">
            <v>15079</v>
          </cell>
        </row>
        <row r="908">
          <cell r="A908" t="str">
            <v>I907</v>
          </cell>
          <cell r="B908" t="str">
            <v>TUBO DE POLIETILENO PE 100 A.D. PN 12,5 DE 75 M.M. (3")</v>
          </cell>
          <cell r="C908" t="str">
            <v>Insumos</v>
          </cell>
          <cell r="D908" t="str">
            <v>M</v>
          </cell>
          <cell r="E908">
            <v>17529</v>
          </cell>
          <cell r="F908">
            <v>17529</v>
          </cell>
        </row>
        <row r="909">
          <cell r="A909" t="str">
            <v>I908</v>
          </cell>
          <cell r="B909" t="str">
            <v>TUBO DE POLIETILENO PE 100 A.D. PN 16 DE 75 M.M. (3")</v>
          </cell>
          <cell r="C909" t="str">
            <v>Insumos</v>
          </cell>
          <cell r="D909" t="str">
            <v>M</v>
          </cell>
          <cell r="E909">
            <v>21598</v>
          </cell>
          <cell r="F909">
            <v>21598</v>
          </cell>
        </row>
        <row r="910">
          <cell r="A910" t="str">
            <v>I909</v>
          </cell>
          <cell r="B910" t="str">
            <v>TUBO DE POLIETILENO PE 100 A.D. PN 10 DE 63 M.M. (2.5")</v>
          </cell>
          <cell r="C910" t="str">
            <v>Insumos</v>
          </cell>
          <cell r="D910" t="str">
            <v>M</v>
          </cell>
          <cell r="E910">
            <v>12881</v>
          </cell>
          <cell r="F910">
            <v>12881</v>
          </cell>
        </row>
        <row r="911">
          <cell r="A911" t="str">
            <v>I910</v>
          </cell>
          <cell r="B911" t="str">
            <v>TUBO DE POLIETILENO PE 100 A.D. PN 12,5 DE 63 M.M. (2.5")</v>
          </cell>
          <cell r="C911" t="str">
            <v>Insumos</v>
          </cell>
          <cell r="D911" t="str">
            <v>M</v>
          </cell>
          <cell r="E911">
            <v>12879</v>
          </cell>
          <cell r="F911">
            <v>12879</v>
          </cell>
        </row>
        <row r="912">
          <cell r="A912" t="str">
            <v>I911</v>
          </cell>
          <cell r="B912" t="str">
            <v>TUBO DE POLIETILENO PE 100 A.D. PN 16 DE 63 M.M. (2.5")</v>
          </cell>
          <cell r="C912" t="str">
            <v>Insumos</v>
          </cell>
          <cell r="D912" t="str">
            <v>M</v>
          </cell>
          <cell r="E912">
            <v>15411</v>
          </cell>
          <cell r="F912">
            <v>15411</v>
          </cell>
        </row>
        <row r="913">
          <cell r="A913" t="str">
            <v>I912</v>
          </cell>
          <cell r="B913" t="str">
            <v>TUBO DE POLIETILENO PE 100 A.D. PN 10 DE 50 M.M. (2")</v>
          </cell>
          <cell r="C913" t="str">
            <v>Insumos</v>
          </cell>
          <cell r="D913" t="str">
            <v>M</v>
          </cell>
          <cell r="E913">
            <v>6430</v>
          </cell>
          <cell r="F913">
            <v>6430</v>
          </cell>
        </row>
        <row r="914">
          <cell r="A914" t="str">
            <v>I913</v>
          </cell>
          <cell r="B914" t="str">
            <v>TUBO DE POLIETILENO PE 100 A.D. PN 12,5 DE 50 M.M. (2")</v>
          </cell>
          <cell r="C914" t="str">
            <v>Insumos</v>
          </cell>
          <cell r="D914" t="str">
            <v>M</v>
          </cell>
          <cell r="E914">
            <v>7827</v>
          </cell>
          <cell r="F914">
            <v>7827</v>
          </cell>
        </row>
        <row r="915">
          <cell r="A915" t="str">
            <v>I914</v>
          </cell>
          <cell r="B915" t="str">
            <v>TUBO DE POLIETILENO PE 100 A.D. PN 16 DE 50 M.M. (2")</v>
          </cell>
          <cell r="C915" t="str">
            <v>Insumos</v>
          </cell>
          <cell r="D915" t="str">
            <v>M</v>
          </cell>
          <cell r="E915">
            <v>9706</v>
          </cell>
          <cell r="F915">
            <v>9706</v>
          </cell>
        </row>
        <row r="916">
          <cell r="A916" t="str">
            <v>I915</v>
          </cell>
          <cell r="B916" t="str">
            <v>TUBO DE POLIETILENO PE 80  A.D. PN 16 DE 20 M.M PARA ACOMETIDA</v>
          </cell>
          <cell r="C916" t="str">
            <v>Insumos</v>
          </cell>
          <cell r="D916" t="str">
            <v>M</v>
          </cell>
          <cell r="E916">
            <v>2330</v>
          </cell>
          <cell r="F916">
            <v>1958</v>
          </cell>
        </row>
        <row r="917">
          <cell r="A917" t="str">
            <v>I916</v>
          </cell>
          <cell r="B917" t="str">
            <v>TUBO DE POLIETILENO   PE 80 A.D PN 16 RDE 9  DE 32 M.M PARA ACOMETIDA</v>
          </cell>
          <cell r="C917" t="str">
            <v>Insumos</v>
          </cell>
          <cell r="D917" t="str">
            <v>M</v>
          </cell>
          <cell r="E917">
            <v>4146</v>
          </cell>
          <cell r="F917">
            <v>3484</v>
          </cell>
        </row>
        <row r="918">
          <cell r="A918" t="str">
            <v>I917</v>
          </cell>
          <cell r="B918" t="str">
            <v>SILLETA POLIETILENO PE 110 X 20 MM PARA SOCKET</v>
          </cell>
          <cell r="C918" t="str">
            <v>Insumos</v>
          </cell>
          <cell r="D918" t="str">
            <v>UND</v>
          </cell>
          <cell r="E918">
            <v>13154</v>
          </cell>
          <cell r="F918">
            <v>11054</v>
          </cell>
        </row>
        <row r="919">
          <cell r="A919" t="str">
            <v>I918</v>
          </cell>
          <cell r="B919" t="str">
            <v>SILLETA POLIETILENO PE 110 X 32 MM PARA SOCKET</v>
          </cell>
          <cell r="C919" t="str">
            <v>Insumos</v>
          </cell>
          <cell r="D919" t="str">
            <v>UND</v>
          </cell>
          <cell r="E919">
            <v>13154</v>
          </cell>
          <cell r="F919">
            <v>11054</v>
          </cell>
        </row>
        <row r="920">
          <cell r="A920" t="str">
            <v>I919</v>
          </cell>
          <cell r="B920" t="str">
            <v>RACOR  Y OTROS MATERIALES</v>
          </cell>
          <cell r="C920" t="str">
            <v>Insumos</v>
          </cell>
          <cell r="D920" t="str">
            <v>UND</v>
          </cell>
          <cell r="E920">
            <v>5201</v>
          </cell>
          <cell r="F920">
            <v>4371</v>
          </cell>
        </row>
        <row r="921">
          <cell r="A921" t="str">
            <v>I920</v>
          </cell>
          <cell r="B921" t="str">
            <v xml:space="preserve">ADAPTADOR MACHO PE 32 MM </v>
          </cell>
          <cell r="C921" t="str">
            <v>Insumos</v>
          </cell>
          <cell r="D921" t="str">
            <v>UND</v>
          </cell>
          <cell r="E921">
            <v>6649</v>
          </cell>
          <cell r="F921">
            <v>5587</v>
          </cell>
        </row>
        <row r="922">
          <cell r="A922" t="str">
            <v>I921</v>
          </cell>
          <cell r="B922" t="str">
            <v>VÁLVULA DE COMPUERTA ELÁSTICA VÁSTAGO NO ASCENDENTE HF DE 6" PARA ACUEDUCTO E.L</v>
          </cell>
          <cell r="C922" t="str">
            <v>Insumos</v>
          </cell>
          <cell r="D922" t="str">
            <v>UND</v>
          </cell>
          <cell r="E922">
            <v>1429301</v>
          </cell>
          <cell r="F922">
            <v>1201093</v>
          </cell>
        </row>
        <row r="923">
          <cell r="A923" t="str">
            <v>I922</v>
          </cell>
          <cell r="B923" t="str">
            <v>VÁLVULA DE COMPUERTA ELÁSTICA VÁSTAGO NO ASCENDENTE HF DE 4" PARA ACUEDUCTO E.L</v>
          </cell>
          <cell r="C923" t="str">
            <v>Insumos</v>
          </cell>
          <cell r="D923" t="str">
            <v>UND</v>
          </cell>
          <cell r="E923">
            <v>792267</v>
          </cell>
          <cell r="F923">
            <v>665771</v>
          </cell>
        </row>
        <row r="924">
          <cell r="A924" t="str">
            <v>I923</v>
          </cell>
          <cell r="B924" t="str">
            <v>VÁLVULA DE COMPUERTA ELÁSTICA VÁSTAGO NO ASCENDENTE HF DE 3" PARA ACUEDUCTO E.L</v>
          </cell>
          <cell r="C924" t="str">
            <v>Insumos</v>
          </cell>
          <cell r="D924" t="str">
            <v>UND</v>
          </cell>
          <cell r="E924">
            <v>610740</v>
          </cell>
          <cell r="F924">
            <v>513227</v>
          </cell>
        </row>
        <row r="925">
          <cell r="A925" t="str">
            <v>I924</v>
          </cell>
          <cell r="B925" t="str">
            <v>VÁLVULA DE COMPUERTA ELÁSTICA VÁSTAGO NO ASCENDENTE HF DE 8" PARA ACUEDUCTO BRIDADA</v>
          </cell>
          <cell r="C925" t="str">
            <v>Insumos</v>
          </cell>
          <cell r="D925" t="str">
            <v>UND</v>
          </cell>
          <cell r="E925">
            <v>2347958</v>
          </cell>
          <cell r="F925">
            <v>1973074</v>
          </cell>
        </row>
        <row r="926">
          <cell r="A926" t="str">
            <v>I925</v>
          </cell>
          <cell r="B926" t="str">
            <v>VÁLVULA DE COMPUERTA ELÁSTICA VÁSTAGO NO ASCENDENTE HF DE 6" PARA ACUEDUCTO BRIDADA</v>
          </cell>
          <cell r="C926" t="str">
            <v>Insumos</v>
          </cell>
          <cell r="D926" t="str">
            <v>UND</v>
          </cell>
          <cell r="E926">
            <v>1672751</v>
          </cell>
          <cell r="F926">
            <v>1405673</v>
          </cell>
        </row>
        <row r="927">
          <cell r="A927" t="str">
            <v>I926</v>
          </cell>
          <cell r="B927" t="str">
            <v>VÁLVULA DE COMPUERTA ELÁSTICA VÁSTAGO NO ASCENDENTE HF DE 4" PARA ACUEDUCTO BRIDADA</v>
          </cell>
          <cell r="C927" t="str">
            <v>Insumos</v>
          </cell>
          <cell r="D927" t="str">
            <v>UND</v>
          </cell>
          <cell r="E927">
            <v>894055</v>
          </cell>
          <cell r="F927">
            <v>751307</v>
          </cell>
        </row>
        <row r="928">
          <cell r="A928" t="str">
            <v>I927</v>
          </cell>
          <cell r="B928" t="str">
            <v>VÁLVULA DE COMPUERTA ELÁSTICA VÁSTAGO NO ASCENDENTE HF DE 3" PARA ACUEDUCTO BRIDADA</v>
          </cell>
          <cell r="C928" t="str">
            <v>Insumos</v>
          </cell>
          <cell r="D928" t="str">
            <v>UND</v>
          </cell>
          <cell r="E928">
            <v>716770</v>
          </cell>
          <cell r="F928">
            <v>602328</v>
          </cell>
        </row>
        <row r="929">
          <cell r="A929" t="str">
            <v>I928</v>
          </cell>
          <cell r="B929" t="str">
            <v>VÁLVULA DE COMPUERTA ELÁSTICA VÁSTAGO NO ASCENDENTE HF DE 2" PARA ACUEDUCTO BRIDADA</v>
          </cell>
          <cell r="C929" t="str">
            <v>Insumos</v>
          </cell>
          <cell r="D929" t="str">
            <v>UND</v>
          </cell>
          <cell r="E929">
            <v>475868</v>
          </cell>
          <cell r="F929">
            <v>399889</v>
          </cell>
        </row>
        <row r="930">
          <cell r="A930" t="str">
            <v>I929</v>
          </cell>
          <cell r="B930" t="str">
            <v>HIDRANTE BRIDADO HF TIPO TRÁFICO DE 4"</v>
          </cell>
          <cell r="C930" t="str">
            <v>Insumos</v>
          </cell>
          <cell r="D930" t="str">
            <v>UND</v>
          </cell>
          <cell r="E930">
            <v>3768778</v>
          </cell>
          <cell r="F930">
            <v>3167040</v>
          </cell>
        </row>
        <row r="931">
          <cell r="A931" t="str">
            <v>I930</v>
          </cell>
          <cell r="B931" t="str">
            <v xml:space="preserve">HIDRANTE BRIDADO HF TIPO MILÁN DE 3" </v>
          </cell>
          <cell r="C931" t="str">
            <v>Insumos</v>
          </cell>
          <cell r="D931" t="str">
            <v>UND</v>
          </cell>
          <cell r="E931">
            <v>2563416</v>
          </cell>
          <cell r="F931">
            <v>2154131</v>
          </cell>
        </row>
        <row r="932">
          <cell r="A932" t="str">
            <v>I931</v>
          </cell>
          <cell r="B932" t="str">
            <v>TAPA PORTAVÁLVULA HD</v>
          </cell>
          <cell r="C932" t="str">
            <v>Insumos</v>
          </cell>
          <cell r="D932" t="str">
            <v>UND</v>
          </cell>
          <cell r="E932">
            <v>154570</v>
          </cell>
          <cell r="F932">
            <v>129891</v>
          </cell>
        </row>
        <row r="933">
          <cell r="A933" t="str">
            <v>I932</v>
          </cell>
          <cell r="B933" t="str">
            <v>CAJA RECTANGULAR HF CON LOGOTIPO DE AGUAS DE MZALES</v>
          </cell>
          <cell r="C933" t="str">
            <v>Insumos</v>
          </cell>
          <cell r="D933" t="str">
            <v>UND</v>
          </cell>
          <cell r="E933">
            <v>78227</v>
          </cell>
          <cell r="F933">
            <v>65737</v>
          </cell>
        </row>
        <row r="934">
          <cell r="A934" t="str">
            <v>I933</v>
          </cell>
          <cell r="B934" t="str">
            <v>TAPON ROSCADO DE= 4" (100 MM) PVC PRESION</v>
          </cell>
          <cell r="C934" t="str">
            <v>Insumos</v>
          </cell>
          <cell r="D934" t="str">
            <v>UND</v>
          </cell>
          <cell r="E934">
            <v>56192</v>
          </cell>
          <cell r="F934">
            <v>47220</v>
          </cell>
        </row>
        <row r="935">
          <cell r="A935" t="str">
            <v>I934</v>
          </cell>
          <cell r="B935" t="str">
            <v>REDUCCION 6"X4"</v>
          </cell>
          <cell r="C935" t="str">
            <v>Insumos</v>
          </cell>
          <cell r="D935" t="str">
            <v>UND</v>
          </cell>
          <cell r="E935">
            <v>45018</v>
          </cell>
          <cell r="F935">
            <v>37830</v>
          </cell>
        </row>
        <row r="936">
          <cell r="A936" t="str">
            <v>I935</v>
          </cell>
          <cell r="B936" t="str">
            <v>TUBERIA MUEBLE RECTANGULARX 6M. ACERO LAMINADO EN FRIO; 76MMX38MM, ESPESOR 0.9MM, CALIBRE 20, CON TAPAS LATERALES</v>
          </cell>
          <cell r="C936" t="str">
            <v>Insumos</v>
          </cell>
          <cell r="D936" t="str">
            <v>M</v>
          </cell>
          <cell r="E936">
            <v>45174</v>
          </cell>
          <cell r="F936">
            <v>37961</v>
          </cell>
        </row>
        <row r="937">
          <cell r="A937" t="str">
            <v>I936</v>
          </cell>
          <cell r="B937" t="str">
            <v>TUBERIA GALVANIZADA 2" CAL 16</v>
          </cell>
          <cell r="C937" t="str">
            <v>Insumos</v>
          </cell>
          <cell r="D937" t="str">
            <v>M</v>
          </cell>
          <cell r="E937">
            <v>18182</v>
          </cell>
          <cell r="F937">
            <v>15279</v>
          </cell>
        </row>
        <row r="938">
          <cell r="A938" t="str">
            <v>I937</v>
          </cell>
          <cell r="B938" t="str">
            <v>BLOQUE CONCRETO COMUN</v>
          </cell>
          <cell r="C938" t="str">
            <v>Insumos</v>
          </cell>
          <cell r="D938" t="str">
            <v>UND</v>
          </cell>
          <cell r="E938">
            <v>4712</v>
          </cell>
          <cell r="F938">
            <v>3960</v>
          </cell>
        </row>
        <row r="939">
          <cell r="A939" t="str">
            <v>I938</v>
          </cell>
          <cell r="B939" t="str">
            <v xml:space="preserve">BLOQUE CONCRETO DECORATIVO CATALÁN LISO GRIS VERDE OLIVA 15*10*30 </v>
          </cell>
          <cell r="C939" t="str">
            <v>Insumos</v>
          </cell>
          <cell r="D939" t="str">
            <v>UND</v>
          </cell>
          <cell r="E939">
            <v>4883</v>
          </cell>
          <cell r="F939">
            <v>4103</v>
          </cell>
        </row>
        <row r="940">
          <cell r="A940" t="str">
            <v>I939</v>
          </cell>
          <cell r="B940" t="str">
            <v>BLOQUE ESTRUCTURAL CONCRETO LISO 12*20*40  CM. TIPO ADOQUINAR O SIMILAR.</v>
          </cell>
          <cell r="C940" t="str">
            <v>Insumos</v>
          </cell>
          <cell r="D940" t="str">
            <v>UND</v>
          </cell>
          <cell r="E940">
            <v>3595</v>
          </cell>
          <cell r="F940">
            <v>3021</v>
          </cell>
        </row>
        <row r="941">
          <cell r="A941" t="str">
            <v>I940</v>
          </cell>
          <cell r="B941" t="str">
            <v>LADRILLO TOLETE COMUN</v>
          </cell>
          <cell r="C941" t="str">
            <v>Insumos</v>
          </cell>
          <cell r="D941" t="str">
            <v>UND</v>
          </cell>
          <cell r="E941">
            <v>405</v>
          </cell>
          <cell r="F941">
            <v>340</v>
          </cell>
        </row>
        <row r="942">
          <cell r="A942" t="str">
            <v>I941</v>
          </cell>
          <cell r="B942" t="str">
            <v>BLOQUE DIVISORIO Nº 5 ( 33 X 23 X 11.5 CM) ARCILLA TIPO SANTAFÉ O SIMILAR.</v>
          </cell>
          <cell r="C942" t="str">
            <v>Insumos</v>
          </cell>
          <cell r="D942" t="str">
            <v>UND</v>
          </cell>
          <cell r="E942">
            <v>2024</v>
          </cell>
          <cell r="F942">
            <v>1701</v>
          </cell>
        </row>
        <row r="943">
          <cell r="A943" t="str">
            <v>I942</v>
          </cell>
          <cell r="B943" t="str">
            <v>BLOQUE ESTRUCTURAL CONCRETO LISO 15*20*40 CM. TIPO ADOQUINAR O SIMILAR.</v>
          </cell>
          <cell r="C943" t="str">
            <v>Insumos</v>
          </cell>
          <cell r="D943" t="str">
            <v>UND</v>
          </cell>
          <cell r="E943">
            <v>2451</v>
          </cell>
          <cell r="F943">
            <v>2060</v>
          </cell>
        </row>
        <row r="944">
          <cell r="A944" t="str">
            <v>I943</v>
          </cell>
          <cell r="B944" t="str">
            <v>LADRILLO 1/4 X 26  TONO OCRE ( 26 X 6 CM) TIPO MOORE O SIMILAR</v>
          </cell>
          <cell r="C944" t="str">
            <v>Insumos</v>
          </cell>
          <cell r="D944" t="str">
            <v>UND</v>
          </cell>
          <cell r="E944">
            <v>735</v>
          </cell>
          <cell r="F944">
            <v>618</v>
          </cell>
        </row>
        <row r="945">
          <cell r="A945" t="str">
            <v>I944</v>
          </cell>
          <cell r="B945" t="str">
            <v>LADRILLO TOLETE RECOCIDO (24,5 X 12 X 6 CM)</v>
          </cell>
          <cell r="C945" t="str">
            <v>Insumos</v>
          </cell>
          <cell r="D945" t="str">
            <v>UND</v>
          </cell>
          <cell r="E945">
            <v>2172</v>
          </cell>
          <cell r="F945">
            <v>1825</v>
          </cell>
        </row>
        <row r="946">
          <cell r="A946" t="str">
            <v>I945</v>
          </cell>
          <cell r="B946" t="str">
            <v>LADRILLO ESTRUCTURAL PORTANTE PRENSADO 30 X 6 CM. (29 X 12 X 9 CM) ARCILLA TIPO SANTAFÉ O SIMILAR.</v>
          </cell>
          <cell r="C946" t="str">
            <v>Insumos</v>
          </cell>
          <cell r="D946" t="str">
            <v>UND</v>
          </cell>
          <cell r="E946">
            <v>1839</v>
          </cell>
          <cell r="F946">
            <v>1545</v>
          </cell>
        </row>
        <row r="947">
          <cell r="A947" t="str">
            <v>I946</v>
          </cell>
          <cell r="B947" t="str">
            <v>LADRILLO ESTRUCTURAL PORTANTE PRENSADO 30 X 9 CM. (29 X 14.5 X 9 CM) ARCILLA TIPO SANTAFÉ O SIMILAR.</v>
          </cell>
          <cell r="C947" t="str">
            <v>Insumos</v>
          </cell>
          <cell r="D947" t="str">
            <v>UND</v>
          </cell>
          <cell r="E947">
            <v>2159</v>
          </cell>
          <cell r="F947">
            <v>1814</v>
          </cell>
        </row>
        <row r="948">
          <cell r="A948" t="str">
            <v>I947</v>
          </cell>
          <cell r="B948" t="str">
            <v>LADRILLO FACHADA PRENSADO LIVIANO (24.5 X 12 X 6 CM) ARCILLA TIPO SANTAFÉ O SIMILAR.</v>
          </cell>
          <cell r="C948" t="str">
            <v>Insumos</v>
          </cell>
          <cell r="D948" t="str">
            <v>UND</v>
          </cell>
          <cell r="E948">
            <v>1139</v>
          </cell>
          <cell r="F948">
            <v>957</v>
          </cell>
        </row>
        <row r="949">
          <cell r="A949" t="str">
            <v>I948</v>
          </cell>
          <cell r="B949" t="str">
            <v>LADRILLO FACHADA PRENSADO MACIZO (24.5 X 12 X 5.5 CM) ARCILLA TIPO SANTAFÉ O SIMILAR.</v>
          </cell>
          <cell r="C949" t="str">
            <v>Insumos</v>
          </cell>
          <cell r="D949" t="str">
            <v>UND</v>
          </cell>
          <cell r="E949">
            <v>1207</v>
          </cell>
          <cell r="F949">
            <v>1014</v>
          </cell>
        </row>
        <row r="950">
          <cell r="A950" t="str">
            <v>I949</v>
          </cell>
          <cell r="B950" t="str">
            <v>PIEZA ESPECIAL EN "L"  25 X 12.5 X 6 CM. TONO OCRE TIPO MOORE O SIMILAR.</v>
          </cell>
          <cell r="C950" t="str">
            <v>Insumos</v>
          </cell>
          <cell r="D950" t="str">
            <v>UND</v>
          </cell>
          <cell r="E950">
            <v>2168</v>
          </cell>
          <cell r="F950">
            <v>1822</v>
          </cell>
        </row>
        <row r="951">
          <cell r="A951" t="str">
            <v>I950</v>
          </cell>
          <cell r="B951" t="str">
            <v>ADOQUIN DE ARCILLA COLOR ( 8*10*20) PUESTO EN OBRA</v>
          </cell>
          <cell r="C951" t="str">
            <v>Insumos</v>
          </cell>
          <cell r="D951" t="str">
            <v>UND</v>
          </cell>
          <cell r="E951">
            <v>976</v>
          </cell>
          <cell r="F951">
            <v>820</v>
          </cell>
        </row>
        <row r="952">
          <cell r="A952" t="str">
            <v>I951</v>
          </cell>
          <cell r="B952" t="str">
            <v xml:space="preserve">BLOQUE  Nº 4 ARCILLA </v>
          </cell>
          <cell r="C952" t="str">
            <v>Insumos</v>
          </cell>
          <cell r="D952" t="str">
            <v>UND</v>
          </cell>
          <cell r="E952">
            <v>1610</v>
          </cell>
          <cell r="F952">
            <v>1353</v>
          </cell>
        </row>
        <row r="953">
          <cell r="A953" t="str">
            <v>I952</v>
          </cell>
          <cell r="B953" t="str">
            <v>BLOQUE ESTRUCTURAL CONCRETO LISO 20*20*40 CM. TIPO ADOQUINAR O SIMILAR.</v>
          </cell>
          <cell r="C953" t="str">
            <v>Insumos</v>
          </cell>
          <cell r="D953" t="str">
            <v>UND</v>
          </cell>
          <cell r="E953">
            <v>3017</v>
          </cell>
          <cell r="F953">
            <v>2535</v>
          </cell>
        </row>
        <row r="954">
          <cell r="A954" t="str">
            <v>I953</v>
          </cell>
          <cell r="B954" t="str">
            <v>CERCO ORDINARIO 8 CM X 8 CM X 4 M.</v>
          </cell>
          <cell r="C954" t="str">
            <v>Insumos</v>
          </cell>
          <cell r="D954" t="str">
            <v>M</v>
          </cell>
          <cell r="E954">
            <v>40501</v>
          </cell>
          <cell r="F954">
            <v>40501</v>
          </cell>
        </row>
        <row r="955">
          <cell r="A955" t="str">
            <v>I954</v>
          </cell>
          <cell r="B955" t="str">
            <v>CLOSET  FACHADA: MADECOR 19 MM. INTERIOR: MADECOR 15 MM. TIPO PIZANO O SIMILAR. ANCHO 0,60 M.  ACABADO: SEGÚN PINTA SELECCIONADA DE CARTA COLORES MADECOR. (INCLUYE HOJAS PARA PUERTAS CON 3 RANURAS HORIZONTALES PINTADAS Y CON MARQUETE EN CANTO DECORATIVO. ZURRÓN CON TRES CAJONES, ZAPATERO, 3 ENTREPAÑOS PARA CAMISAS, MALETERO, BOLILLO, TAPA SOBRE EL POYO DEL CLOSET ENCHAPE TRIPLEX, HERRAJES Y MANIJAS).</v>
          </cell>
          <cell r="C955" t="str">
            <v>Insumos</v>
          </cell>
          <cell r="D955" t="str">
            <v>M2</v>
          </cell>
          <cell r="E955">
            <v>1114043</v>
          </cell>
          <cell r="F955">
            <v>1114043</v>
          </cell>
        </row>
        <row r="956">
          <cell r="A956" t="str">
            <v>I955</v>
          </cell>
          <cell r="B956" t="str">
            <v>CLOSET  FACHADA: TABLEX ENCHAPADO TRIPLEX OKUME 19 MM. TIPO PIZANO O SIMILAR. INTERIOR: MADECOR 15 MM. TIPO PIZANO O SIMILAR. ANCHO 0,60 M.  ACABADO: ACABADO: TINTILLA, SELLADOR (MÍNIMO 6 MANOS) Y LACA PARA EL TABLEX, EL MADECOR SEGÚN PINTA SELECCIONADA DE CARTA COLORES MADECOR. (INCLUYE HOJAS PARA PUERTAS CON 3 RANURAS HORIZONTALES Y CON MARQUETE CHAPACANTO OKUMÉ. ZURRÓN CON TRESCAJONES, ZAPATERO, 3 ENTREPAÑOS PARA CAMISAS, MALETERO, BOLILLO, TAPA SOBRE EL POYO DEL CLOSET ENCHAPE TRIPLEX, HERRAJES, MANIJAS, ASI COMO EL SUMINISTRO DE TODOS LOS ACCESORIOS NECESARIOS PARA GARANTIZAR UNA CORRECTA INSTALACIÓN).</v>
          </cell>
          <cell r="C956" t="str">
            <v>Insumos</v>
          </cell>
          <cell r="D956" t="str">
            <v>M2</v>
          </cell>
          <cell r="E956">
            <v>1482722</v>
          </cell>
          <cell r="F956">
            <v>1482722</v>
          </cell>
        </row>
        <row r="957">
          <cell r="A957" t="str">
            <v>I956</v>
          </cell>
          <cell r="B957" t="str">
            <v xml:space="preserve">DURMIENTE  4*4  </v>
          </cell>
          <cell r="C957" t="str">
            <v>Insumos</v>
          </cell>
          <cell r="D957" t="str">
            <v>M</v>
          </cell>
          <cell r="E957">
            <v>4553</v>
          </cell>
          <cell r="F957">
            <v>4553</v>
          </cell>
        </row>
        <row r="958">
          <cell r="A958" t="str">
            <v>I957</v>
          </cell>
          <cell r="B958" t="str">
            <v>LISTON 2 X 4</v>
          </cell>
          <cell r="C958" t="str">
            <v>Insumos</v>
          </cell>
          <cell r="D958" t="str">
            <v>M</v>
          </cell>
          <cell r="E958">
            <v>3875</v>
          </cell>
          <cell r="F958">
            <v>3875</v>
          </cell>
        </row>
        <row r="959">
          <cell r="A959" t="str">
            <v>I958</v>
          </cell>
          <cell r="B959" t="str">
            <v>LISTON CEDRO MACHO 5 CM X 2.5 CM X 3 M.</v>
          </cell>
          <cell r="C959" t="str">
            <v>Insumos</v>
          </cell>
          <cell r="D959" t="str">
            <v>M</v>
          </cell>
          <cell r="E959">
            <v>4069</v>
          </cell>
          <cell r="F959">
            <v>4069</v>
          </cell>
        </row>
        <row r="960">
          <cell r="A960" t="str">
            <v>I959</v>
          </cell>
          <cell r="B960" t="str">
            <v>MARCO EN MADECOR SENCILLO - KIT DE MARKO MADECOR TIPO PIZANO O SIMILAR (2 LARGUEROS DE 2,40 M Y UN CABEZAL DE 1,20 M.) ANCHO MURO: 10 A 18 CM.</v>
          </cell>
          <cell r="C960" t="str">
            <v>Insumos</v>
          </cell>
          <cell r="D960" t="str">
            <v>UND</v>
          </cell>
          <cell r="E960">
            <v>175705</v>
          </cell>
          <cell r="F960">
            <v>175705</v>
          </cell>
        </row>
        <row r="961">
          <cell r="A961" t="str">
            <v>I960</v>
          </cell>
          <cell r="B961" t="str">
            <v>MARCO EN MADECOR SENCILLO - KIT DE MARKO MADECOR TIPO PIZANO O SIMILAR (2 LARGUEROS DE 2,40 M Y UN CABEZAL DE 1,20 M.) ANCHO MURO: 8 CM.</v>
          </cell>
          <cell r="C961" t="str">
            <v>Insumos</v>
          </cell>
          <cell r="D961" t="str">
            <v>UND</v>
          </cell>
          <cell r="E961">
            <v>142346</v>
          </cell>
          <cell r="F961">
            <v>142346</v>
          </cell>
        </row>
        <row r="962">
          <cell r="A962" t="str">
            <v>I961</v>
          </cell>
          <cell r="B962" t="str">
            <v>MARCO EN MADERA CHINGALE SENCILLO - KIT DE MARKO MADERA TIPO PIZANO O SIMILAR. (2 LARGUEROS DE 2,40 M Y UN CABEZAL DE 1,20 M.) ANCHO MURO: 8 CM.</v>
          </cell>
          <cell r="C962" t="str">
            <v>Insumos</v>
          </cell>
          <cell r="D962" t="str">
            <v>UND</v>
          </cell>
          <cell r="E962">
            <v>85532</v>
          </cell>
          <cell r="F962">
            <v>85532</v>
          </cell>
        </row>
        <row r="963">
          <cell r="A963" t="str">
            <v>I962</v>
          </cell>
          <cell r="B963" t="str">
            <v>MARCO EN TABLEX ENCHAPADO OKUME (25 MM.) SENCILLO - KIT DE MARKO CLASSICO TIPO PIZANO O SIMILAR. (2 LARGUEROS DE 2,40 M Y UN CABEZAL DE 1,20 M.) ANCHO MURO: 10 A 18 CM.</v>
          </cell>
          <cell r="C963" t="str">
            <v>Insumos</v>
          </cell>
          <cell r="D963" t="str">
            <v>UND</v>
          </cell>
          <cell r="E963">
            <v>224698</v>
          </cell>
          <cell r="F963">
            <v>224698</v>
          </cell>
        </row>
        <row r="964">
          <cell r="A964" t="str">
            <v>I963</v>
          </cell>
          <cell r="B964" t="str">
            <v>MUEBLE BAJO MESON ANCHO: 0.60 M. CON CON FACHADA: TABLEX ENCHAPADO TRIPLEX OKUME 19 MM. TIPO PIZANO O SIMILAR. INTERIOR: MADECOR 15 MM. TIPO PIZANO O SIMILAR. ACABADO: ACABADO: TINTILLA, SELLADOR (MÍNIMO 6 MANOS) Y LACA PARA EL TABLEX, EL MADECOR SEGÚN PINTA SELECCIONADA DE CARTA COLORES MADECOR. (INCLUYE HOJAS PARA PUERTAS CON 2 RANURAS HORIZONTALES Y CON MARQUETE CHAPACANTO OKUMÉ. INTERIOR CON UN (1) ENTREPAÑO, TAPA SOBRE EL POYO DEL MUEBLE, HERRAJES, MANIJAS, SUMINISTRO DE TODOS LOS ACCESORIOS NECESARIOS PARA GARANTIZAR UNA CORRECTA INSTALACIÓN).</v>
          </cell>
          <cell r="C964" t="str">
            <v>Insumos</v>
          </cell>
          <cell r="D964" t="str">
            <v>M2</v>
          </cell>
          <cell r="E964">
            <v>486570</v>
          </cell>
          <cell r="F964">
            <v>486570</v>
          </cell>
        </row>
        <row r="965">
          <cell r="A965" t="str">
            <v>I964</v>
          </cell>
          <cell r="B965" t="str">
            <v>MUEBLE BAJO MESON ANCHO: 0.60 M. CON FACHADA: MADECOR 19 MM. INTERIOR: MADECOR 15 MM. TIPO PIZANO O SIMILAR. ACABADO: SEGÚN PINTA SELECCIONADA DE CARTA COLORES MADECOR. (INCLUYE HOJAS PARA PUERTAS CON 2 RANURAS HORIZONTALES PINTADAS Y CON MARQUETE EN CANTO DECORATIVO. INTERIOR CON UN (1) ENTREPAÑO, TAPA SOBRE EL POYO DEL MUEBLE, HERRAJES, MANIJAS, SUMINISTRO DE TODOS LOS ACCESORIOS NECESARIOS PARA GARANTIZAR UNA CORRECTA INSTALACIÓN).</v>
          </cell>
          <cell r="C965" t="str">
            <v>Insumos</v>
          </cell>
          <cell r="D965" t="str">
            <v>M2</v>
          </cell>
          <cell r="E965">
            <v>379856</v>
          </cell>
          <cell r="F965">
            <v>379856</v>
          </cell>
        </row>
        <row r="966">
          <cell r="A966" t="str">
            <v>I965</v>
          </cell>
          <cell r="B966" t="str">
            <v>PERSIANA  EN MADERA ZAPÁN DE 2CM X 15 CM CADA 7,5 CM  ( INCLUYE PINTURA DE ACABADO, INMUNIZADO, PERFILERIA DE ANCLAJE TIPO MUEBLE DE 2"X1/8", SOPORTE VERTICAL, CADA  METRO, Y ANCLAJES PERSIANA.)</v>
          </cell>
          <cell r="C966" t="str">
            <v>Insumos</v>
          </cell>
          <cell r="D966" t="str">
            <v>M2</v>
          </cell>
          <cell r="E966">
            <v>192957</v>
          </cell>
          <cell r="F966">
            <v>192957</v>
          </cell>
        </row>
        <row r="967">
          <cell r="A967" t="str">
            <v>I966</v>
          </cell>
          <cell r="B967" t="str">
            <v>TELERA 20 CM X 4 CM X 3 M.</v>
          </cell>
          <cell r="C967" t="str">
            <v>Insumos</v>
          </cell>
          <cell r="D967" t="str">
            <v>M</v>
          </cell>
          <cell r="E967">
            <v>10345</v>
          </cell>
          <cell r="F967">
            <v>10345</v>
          </cell>
        </row>
        <row r="968">
          <cell r="A968" t="str">
            <v>I967</v>
          </cell>
          <cell r="B968" t="str">
            <v xml:space="preserve">PUERTA ENTAMBORADA EN LAMINA TRIPLEX OKUME - TIPO PIZANO OKUMÉ O SIMILAR. ANCHO: 0,51A 0,75 M. ALTO: 1,80 A 2,40 M. HOJA LISA CON 4 RANURAS HORIZONTALES Y CON MARQUETE CHAPACANTO OKUMÉ. </v>
          </cell>
          <cell r="C968" t="str">
            <v>Insumos</v>
          </cell>
          <cell r="D968" t="str">
            <v>UND</v>
          </cell>
          <cell r="E968">
            <v>265438</v>
          </cell>
          <cell r="F968">
            <v>265438</v>
          </cell>
        </row>
        <row r="969">
          <cell r="A969" t="str">
            <v>I968</v>
          </cell>
          <cell r="B969" t="str">
            <v xml:space="preserve">PUERTA ENTAMBORADA EN LAMINA TRIPLEX OKUME - TIPO PIZANO OKUMÉ O SIMILAR. ANCHO: 0,51A 0,75 M. ALTO: 1,80 A 2,40 M. HOJA LISA CON MARQUETE CHAPACANTO OKUMÉ. </v>
          </cell>
          <cell r="C969" t="str">
            <v>Insumos</v>
          </cell>
          <cell r="D969" t="str">
            <v>UND</v>
          </cell>
          <cell r="E969">
            <v>243326</v>
          </cell>
          <cell r="F969">
            <v>243326</v>
          </cell>
        </row>
        <row r="970">
          <cell r="A970" t="str">
            <v>I969</v>
          </cell>
          <cell r="B970" t="str">
            <v xml:space="preserve">PUERTA ENTAMBORADA EN LAMINA TRIPLEX OKUME - TIPO PIZANO OKUMÉ O SIMILAR. ANCHO: 0,76 A 1,10 M. ALTO: 1,80 A 2,40 M. HOJA LISA CON 4 RANURAS HORIZONTALES Y CON MARQUETE CHAPACANTO OKUMÉ. </v>
          </cell>
          <cell r="C970" t="str">
            <v>Insumos</v>
          </cell>
          <cell r="D970" t="str">
            <v>UND</v>
          </cell>
          <cell r="E970">
            <v>280248</v>
          </cell>
          <cell r="F970">
            <v>280248</v>
          </cell>
        </row>
        <row r="971">
          <cell r="A971" t="str">
            <v>I970</v>
          </cell>
          <cell r="B971" t="str">
            <v xml:space="preserve">PUERTA ENTAMBORADA EN LAMINA TRIPLEX OKUME - TIPO PIZANO OKUMÉ O SIMILAR. ANCHO: 0,76 A 1,10 M. ALTO: 1,80 A 2,40 M. HOJA LISA CON MARQUETE CHAPACANTO OKUMÉ. </v>
          </cell>
          <cell r="C971" t="str">
            <v>Insumos</v>
          </cell>
          <cell r="D971" t="str">
            <v>UND</v>
          </cell>
          <cell r="E971">
            <v>258133</v>
          </cell>
          <cell r="F971">
            <v>258133</v>
          </cell>
        </row>
        <row r="972">
          <cell r="A972" t="str">
            <v>I971</v>
          </cell>
          <cell r="B972" t="str">
            <v xml:space="preserve">PUERTA ENTAMBORADA EN MADEFONDO - TIPO PIZANO ARQUITECTÓNICA O SIMILAR. ANCHO: 0,51 A 0,75 M. ALTO: 1,80 A 2,40 M. HOJA LISA CON 4 RANURAS HORIZONTALES PINTADAS Y CON MARQUETE EN CANTO DECORATIVO. ACABADO: SEGÚN PINTA SELECCIONADA DE CARTA COLORES MADECOR. </v>
          </cell>
          <cell r="C972" t="str">
            <v>Insumos</v>
          </cell>
          <cell r="D972" t="str">
            <v>UND</v>
          </cell>
          <cell r="E972">
            <v>206351</v>
          </cell>
          <cell r="F972">
            <v>206351</v>
          </cell>
        </row>
        <row r="973">
          <cell r="A973" t="str">
            <v>I972</v>
          </cell>
          <cell r="B973" t="str">
            <v xml:space="preserve">PUERTA ENTAMBORADA EN MADEFONDO - TIPO PIZANO ARQUITECTÓNICA O SIMILAR. ANCHO: 0,51 A 0,75 M. ALTO: 1,80 A 2,40 M. HOJA LISA CON MARQUETE EN CANTO DECORATIVO. ACABADO: SEGÚN PINTA SELECCIONADA DE CARTA COLORES MADECOR. </v>
          </cell>
          <cell r="C973" t="str">
            <v>Insumos</v>
          </cell>
          <cell r="D973" t="str">
            <v>UND</v>
          </cell>
          <cell r="E973">
            <v>184236</v>
          </cell>
          <cell r="F973">
            <v>184236</v>
          </cell>
        </row>
        <row r="974">
          <cell r="A974" t="str">
            <v>I973</v>
          </cell>
          <cell r="B974" t="str">
            <v xml:space="preserve">PUERTA ENTAMBORADA EN MADEFONDO - TIPO PIZANO ARQUITECTÓNICA O SIMILAR. ANCHO: 0,76 A 1,10 M. ALTO: 1,80 A 2,40 M. HOJA LISA CON 4 RANURAS HORIZONTALES PINTADAS Y CON MARQUETE EN CANTO DECORATIVO. ACABADO: SEGÚN PINTA SELECCIONADA DE CARTA COLORES MADECOR. </v>
          </cell>
          <cell r="C974" t="str">
            <v>Insumos</v>
          </cell>
          <cell r="D974" t="str">
            <v>UND</v>
          </cell>
          <cell r="E974">
            <v>252410</v>
          </cell>
          <cell r="F974">
            <v>252410</v>
          </cell>
        </row>
        <row r="975">
          <cell r="A975" t="str">
            <v>I974</v>
          </cell>
          <cell r="B975" t="str">
            <v xml:space="preserve">PUERTA ENTAMBORADA EN MADEFONDO - TIPO PIZANO ARQUITECTÓNICA O SIMILAR. ANCHO: 0,76 A 1,10 M. ALTO: 1,80 A 2,40 M. HOJA LISA CON MARQUETE EN CANTO DECORATIVO. ACABADO: SEGÚN PINTA SELECCIONADA DE CARTA COLORES MADECOR. </v>
          </cell>
          <cell r="C975" t="str">
            <v>Insumos</v>
          </cell>
          <cell r="D975" t="str">
            <v>UND</v>
          </cell>
          <cell r="E975">
            <v>230295</v>
          </cell>
          <cell r="F975">
            <v>230295</v>
          </cell>
        </row>
        <row r="976">
          <cell r="A976" t="str">
            <v>I975</v>
          </cell>
          <cell r="B976" t="str">
            <v>CUARTON 8 CM * 4 CM * 3 M</v>
          </cell>
          <cell r="C976" t="str">
            <v>Insumos</v>
          </cell>
          <cell r="D976" t="str">
            <v>M</v>
          </cell>
          <cell r="E976">
            <v>3728</v>
          </cell>
          <cell r="F976">
            <v>3728</v>
          </cell>
        </row>
        <row r="977">
          <cell r="A977" t="str">
            <v>I976</v>
          </cell>
          <cell r="B977" t="str">
            <v>CUARTON ORDINARIO 8 CM *4 CM *3M</v>
          </cell>
          <cell r="C977" t="str">
            <v>Insumos</v>
          </cell>
          <cell r="D977" t="str">
            <v>M</v>
          </cell>
          <cell r="E977">
            <v>3035</v>
          </cell>
          <cell r="F977">
            <v>3035</v>
          </cell>
        </row>
        <row r="978">
          <cell r="A978" t="str">
            <v>I977</v>
          </cell>
          <cell r="B978" t="str">
            <v>TABLA BURRA 30 CM * 2.5 CM * 3 M</v>
          </cell>
          <cell r="C978" t="str">
            <v>Insumos</v>
          </cell>
          <cell r="D978" t="str">
            <v>UND</v>
          </cell>
          <cell r="E978">
            <v>20381</v>
          </cell>
          <cell r="F978">
            <v>20381</v>
          </cell>
        </row>
        <row r="979">
          <cell r="A979" t="str">
            <v>I978</v>
          </cell>
          <cell r="B979" t="str">
            <v>TABLA CHAPA EN CEDRO MACHO 30 CM X 2 CM X 3 M.</v>
          </cell>
          <cell r="C979" t="str">
            <v>Insumos</v>
          </cell>
          <cell r="D979" t="str">
            <v>M</v>
          </cell>
          <cell r="E979">
            <v>5957</v>
          </cell>
          <cell r="F979">
            <v>5957</v>
          </cell>
        </row>
        <row r="980">
          <cell r="A980" t="str">
            <v>I979</v>
          </cell>
          <cell r="B980" t="str">
            <v>TABLA CHAPA ORDINARIO 30 CM X 2 CM X 3 M.</v>
          </cell>
          <cell r="C980" t="str">
            <v>Insumos</v>
          </cell>
          <cell r="D980" t="str">
            <v>UND</v>
          </cell>
          <cell r="E980">
            <v>16371</v>
          </cell>
          <cell r="F980">
            <v>16371</v>
          </cell>
        </row>
        <row r="981">
          <cell r="A981" t="str">
            <v>I980</v>
          </cell>
          <cell r="B981" t="str">
            <v>TIRAS ALISTADO 3 X 3 X 3</v>
          </cell>
          <cell r="C981" t="str">
            <v>Insumos</v>
          </cell>
          <cell r="D981" t="str">
            <v>M</v>
          </cell>
          <cell r="E981">
            <v>937</v>
          </cell>
          <cell r="F981">
            <v>937</v>
          </cell>
        </row>
        <row r="982">
          <cell r="A982" t="str">
            <v>I981</v>
          </cell>
          <cell r="B982" t="str">
            <v>VARA DE CLAVO</v>
          </cell>
          <cell r="C982" t="str">
            <v>Insumos</v>
          </cell>
          <cell r="D982" t="str">
            <v>M</v>
          </cell>
          <cell r="E982">
            <v>2129</v>
          </cell>
          <cell r="F982">
            <v>2129</v>
          </cell>
        </row>
        <row r="983">
          <cell r="A983" t="str">
            <v>I982</v>
          </cell>
          <cell r="B983" t="str">
            <v xml:space="preserve">TABLA BURRA EN CEDRO MACHO 0,23 X 3 MTS </v>
          </cell>
          <cell r="C983" t="str">
            <v>Insumos</v>
          </cell>
          <cell r="D983" t="str">
            <v>UND</v>
          </cell>
          <cell r="E983">
            <v>109424</v>
          </cell>
          <cell r="F983">
            <v>109424</v>
          </cell>
        </row>
        <row r="984">
          <cell r="A984" t="str">
            <v>I983</v>
          </cell>
          <cell r="B984" t="str">
            <v xml:space="preserve">PUERTA ENTAMBORADA EN LAMINA TRIPLEX OKUME - TIPO PIZANO OKUMÉ O SIMILAR. ANCHO: 0,51A 0,75 M. ALTO: 1,80 A 2,40 M. HOJA LISA CON 4 RANURAS HORIZONTALES Y CON MARQUETE CHAPACANTO OKUMÉ. </v>
          </cell>
          <cell r="C984" t="str">
            <v>Insumos</v>
          </cell>
          <cell r="D984" t="str">
            <v>UND</v>
          </cell>
          <cell r="E984">
            <v>434363</v>
          </cell>
          <cell r="F984">
            <v>434363</v>
          </cell>
        </row>
        <row r="985">
          <cell r="A985" t="str">
            <v>I984</v>
          </cell>
          <cell r="B985" t="str">
            <v>ESTERILLA DE GUADUA</v>
          </cell>
          <cell r="C985" t="str">
            <v>Insumos</v>
          </cell>
          <cell r="D985" t="str">
            <v>M2</v>
          </cell>
          <cell r="E985">
            <v>4342</v>
          </cell>
          <cell r="F985">
            <v>4342</v>
          </cell>
        </row>
        <row r="986">
          <cell r="A986" t="str">
            <v>I985</v>
          </cell>
          <cell r="B986" t="str">
            <v>TELERA 0,05X0,22X2,90 M (3 USOS)</v>
          </cell>
          <cell r="C986" t="str">
            <v>Insumos</v>
          </cell>
          <cell r="D986" t="str">
            <v>UND</v>
          </cell>
          <cell r="E986">
            <v>29305</v>
          </cell>
          <cell r="F986">
            <v>29305</v>
          </cell>
        </row>
        <row r="987">
          <cell r="A987" t="str">
            <v>I986</v>
          </cell>
          <cell r="B987" t="str">
            <v>GUADUA CEPA DE 5 VARAS</v>
          </cell>
          <cell r="C987" t="str">
            <v>Insumos</v>
          </cell>
          <cell r="D987" t="str">
            <v>UND</v>
          </cell>
          <cell r="E987">
            <v>8353</v>
          </cell>
          <cell r="F987">
            <v>8353</v>
          </cell>
        </row>
        <row r="988">
          <cell r="A988" t="str">
            <v>I987</v>
          </cell>
          <cell r="B988" t="str">
            <v>VARILLÓN DE 0,02 X 0,05 X 2,80</v>
          </cell>
          <cell r="C988" t="str">
            <v>Insumos</v>
          </cell>
          <cell r="D988" t="str">
            <v>UND</v>
          </cell>
          <cell r="E988">
            <v>2773</v>
          </cell>
          <cell r="F988">
            <v>2773</v>
          </cell>
        </row>
        <row r="989">
          <cell r="A989" t="str">
            <v>I988</v>
          </cell>
          <cell r="B989" t="str">
            <v>VARILLON DE SAJO</v>
          </cell>
          <cell r="C989" t="str">
            <v>Insumos</v>
          </cell>
          <cell r="D989" t="str">
            <v>UND</v>
          </cell>
          <cell r="E989">
            <v>15051</v>
          </cell>
          <cell r="F989">
            <v>15051</v>
          </cell>
        </row>
        <row r="990">
          <cell r="A990" t="str">
            <v>I989</v>
          </cell>
          <cell r="B990" t="str">
            <v>GUADUA SOBREBASA L= 1.50 MT. 3 USOS</v>
          </cell>
          <cell r="C990" t="str">
            <v>Insumos</v>
          </cell>
          <cell r="D990" t="str">
            <v>UND</v>
          </cell>
          <cell r="E990">
            <v>5546</v>
          </cell>
          <cell r="F990">
            <v>5546</v>
          </cell>
        </row>
        <row r="991">
          <cell r="A991" t="str">
            <v>I990</v>
          </cell>
          <cell r="B991" t="str">
            <v>TABLA 1"X10"X3M</v>
          </cell>
          <cell r="C991" t="str">
            <v>Insumos</v>
          </cell>
          <cell r="D991" t="str">
            <v>UND</v>
          </cell>
          <cell r="E991">
            <v>12672</v>
          </cell>
          <cell r="F991">
            <v>12672</v>
          </cell>
        </row>
        <row r="992">
          <cell r="A992" t="str">
            <v>I991</v>
          </cell>
          <cell r="B992" t="str">
            <v>CUARTON 2"X4"X3M</v>
          </cell>
          <cell r="C992" t="str">
            <v>Insumos</v>
          </cell>
          <cell r="D992" t="str">
            <v>UND</v>
          </cell>
          <cell r="E992">
            <v>11881</v>
          </cell>
          <cell r="F992">
            <v>11881</v>
          </cell>
        </row>
        <row r="993">
          <cell r="A993" t="str">
            <v>I992</v>
          </cell>
          <cell r="B993" t="str">
            <v>GUADUA PARA FILTRO</v>
          </cell>
          <cell r="C993" t="str">
            <v>Insumos</v>
          </cell>
          <cell r="D993" t="str">
            <v>ML</v>
          </cell>
          <cell r="E993">
            <v>1586</v>
          </cell>
          <cell r="F993">
            <v>1586</v>
          </cell>
        </row>
        <row r="994">
          <cell r="A994" t="str">
            <v>I993</v>
          </cell>
          <cell r="B994" t="str">
            <v>RASTROJO PARA FILTROS VIVOS</v>
          </cell>
          <cell r="C994" t="str">
            <v>Insumos</v>
          </cell>
          <cell r="D994" t="str">
            <v>M2</v>
          </cell>
          <cell r="E994">
            <v>1267</v>
          </cell>
          <cell r="F994">
            <v>1267</v>
          </cell>
        </row>
        <row r="995">
          <cell r="A995" t="str">
            <v>I994</v>
          </cell>
          <cell r="B995" t="str">
            <v>GUADUILLA</v>
          </cell>
          <cell r="C995" t="str">
            <v>Insumos</v>
          </cell>
          <cell r="D995" t="str">
            <v>UND</v>
          </cell>
          <cell r="E995">
            <v>1586</v>
          </cell>
          <cell r="F995">
            <v>1586</v>
          </cell>
        </row>
        <row r="996">
          <cell r="A996" t="str">
            <v>I995</v>
          </cell>
          <cell r="B996" t="str">
            <v>VIGUETA CHANUL 3 MTRS</v>
          </cell>
          <cell r="C996" t="str">
            <v>Insumos</v>
          </cell>
          <cell r="D996" t="str">
            <v>ML</v>
          </cell>
          <cell r="E996">
            <v>9926</v>
          </cell>
          <cell r="F996">
            <v>9926</v>
          </cell>
        </row>
        <row r="997">
          <cell r="A997" t="str">
            <v>I996</v>
          </cell>
          <cell r="B997" t="str">
            <v>TABLA X 3 CHANUL</v>
          </cell>
          <cell r="C997" t="str">
            <v>Insumos</v>
          </cell>
          <cell r="D997" t="str">
            <v>UND</v>
          </cell>
          <cell r="E997">
            <v>21384</v>
          </cell>
          <cell r="F997">
            <v>21384</v>
          </cell>
        </row>
        <row r="998">
          <cell r="A998" t="str">
            <v>I997</v>
          </cell>
          <cell r="B998" t="str">
            <v>CUARTON CHANUL 3 MTRS</v>
          </cell>
          <cell r="C998" t="str">
            <v>Insumos</v>
          </cell>
          <cell r="D998" t="str">
            <v>UND</v>
          </cell>
          <cell r="E998">
            <v>21066</v>
          </cell>
          <cell r="F998">
            <v>21066</v>
          </cell>
        </row>
        <row r="999">
          <cell r="A999" t="str">
            <v>I998</v>
          </cell>
          <cell r="B999" t="str">
            <v>LATA DE GUADUA</v>
          </cell>
          <cell r="C999" t="str">
            <v>Insumos</v>
          </cell>
          <cell r="D999" t="str">
            <v>UND</v>
          </cell>
          <cell r="E999">
            <v>474</v>
          </cell>
          <cell r="F999">
            <v>474</v>
          </cell>
        </row>
        <row r="1000">
          <cell r="A1000" t="str">
            <v>I999</v>
          </cell>
          <cell r="B1000" t="str">
            <v>POSTE DE MADERA DE CHANUL</v>
          </cell>
          <cell r="C1000" t="str">
            <v>Insumos</v>
          </cell>
          <cell r="D1000" t="str">
            <v>UND</v>
          </cell>
          <cell r="E1000">
            <v>24807</v>
          </cell>
          <cell r="F1000">
            <v>24807</v>
          </cell>
        </row>
        <row r="1001">
          <cell r="A1001" t="str">
            <v>I1000</v>
          </cell>
          <cell r="B1001" t="str">
            <v>AJUSTADOR PARA DILUSION DE PINTURA EPOXI POLIAMIDA CON CATALIZADOR - TIPO PINTUCO REF. 125290 O SIMILAR</v>
          </cell>
          <cell r="C1001" t="str">
            <v>Insumos</v>
          </cell>
          <cell r="D1001" t="str">
            <v>GAL</v>
          </cell>
          <cell r="E1001">
            <v>58525</v>
          </cell>
          <cell r="F1001">
            <v>49181</v>
          </cell>
        </row>
        <row r="1002">
          <cell r="A1002" t="str">
            <v>I1001</v>
          </cell>
          <cell r="B1002" t="str">
            <v>ANTICORROSIVO PREMIUM - TIPO PINTUCO REF. 513 O SIMILAR</v>
          </cell>
          <cell r="C1002" t="str">
            <v>Insumos</v>
          </cell>
          <cell r="D1002" t="str">
            <v>GAL</v>
          </cell>
          <cell r="E1002">
            <v>73159</v>
          </cell>
          <cell r="F1002">
            <v>61478</v>
          </cell>
        </row>
        <row r="1003">
          <cell r="A1003" t="str">
            <v>I1002</v>
          </cell>
          <cell r="B1003" t="str">
            <v>ESMALTE SINTETICO PINTULUX - TIPO PINTUCO REF. SEGÚN COLOR DISEÑO O SIMILAR</v>
          </cell>
          <cell r="C1003" t="str">
            <v>Insumos</v>
          </cell>
          <cell r="D1003" t="str">
            <v>GAL</v>
          </cell>
          <cell r="E1003">
            <v>106083</v>
          </cell>
          <cell r="F1003">
            <v>89145</v>
          </cell>
        </row>
        <row r="1004">
          <cell r="A1004" t="str">
            <v>I1003</v>
          </cell>
          <cell r="B1004" t="str">
            <v>ESTUCO PARA EXTERIORES - TIPO PINTUCO REF. 27060 O SIMILAR.</v>
          </cell>
          <cell r="C1004" t="str">
            <v>Insumos</v>
          </cell>
          <cell r="D1004" t="str">
            <v>GAL</v>
          </cell>
          <cell r="E1004">
            <v>26047</v>
          </cell>
          <cell r="F1004">
            <v>21888</v>
          </cell>
        </row>
        <row r="1005">
          <cell r="A1005" t="str">
            <v>I1004</v>
          </cell>
          <cell r="B1005" t="str">
            <v>ESTUCO PARA INTERIORES - TIPO PINTUCO REF. 117060 O SIMILAR.</v>
          </cell>
          <cell r="C1005" t="str">
            <v>Insumos</v>
          </cell>
          <cell r="D1005" t="str">
            <v>GAL</v>
          </cell>
          <cell r="E1005">
            <v>24163</v>
          </cell>
          <cell r="F1005">
            <v>20305</v>
          </cell>
        </row>
        <row r="1006">
          <cell r="A1006" t="str">
            <v>I1005</v>
          </cell>
          <cell r="B1006" t="str">
            <v>GRANIPLAS (ESGRAFIADO) FACHADA COLOR PASTEL</v>
          </cell>
          <cell r="C1006" t="str">
            <v>Insumos</v>
          </cell>
          <cell r="D1006" t="str">
            <v>KG</v>
          </cell>
          <cell r="E1006">
            <v>4854</v>
          </cell>
          <cell r="F1006">
            <v>4079</v>
          </cell>
        </row>
        <row r="1007">
          <cell r="A1007" t="str">
            <v>I1006</v>
          </cell>
          <cell r="B1007" t="str">
            <v>GRANIPLAS (ESGRAFIADO) FACHADA COLORES INTERMEDIOS Y FUERTES</v>
          </cell>
          <cell r="C1007" t="str">
            <v>Insumos</v>
          </cell>
          <cell r="D1007" t="str">
            <v>KG</v>
          </cell>
          <cell r="E1007">
            <v>6682</v>
          </cell>
          <cell r="F1007">
            <v>5615</v>
          </cell>
        </row>
        <row r="1008">
          <cell r="A1008" t="str">
            <v>I1007</v>
          </cell>
          <cell r="B1008" t="str">
            <v>HIDROFUGO TIPO SILICONITE DE PINTUCO O SIMILAR.</v>
          </cell>
          <cell r="C1008" t="str">
            <v>Insumos</v>
          </cell>
          <cell r="D1008" t="str">
            <v>GAL</v>
          </cell>
          <cell r="E1008">
            <v>66664</v>
          </cell>
          <cell r="F1008">
            <v>56020</v>
          </cell>
        </row>
        <row r="1009">
          <cell r="A1009" t="str">
            <v>I1008</v>
          </cell>
          <cell r="B1009" t="str">
            <v>INTERVINILO - TIPO PINTUCO REF. SEGÚN COLOR DISEÑO O SIMILAR</v>
          </cell>
          <cell r="C1009" t="str">
            <v>Insumos</v>
          </cell>
          <cell r="D1009" t="str">
            <v>GAL</v>
          </cell>
          <cell r="E1009">
            <v>59123</v>
          </cell>
          <cell r="F1009">
            <v>49683</v>
          </cell>
        </row>
        <row r="1010">
          <cell r="A1010" t="str">
            <v>I1009</v>
          </cell>
          <cell r="B1010" t="str">
            <v>KORAZA - TIPO PINTUCO REF. 2650 SEGÚN COLOR DISEÑO O SIMILAR</v>
          </cell>
          <cell r="C1010" t="str">
            <v>Insumos</v>
          </cell>
          <cell r="D1010" t="str">
            <v>GAL</v>
          </cell>
          <cell r="E1010">
            <v>101972</v>
          </cell>
          <cell r="F1010">
            <v>85691</v>
          </cell>
        </row>
        <row r="1011">
          <cell r="A1011" t="str">
            <v>I1010</v>
          </cell>
          <cell r="B1011" t="str">
            <v>LACA PINTULACA - TIPO PINTUCO O SIMILAR</v>
          </cell>
          <cell r="C1011" t="str">
            <v>Insumos</v>
          </cell>
          <cell r="D1011" t="str">
            <v>GAL</v>
          </cell>
          <cell r="E1011">
            <v>71807</v>
          </cell>
          <cell r="F1011">
            <v>60342</v>
          </cell>
        </row>
        <row r="1012">
          <cell r="A1012" t="str">
            <v>I1011</v>
          </cell>
          <cell r="B1012" t="str">
            <v>MARMOLINA (40 KILOS)</v>
          </cell>
          <cell r="C1012" t="str">
            <v>Insumos</v>
          </cell>
          <cell r="D1012" t="str">
            <v>BUL</v>
          </cell>
          <cell r="E1012">
            <v>15763</v>
          </cell>
          <cell r="F1012">
            <v>13246</v>
          </cell>
        </row>
        <row r="1013">
          <cell r="A1013" t="str">
            <v>I1012</v>
          </cell>
          <cell r="B1013" t="str">
            <v>PINTURA ACABADO KIT MARKO MADERA CHINGALE SENCILLO. ANCHO PUERTA: 0,51 X 0,75 M. (TINTILLA, SELLADOR Y LACA)</v>
          </cell>
          <cell r="C1013" t="str">
            <v>Insumos</v>
          </cell>
          <cell r="D1013" t="str">
            <v>UND</v>
          </cell>
          <cell r="E1013">
            <v>91118</v>
          </cell>
          <cell r="F1013">
            <v>76570</v>
          </cell>
        </row>
        <row r="1014">
          <cell r="A1014" t="str">
            <v>I1013</v>
          </cell>
          <cell r="B1014" t="str">
            <v>PINTURA ACABADO KIT MARKO MADERA CHINGALE SENCILLO. ANCHO PUERTA: 0,76 X 1,10 M. (TINTILLA, SELLADOR Y LACA)</v>
          </cell>
          <cell r="C1014" t="str">
            <v>Insumos</v>
          </cell>
          <cell r="D1014" t="str">
            <v>UND</v>
          </cell>
          <cell r="E1014">
            <v>98175</v>
          </cell>
          <cell r="F1014">
            <v>82500</v>
          </cell>
        </row>
        <row r="1015">
          <cell r="A1015" t="str">
            <v>I1014</v>
          </cell>
          <cell r="B1015" t="str">
            <v>PINTURA ACRILICA A BASE SOLVENTES DE RAPIDO SECAMIENTO TIPO PINTUCO (ACRILICO MANTENIMIENTO) O SIMILAR - COLORES: BLANCO, AMARILLO O NEGRO SEGÚN DISEÑO.</v>
          </cell>
          <cell r="C1015" t="str">
            <v>Insumos</v>
          </cell>
          <cell r="D1015" t="str">
            <v>GAL</v>
          </cell>
          <cell r="E1015">
            <v>109512</v>
          </cell>
          <cell r="F1015">
            <v>92027</v>
          </cell>
        </row>
        <row r="1016">
          <cell r="A1016" t="str">
            <v>I1015</v>
          </cell>
          <cell r="B1016" t="str">
            <v>PINTURA ACRILICA PARA TRAFICO TIPO PINTUCO (PINTUTRÁFICO) O SIMILAR - COLORES: BLANCO, AMARILLO O NEGRO SEGÚN DISEÑO.</v>
          </cell>
          <cell r="C1016" t="str">
            <v>Insumos</v>
          </cell>
          <cell r="D1016" t="str">
            <v>GAL</v>
          </cell>
          <cell r="E1016">
            <v>109512</v>
          </cell>
          <cell r="F1016">
            <v>92027</v>
          </cell>
        </row>
        <row r="1017">
          <cell r="A1017" t="str">
            <v>I1016</v>
          </cell>
          <cell r="B1017" t="str">
            <v>PINTURA BITUMINOSA - TIPO  PINTUCO REF. ECP-100 O SIMILAR</v>
          </cell>
          <cell r="C1017" t="str">
            <v>Insumos</v>
          </cell>
          <cell r="D1017" t="str">
            <v>GAL</v>
          </cell>
          <cell r="E1017">
            <v>95802</v>
          </cell>
          <cell r="F1017">
            <v>80506</v>
          </cell>
        </row>
        <row r="1018">
          <cell r="A1018" t="str">
            <v>I1017</v>
          </cell>
          <cell r="B1018" t="str">
            <v>PINTURA ELECTROESTATICA</v>
          </cell>
          <cell r="C1018" t="str">
            <v>Insumos</v>
          </cell>
          <cell r="D1018" t="str">
            <v>M</v>
          </cell>
          <cell r="E1018">
            <v>42845</v>
          </cell>
          <cell r="F1018">
            <v>36004</v>
          </cell>
        </row>
        <row r="1019">
          <cell r="A1019" t="str">
            <v>I1018</v>
          </cell>
          <cell r="B1019" t="str">
            <v>PINTURA EPOXI POLIAMIDA CON CATALIZADOR - TIPO PINTUCO REF. 113243 COLOR SEGÚN DISEÑO O SIMILAR</v>
          </cell>
          <cell r="C1019" t="str">
            <v>Insumos</v>
          </cell>
          <cell r="D1019" t="str">
            <v>GAL</v>
          </cell>
          <cell r="E1019">
            <v>143446</v>
          </cell>
          <cell r="F1019">
            <v>120543</v>
          </cell>
        </row>
        <row r="1020">
          <cell r="A1020" t="str">
            <v>I1019</v>
          </cell>
          <cell r="B1020" t="str">
            <v>SELLADOR LIJABLE  - TIPO PINTUCO O SIMILAR</v>
          </cell>
          <cell r="C1020" t="str">
            <v>Insumos</v>
          </cell>
          <cell r="D1020" t="str">
            <v>GAL</v>
          </cell>
          <cell r="E1020">
            <v>81406</v>
          </cell>
          <cell r="F1020">
            <v>68408</v>
          </cell>
        </row>
        <row r="1021">
          <cell r="A1021" t="str">
            <v>I1020</v>
          </cell>
          <cell r="B1021" t="str">
            <v>TINTILLA SELLADORA - TIPO MINWAX O SIMILAR.</v>
          </cell>
          <cell r="C1021" t="str">
            <v>Insumos</v>
          </cell>
          <cell r="D1021" t="str">
            <v>GAL</v>
          </cell>
          <cell r="E1021">
            <v>162471</v>
          </cell>
          <cell r="F1021">
            <v>136530</v>
          </cell>
        </row>
        <row r="1022">
          <cell r="A1022" t="str">
            <v>I1021</v>
          </cell>
          <cell r="B1022" t="str">
            <v xml:space="preserve">VINILTEX - TIPO PINTUCO REF. SEGÚN COLOR DISEÑO O SIMILAR. </v>
          </cell>
          <cell r="C1022" t="str">
            <v>Insumos</v>
          </cell>
          <cell r="D1022" t="str">
            <v>GAL</v>
          </cell>
          <cell r="E1022">
            <v>85518</v>
          </cell>
          <cell r="F1022">
            <v>71864</v>
          </cell>
        </row>
        <row r="1023">
          <cell r="A1023" t="str">
            <v>I1022</v>
          </cell>
          <cell r="B1023" t="str">
            <v xml:space="preserve">WASH PRIMER COMPONENTE A - 1/4 GL  REF. 509A O SIMILAR </v>
          </cell>
          <cell r="C1023" t="str">
            <v>Insumos</v>
          </cell>
          <cell r="D1023" t="str">
            <v>UND</v>
          </cell>
          <cell r="E1023">
            <v>33930</v>
          </cell>
          <cell r="F1023">
            <v>28513</v>
          </cell>
        </row>
        <row r="1024">
          <cell r="A1024" t="str">
            <v>I1023</v>
          </cell>
          <cell r="B1024" t="str">
            <v>WASH PRIMER COMPONENTE B - 1/4 GL REF. 509B O SIMILAR</v>
          </cell>
          <cell r="C1024" t="str">
            <v>Insumos</v>
          </cell>
          <cell r="D1024" t="str">
            <v>UND</v>
          </cell>
          <cell r="E1024">
            <v>22620</v>
          </cell>
          <cell r="F1024">
            <v>19008</v>
          </cell>
        </row>
        <row r="1025">
          <cell r="A1025" t="str">
            <v>I1024</v>
          </cell>
          <cell r="B1025" t="str">
            <v xml:space="preserve">YESO CORRIENTE TIPO VENCEDOR O SIMILAR </v>
          </cell>
          <cell r="C1025" t="str">
            <v>Insumos</v>
          </cell>
          <cell r="D1025" t="str">
            <v>BUL</v>
          </cell>
          <cell r="E1025">
            <v>24848</v>
          </cell>
          <cell r="F1025">
            <v>20881</v>
          </cell>
        </row>
        <row r="1026">
          <cell r="A1026" t="str">
            <v>I1025</v>
          </cell>
          <cell r="B1026" t="str">
            <v>RECUBRIMIENTO EPOXICO DURALCOTE 240</v>
          </cell>
          <cell r="C1026" t="str">
            <v>Insumos</v>
          </cell>
          <cell r="D1026" t="str">
            <v>GAL</v>
          </cell>
          <cell r="E1026">
            <v>414747</v>
          </cell>
          <cell r="F1026">
            <v>348527</v>
          </cell>
        </row>
        <row r="1027">
          <cell r="A1027" t="str">
            <v>I1026</v>
          </cell>
          <cell r="B1027" t="str">
            <v>PINTURA EPOXICA</v>
          </cell>
          <cell r="C1027" t="str">
            <v>Insumos</v>
          </cell>
          <cell r="D1027" t="str">
            <v>GAL</v>
          </cell>
          <cell r="E1027">
            <v>143446</v>
          </cell>
          <cell r="F1027">
            <v>120543</v>
          </cell>
        </row>
        <row r="1028">
          <cell r="A1028" t="str">
            <v>I1027</v>
          </cell>
          <cell r="B1028" t="str">
            <v>PINTURA ATOXICA EPOXICA ROJO</v>
          </cell>
          <cell r="C1028" t="str">
            <v>Insumos</v>
          </cell>
          <cell r="D1028" t="str">
            <v>GAL</v>
          </cell>
          <cell r="E1028">
            <v>143446</v>
          </cell>
          <cell r="F1028">
            <v>120543</v>
          </cell>
        </row>
        <row r="1029">
          <cell r="A1029" t="str">
            <v>I1028</v>
          </cell>
          <cell r="B1029" t="str">
            <v>PINTURA ATOXICA EPOXICA BLANCO</v>
          </cell>
          <cell r="C1029" t="str">
            <v>Insumos</v>
          </cell>
          <cell r="D1029" t="str">
            <v>GAL</v>
          </cell>
          <cell r="E1029">
            <v>143446</v>
          </cell>
          <cell r="F1029">
            <v>120543</v>
          </cell>
        </row>
        <row r="1030">
          <cell r="A1030" t="str">
            <v>I1029</v>
          </cell>
          <cell r="B1030" t="str">
            <v>IMPRIMANTE EPOXICO</v>
          </cell>
          <cell r="C1030" t="str">
            <v>Insumos</v>
          </cell>
          <cell r="D1030" t="str">
            <v>GAL</v>
          </cell>
          <cell r="E1030">
            <v>143446</v>
          </cell>
          <cell r="F1030">
            <v>120543</v>
          </cell>
        </row>
        <row r="1031">
          <cell r="A1031" t="str">
            <v>I1030</v>
          </cell>
          <cell r="B1031" t="str">
            <v>COLMASOLVENTE EPOXICO AL 12,5%</v>
          </cell>
          <cell r="C1031" t="str">
            <v>Insumos</v>
          </cell>
          <cell r="D1031" t="str">
            <v>GAL</v>
          </cell>
          <cell r="E1031">
            <v>65974</v>
          </cell>
          <cell r="F1031">
            <v>55440</v>
          </cell>
        </row>
        <row r="1032">
          <cell r="A1032" t="str">
            <v>I1031</v>
          </cell>
          <cell r="B1032" t="str">
            <v>PINTURA PLASTICO EN FRIO DOS COMPONENTES</v>
          </cell>
          <cell r="C1032" t="str">
            <v>Insumos</v>
          </cell>
          <cell r="D1032" t="str">
            <v>GAL</v>
          </cell>
          <cell r="E1032">
            <v>235626</v>
          </cell>
          <cell r="F1032">
            <v>198005</v>
          </cell>
        </row>
        <row r="1033">
          <cell r="A1033" t="str">
            <v>I1032</v>
          </cell>
          <cell r="B1033" t="str">
            <v>CARBURO</v>
          </cell>
          <cell r="C1033" t="str">
            <v>Insumos</v>
          </cell>
          <cell r="D1033" t="str">
            <v>KG</v>
          </cell>
          <cell r="E1033">
            <v>7164</v>
          </cell>
          <cell r="F1033">
            <v>6020</v>
          </cell>
        </row>
        <row r="1034">
          <cell r="A1034" t="str">
            <v>I1033</v>
          </cell>
          <cell r="B1034" t="str">
            <v>ALUMOL</v>
          </cell>
          <cell r="C1034" t="str">
            <v>Insumos</v>
          </cell>
          <cell r="D1034" t="str">
            <v>KG</v>
          </cell>
          <cell r="E1034">
            <v>33930</v>
          </cell>
          <cell r="F1034">
            <v>28513</v>
          </cell>
        </row>
        <row r="1035">
          <cell r="A1035" t="str">
            <v>I1034</v>
          </cell>
          <cell r="B1035" t="str">
            <v>SIKAGUARD</v>
          </cell>
          <cell r="C1035" t="str">
            <v>Insumos</v>
          </cell>
          <cell r="D1035" t="str">
            <v>KG</v>
          </cell>
          <cell r="E1035">
            <v>98018</v>
          </cell>
          <cell r="F1035">
            <v>82368</v>
          </cell>
        </row>
        <row r="1036">
          <cell r="A1036" t="str">
            <v>I1035</v>
          </cell>
          <cell r="B1036" t="str">
            <v>SIKA QUARZ TOP</v>
          </cell>
          <cell r="C1036" t="str">
            <v>Insumos</v>
          </cell>
          <cell r="D1036" t="str">
            <v>KG</v>
          </cell>
          <cell r="E1036">
            <v>2259</v>
          </cell>
          <cell r="F1036">
            <v>1898</v>
          </cell>
        </row>
        <row r="1037">
          <cell r="A1037" t="str">
            <v>I1036</v>
          </cell>
          <cell r="B1037" t="str">
            <v>WASH PRIMER</v>
          </cell>
          <cell r="C1037" t="str">
            <v>Insumos</v>
          </cell>
          <cell r="D1037" t="str">
            <v>GAL</v>
          </cell>
          <cell r="E1037">
            <v>188501</v>
          </cell>
          <cell r="F1037">
            <v>158404</v>
          </cell>
        </row>
        <row r="1038">
          <cell r="A1038" t="str">
            <v>I1037</v>
          </cell>
          <cell r="B1038" t="str">
            <v>PINTURA ALUMINIO PINTUCO  P 153</v>
          </cell>
          <cell r="C1038" t="str">
            <v>Insumos</v>
          </cell>
          <cell r="D1038" t="str">
            <v>GAL</v>
          </cell>
          <cell r="E1038">
            <v>135721</v>
          </cell>
          <cell r="F1038">
            <v>114051</v>
          </cell>
        </row>
        <row r="1039">
          <cell r="A1039" t="str">
            <v>I1038</v>
          </cell>
          <cell r="B1039" t="str">
            <v>ACRONAL LIGANTE</v>
          </cell>
          <cell r="C1039" t="str">
            <v>Insumos</v>
          </cell>
          <cell r="D1039" t="str">
            <v>GAL</v>
          </cell>
          <cell r="E1039">
            <v>60320</v>
          </cell>
          <cell r="F1039">
            <v>50689</v>
          </cell>
        </row>
        <row r="1040">
          <cell r="A1040" t="str">
            <v>I1039</v>
          </cell>
          <cell r="B1040" t="str">
            <v>BALDOSA GRANO TRADICIONAL BLANCO HUILA BH5 DE 30 X 30 CM. TIPO ALFA O SIMILAR. FONDO BLANCO</v>
          </cell>
          <cell r="C1040" t="str">
            <v>Insumos</v>
          </cell>
          <cell r="D1040" t="str">
            <v>M2</v>
          </cell>
          <cell r="E1040">
            <v>71807</v>
          </cell>
          <cell r="F1040">
            <v>60342</v>
          </cell>
        </row>
        <row r="1041">
          <cell r="A1041" t="str">
            <v>I1040</v>
          </cell>
          <cell r="B1041" t="str">
            <v>BALDOSA GRANO TRADICIONAL PAYANDE P5. TIPO ALFA O SIMILAR. FONDO BLANCO</v>
          </cell>
          <cell r="C1041" t="str">
            <v>Insumos</v>
          </cell>
          <cell r="D1041" t="str">
            <v>M2</v>
          </cell>
          <cell r="E1041">
            <v>83281</v>
          </cell>
          <cell r="F1041">
            <v>69984</v>
          </cell>
        </row>
        <row r="1042">
          <cell r="A1042" t="str">
            <v>I1041</v>
          </cell>
          <cell r="B1042" t="str">
            <v>BALDOSA GRANO TRADICIONAL PERLATO CLARO PCL 5 TERRAZO TIPO ALFA O SIMILAR</v>
          </cell>
          <cell r="C1042" t="str">
            <v>Insumos</v>
          </cell>
          <cell r="D1042" t="str">
            <v>M2</v>
          </cell>
          <cell r="E1042">
            <v>83281</v>
          </cell>
          <cell r="F1042">
            <v>69984</v>
          </cell>
        </row>
        <row r="1043">
          <cell r="A1043" t="str">
            <v>I1042</v>
          </cell>
          <cell r="B1043" t="str">
            <v>BALDOSA GRANO TRADICIONAL VILLA DE LEYVA DE 30 X 30 CM. FONDO CAFÉ</v>
          </cell>
          <cell r="C1043" t="str">
            <v>Insumos</v>
          </cell>
          <cell r="D1043" t="str">
            <v>M2</v>
          </cell>
          <cell r="E1043">
            <v>62423</v>
          </cell>
          <cell r="F1043">
            <v>52456</v>
          </cell>
        </row>
        <row r="1044">
          <cell r="A1044" t="str">
            <v>I1043</v>
          </cell>
          <cell r="B1044" t="str">
            <v>BOQUILLA ALFACOLOR 1-3</v>
          </cell>
          <cell r="C1044" t="str">
            <v>Insumos</v>
          </cell>
          <cell r="D1044" t="str">
            <v>KG</v>
          </cell>
          <cell r="E1044">
            <v>7348</v>
          </cell>
          <cell r="F1044">
            <v>6175</v>
          </cell>
        </row>
        <row r="1045">
          <cell r="A1045" t="str">
            <v>I1044</v>
          </cell>
          <cell r="B1045" t="str">
            <v>BOQUILLA ALFACOLOR 3-15</v>
          </cell>
          <cell r="C1045" t="str">
            <v>Insumos</v>
          </cell>
          <cell r="D1045" t="str">
            <v>KG</v>
          </cell>
          <cell r="E1045">
            <v>7348</v>
          </cell>
          <cell r="F1045">
            <v>6175</v>
          </cell>
        </row>
        <row r="1046">
          <cell r="A1046" t="str">
            <v>I1045</v>
          </cell>
          <cell r="B1046" t="str">
            <v>CENEFA MALLA SQUARE MESH POMPEI MOCCA 30.5 X 10 CM. TIPO ALFA O SIMILAR.</v>
          </cell>
          <cell r="C1046" t="str">
            <v>Insumos</v>
          </cell>
          <cell r="D1046" t="str">
            <v>M</v>
          </cell>
          <cell r="E1046">
            <v>17059</v>
          </cell>
          <cell r="F1046">
            <v>14335</v>
          </cell>
        </row>
        <row r="1047">
          <cell r="A1047" t="str">
            <v>I1046</v>
          </cell>
          <cell r="B1047" t="str">
            <v>CENEFA PRECORTADO OXIDO 10*30,5-1. TIPO ALFA O SIMILAR.</v>
          </cell>
          <cell r="C1047" t="str">
            <v>Insumos</v>
          </cell>
          <cell r="D1047" t="str">
            <v>UND</v>
          </cell>
          <cell r="E1047">
            <v>20391</v>
          </cell>
          <cell r="F1047">
            <v>17135</v>
          </cell>
        </row>
        <row r="1048">
          <cell r="A1048" t="str">
            <v>I1047</v>
          </cell>
          <cell r="B1048" t="str">
            <v xml:space="preserve">LISTON SAN REMO TIPO CORONA O SIMILAR </v>
          </cell>
          <cell r="C1048" t="str">
            <v>Insumos</v>
          </cell>
          <cell r="D1048" t="str">
            <v>UND</v>
          </cell>
          <cell r="E1048">
            <v>24848</v>
          </cell>
          <cell r="F1048">
            <v>20881</v>
          </cell>
        </row>
        <row r="1049">
          <cell r="A1049" t="str">
            <v>I1048</v>
          </cell>
          <cell r="B1049" t="str">
            <v>CENEFA ROMANICA POMPEI AGA/CORAL ALPES TABACO</v>
          </cell>
          <cell r="C1049" t="str">
            <v>Insumos</v>
          </cell>
          <cell r="D1049" t="str">
            <v>UND</v>
          </cell>
          <cell r="E1049">
            <v>13779</v>
          </cell>
          <cell r="F1049">
            <v>11579</v>
          </cell>
        </row>
        <row r="1050">
          <cell r="A1050" t="str">
            <v>I1049</v>
          </cell>
          <cell r="B1050" t="str">
            <v>CENEFA PRECORTADO ROJO 10*30,5-1. TIPO ALFA O SIMILAR.</v>
          </cell>
          <cell r="C1050" t="str">
            <v>Insumos</v>
          </cell>
          <cell r="D1050" t="str">
            <v>UND</v>
          </cell>
          <cell r="E1050">
            <v>16880</v>
          </cell>
          <cell r="F1050">
            <v>14185</v>
          </cell>
        </row>
        <row r="1051">
          <cell r="A1051" t="str">
            <v>I1050</v>
          </cell>
          <cell r="B1051" t="str">
            <v>CENEFA MALLA SQUARE MESH POMPEI MOCCA 30.5 X 5 CM. TIPO ALFA O SIMILAR.</v>
          </cell>
          <cell r="C1051" t="str">
            <v>Insumos</v>
          </cell>
          <cell r="D1051" t="str">
            <v>M</v>
          </cell>
          <cell r="E1051">
            <v>8530</v>
          </cell>
          <cell r="F1051">
            <v>7168</v>
          </cell>
        </row>
        <row r="1052">
          <cell r="A1052" t="str">
            <v>I1051</v>
          </cell>
          <cell r="B1052" t="str">
            <v xml:space="preserve">CENEFA TIPO ROMANICO GRIS DORADO ROYAL   22 X 6 CM. TIPO ALFA O SIMILAR. </v>
          </cell>
          <cell r="C1052" t="str">
            <v>Insumos</v>
          </cell>
          <cell r="D1052" t="str">
            <v>M</v>
          </cell>
          <cell r="E1052">
            <v>36946</v>
          </cell>
          <cell r="F1052">
            <v>31047</v>
          </cell>
        </row>
        <row r="1053">
          <cell r="A1053" t="str">
            <v>I1052</v>
          </cell>
          <cell r="B1053" t="str">
            <v>CERAMICA PARED TIPO ANTIQUE 15 *15 CM. TIPO ALFA O SIMILAR. COLOR BEIGE O BLANCO</v>
          </cell>
          <cell r="C1053" t="str">
            <v>Insumos</v>
          </cell>
          <cell r="D1053" t="str">
            <v>M2</v>
          </cell>
          <cell r="E1053">
            <v>34648</v>
          </cell>
          <cell r="F1053">
            <v>29116</v>
          </cell>
        </row>
        <row r="1054">
          <cell r="A1054" t="str">
            <v>I1053</v>
          </cell>
          <cell r="B1054" t="str">
            <v xml:space="preserve">CERAMICA PARED TIPO FERRARA 20.3 X 30.5 CM.TIPO ALFA O SIMILAR. COLOR BLANCO O CAFÉ. </v>
          </cell>
          <cell r="C1054" t="str">
            <v>Insumos</v>
          </cell>
          <cell r="D1054" t="str">
            <v>M2</v>
          </cell>
          <cell r="E1054">
            <v>29532</v>
          </cell>
          <cell r="F1054">
            <v>24817</v>
          </cell>
        </row>
        <row r="1055">
          <cell r="A1055" t="str">
            <v>I1054</v>
          </cell>
          <cell r="B1055" t="str">
            <v>CERAMICA PARED POMPEI. TIPO ALFA O SIMILAR. COLOR CORAL O SHELL</v>
          </cell>
          <cell r="C1055" t="str">
            <v>Insumos</v>
          </cell>
          <cell r="D1055" t="str">
            <v>M2</v>
          </cell>
          <cell r="E1055">
            <v>31009</v>
          </cell>
          <cell r="F1055">
            <v>26058</v>
          </cell>
        </row>
        <row r="1056">
          <cell r="A1056" t="str">
            <v>I1055</v>
          </cell>
          <cell r="B1056" t="str">
            <v>CERAMICA PARED TIPO STONE TIPO ALFA O SIMILAR. COLOR BLANCO O CAFÉ.</v>
          </cell>
          <cell r="C1056" t="str">
            <v>Insumos</v>
          </cell>
          <cell r="D1056" t="str">
            <v>M2</v>
          </cell>
          <cell r="E1056">
            <v>29472</v>
          </cell>
          <cell r="F1056">
            <v>24766</v>
          </cell>
        </row>
        <row r="1057">
          <cell r="A1057" t="str">
            <v>I1056</v>
          </cell>
          <cell r="B1057" t="str">
            <v>CERAMICA PISO ANTIQUE TIPO ALFA O SIMILAR. COLOR BLANCO O BEIGE</v>
          </cell>
          <cell r="C1057" t="str">
            <v>Insumos</v>
          </cell>
          <cell r="D1057" t="str">
            <v>M2</v>
          </cell>
          <cell r="E1057">
            <v>33240</v>
          </cell>
          <cell r="F1057">
            <v>27933</v>
          </cell>
        </row>
        <row r="1058">
          <cell r="A1058" t="str">
            <v>I1057</v>
          </cell>
          <cell r="B1058" t="str">
            <v>PIEDRACID NEGRO TIPO ALFA O SIMILAR COLOR NEGRO</v>
          </cell>
          <cell r="C1058" t="str">
            <v>Insumos</v>
          </cell>
          <cell r="D1058" t="str">
            <v>M2</v>
          </cell>
          <cell r="E1058">
            <v>50554</v>
          </cell>
          <cell r="F1058">
            <v>42482</v>
          </cell>
        </row>
        <row r="1059">
          <cell r="A1059" t="str">
            <v>I1058</v>
          </cell>
          <cell r="B1059" t="str">
            <v>CERAMICA PISO ECOCERÁMICA TIPO ALFA O SIMILAR. COLOR BLANCO</v>
          </cell>
          <cell r="C1059" t="str">
            <v>Insumos</v>
          </cell>
          <cell r="D1059" t="str">
            <v>M2</v>
          </cell>
          <cell r="E1059">
            <v>21407</v>
          </cell>
          <cell r="F1059">
            <v>17989</v>
          </cell>
        </row>
        <row r="1060">
          <cell r="A1060" t="str">
            <v>I1059</v>
          </cell>
          <cell r="B1060" t="str">
            <v xml:space="preserve">PORCELANTO ARTICO BLANCO 46,1X46,1 </v>
          </cell>
          <cell r="C1060" t="str">
            <v>Insumos</v>
          </cell>
          <cell r="D1060" t="str">
            <v>M2</v>
          </cell>
          <cell r="E1060">
            <v>74173</v>
          </cell>
          <cell r="F1060">
            <v>62330</v>
          </cell>
        </row>
        <row r="1061">
          <cell r="A1061" t="str">
            <v>I1060</v>
          </cell>
          <cell r="B1061" t="str">
            <v>CERAMICA PARED EGEO BLANCO</v>
          </cell>
          <cell r="C1061" t="str">
            <v>Insumos</v>
          </cell>
          <cell r="D1061" t="str">
            <v>M2</v>
          </cell>
          <cell r="E1061">
            <v>46487</v>
          </cell>
          <cell r="F1061">
            <v>39065</v>
          </cell>
        </row>
        <row r="1062">
          <cell r="A1062" t="str">
            <v>I1061</v>
          </cell>
          <cell r="B1062" t="str">
            <v>CERAMICA PISO PIEDRACID DESERSTONE TIPO ALFA O SIMILAR. COLOR BLANCO</v>
          </cell>
          <cell r="C1062" t="str">
            <v>Insumos</v>
          </cell>
          <cell r="D1062" t="str">
            <v>M2</v>
          </cell>
          <cell r="E1062">
            <v>39399</v>
          </cell>
          <cell r="F1062">
            <v>33108</v>
          </cell>
        </row>
        <row r="1063">
          <cell r="A1063" t="str">
            <v>I1062</v>
          </cell>
          <cell r="B1063" t="str">
            <v>CERAMICA PISO PIEDRACID CAYONRED TIPO ALFA O SIMILAR. COLOR BLANCO</v>
          </cell>
          <cell r="C1063" t="str">
            <v>Insumos</v>
          </cell>
          <cell r="D1063" t="str">
            <v>M2</v>
          </cell>
          <cell r="E1063">
            <v>52339</v>
          </cell>
          <cell r="F1063">
            <v>43982</v>
          </cell>
        </row>
        <row r="1064">
          <cell r="A1064" t="str">
            <v>I1063</v>
          </cell>
          <cell r="B1064" t="str">
            <v>CERAMICA PISO POMPEI. TIPO ALFA O SIMILAR. COLOR CORAL O SHELL</v>
          </cell>
          <cell r="C1064" t="str">
            <v>Insumos</v>
          </cell>
          <cell r="D1064" t="str">
            <v>M2</v>
          </cell>
          <cell r="E1064">
            <v>33240</v>
          </cell>
          <cell r="F1064">
            <v>27933</v>
          </cell>
        </row>
        <row r="1065">
          <cell r="A1065" t="str">
            <v>I1064</v>
          </cell>
          <cell r="B1065" t="str">
            <v>CERAMICA PISO STONE TIPO ALFA O SIMILAR. COLOR BLANCO O CAFÉ</v>
          </cell>
          <cell r="C1065" t="str">
            <v>Insumos</v>
          </cell>
          <cell r="D1065" t="str">
            <v>M2</v>
          </cell>
          <cell r="E1065">
            <v>33240</v>
          </cell>
          <cell r="F1065">
            <v>27933</v>
          </cell>
        </row>
        <row r="1066">
          <cell r="A1066" t="str">
            <v>I1065</v>
          </cell>
          <cell r="B1066" t="str">
            <v>MESON EN MARMOL CAFE PINTO A=0.60 M.  SALPICADERO DE H=10 CM. Y BABERO DE H=10 CM.</v>
          </cell>
          <cell r="C1066" t="str">
            <v>Insumos</v>
          </cell>
          <cell r="D1066" t="str">
            <v>M</v>
          </cell>
          <cell r="E1066">
            <v>414182</v>
          </cell>
          <cell r="F1066">
            <v>348052</v>
          </cell>
        </row>
        <row r="1067">
          <cell r="A1067" t="str">
            <v>I1066</v>
          </cell>
          <cell r="B1067" t="str">
            <v xml:space="preserve">MESON EN MARMOL NEGRO CARACOL A=0.60 M.  SALPICADERO DE H=10 CM. Y BABERO DE H=10 CM. </v>
          </cell>
          <cell r="C1067" t="str">
            <v>Insumos</v>
          </cell>
          <cell r="D1067" t="str">
            <v>M</v>
          </cell>
          <cell r="E1067">
            <v>497012</v>
          </cell>
          <cell r="F1067">
            <v>417657</v>
          </cell>
        </row>
        <row r="1068">
          <cell r="A1068" t="str">
            <v>I1067</v>
          </cell>
          <cell r="B1068" t="str">
            <v xml:space="preserve">MESON EN MARMOL NEGRO SAN GIL  A=0.60 M.  SALPICADERO DE H=10 CM. Y BABERO DE H=10 CM. </v>
          </cell>
          <cell r="C1068" t="str">
            <v>Insumos</v>
          </cell>
          <cell r="D1068" t="str">
            <v>M</v>
          </cell>
          <cell r="E1068">
            <v>497012</v>
          </cell>
          <cell r="F1068">
            <v>417657</v>
          </cell>
        </row>
        <row r="1069">
          <cell r="A1069" t="str">
            <v>I1068</v>
          </cell>
          <cell r="B1069" t="str">
            <v>MESON EN MARMOL TRAVERTINO VILLA DE LEYVA A=0.60 M.  SALPICADERO DE H=10 CM. Y BABERO DE H=10 CM</v>
          </cell>
          <cell r="C1069" t="str">
            <v>Insumos</v>
          </cell>
          <cell r="D1069" t="str">
            <v>M</v>
          </cell>
          <cell r="E1069">
            <v>447310</v>
          </cell>
          <cell r="F1069">
            <v>375891</v>
          </cell>
        </row>
        <row r="1070">
          <cell r="A1070" t="str">
            <v>I1069</v>
          </cell>
          <cell r="B1070" t="str">
            <v>PISO TIPO PROQUINAL CONFORT O SIMILAR COLOR GRIS ANCHO 1.40 M. E= 2.7 MM (PISO ESPUMADO BASE TEXTIL TIPO PROQUINAL O SIMILAR.)</v>
          </cell>
          <cell r="C1070" t="str">
            <v>Insumos</v>
          </cell>
          <cell r="D1070" t="str">
            <v>M2</v>
          </cell>
          <cell r="E1070">
            <v>41988</v>
          </cell>
          <cell r="F1070">
            <v>35284</v>
          </cell>
        </row>
        <row r="1071">
          <cell r="A1071" t="str">
            <v>I1070</v>
          </cell>
          <cell r="B1071" t="str">
            <v>PORCELANATTO BRILLANTE LISBOA  50 X 50 CM. TIPO ALFA O SIMILAR. COLOR BEIGE CON BETAS</v>
          </cell>
          <cell r="C1071" t="str">
            <v>Insumos</v>
          </cell>
          <cell r="D1071" t="str">
            <v>M2</v>
          </cell>
          <cell r="E1071">
            <v>61766</v>
          </cell>
          <cell r="F1071">
            <v>51904</v>
          </cell>
        </row>
        <row r="1072">
          <cell r="A1072" t="str">
            <v>I1071</v>
          </cell>
          <cell r="B1072" t="str">
            <v>PORCELANATTO CONSTELLAZIONE BRILLANTE BLANCO 38.2 X 38.2 CM. TIPO ALFA O SIMILAR</v>
          </cell>
          <cell r="C1072" t="str">
            <v>Insumos</v>
          </cell>
          <cell r="D1072" t="str">
            <v>M2</v>
          </cell>
          <cell r="E1072">
            <v>73147</v>
          </cell>
          <cell r="F1072">
            <v>61468</v>
          </cell>
        </row>
        <row r="1073">
          <cell r="A1073" t="str">
            <v>I1072</v>
          </cell>
          <cell r="B1073" t="str">
            <v>PORCELANATTO CONSTELLAZIONE BRILLANTE GRIS O NEGRO 38.2 X 38.2 CM. TIPO ALFA O SIMILAR</v>
          </cell>
          <cell r="C1073" t="str">
            <v>Insumos</v>
          </cell>
          <cell r="D1073" t="str">
            <v>M2</v>
          </cell>
          <cell r="E1073">
            <v>117358</v>
          </cell>
          <cell r="F1073">
            <v>98620</v>
          </cell>
        </row>
        <row r="1074">
          <cell r="A1074" t="str">
            <v>I1073</v>
          </cell>
          <cell r="B1074" t="str">
            <v>PORCELANATTO CONSTELLAZIONE MATE BLANCO 38.2 X 38.2 CM. TIPO ALFA O SIMILAR</v>
          </cell>
          <cell r="C1074" t="str">
            <v>Insumos</v>
          </cell>
          <cell r="D1074" t="str">
            <v>M2</v>
          </cell>
          <cell r="E1074">
            <v>82503</v>
          </cell>
          <cell r="F1074">
            <v>69330</v>
          </cell>
        </row>
        <row r="1075">
          <cell r="A1075" t="str">
            <v>I1074</v>
          </cell>
          <cell r="B1075" t="str">
            <v>PORCELANATTO CONSTELLAZIONE MATE GRIS O NEGRO 50 X 50 CM. TIPO ALFA O SIMILAR</v>
          </cell>
          <cell r="C1075" t="str">
            <v>Insumos</v>
          </cell>
          <cell r="D1075" t="str">
            <v>M2</v>
          </cell>
          <cell r="E1075">
            <v>125246</v>
          </cell>
          <cell r="F1075">
            <v>105249</v>
          </cell>
        </row>
        <row r="1076">
          <cell r="A1076" t="str">
            <v>I1075</v>
          </cell>
          <cell r="B1076" t="str">
            <v>TABLON DE GRES LATINO LISO 20 X 20 CM. TIPO ALFA O SIMILAR. COLORES ROJO, SALMÓN O SAHARA.</v>
          </cell>
          <cell r="C1076" t="str">
            <v>Insumos</v>
          </cell>
          <cell r="D1076" t="str">
            <v>M2</v>
          </cell>
          <cell r="E1076">
            <v>41892</v>
          </cell>
          <cell r="F1076">
            <v>35203</v>
          </cell>
        </row>
        <row r="1077">
          <cell r="A1077" t="str">
            <v>I1076</v>
          </cell>
          <cell r="B1077" t="str">
            <v>TABLON DE GRES LATINO PIRAMIDAL 20 X 20 CM. TIPO ALFA O SIMILAR. COLORES ROJO O SAHARA.</v>
          </cell>
          <cell r="C1077" t="str">
            <v>Insumos</v>
          </cell>
          <cell r="D1077" t="str">
            <v>M2</v>
          </cell>
          <cell r="E1077">
            <v>34963</v>
          </cell>
          <cell r="F1077">
            <v>29381</v>
          </cell>
        </row>
        <row r="1078">
          <cell r="A1078" t="str">
            <v>I1077</v>
          </cell>
          <cell r="B1078" t="str">
            <v>TABLON DE GRES PORTAL LISO 30 X 15 CM. TIPO ALFA O SIMILAR. COLORES ROJO, SALMÓN O SAHARA.</v>
          </cell>
          <cell r="C1078" t="str">
            <v>Insumos</v>
          </cell>
          <cell r="D1078" t="str">
            <v>M2</v>
          </cell>
          <cell r="E1078">
            <v>38668</v>
          </cell>
          <cell r="F1078">
            <v>32494</v>
          </cell>
        </row>
        <row r="1079">
          <cell r="A1079" t="str">
            <v>I1078</v>
          </cell>
          <cell r="B1079" t="str">
            <v>TABLON DE GRES TRADICION GRAFILADO 30 X 30 CM. TIPO ALFA O SIMILAR. COLOR ROJO</v>
          </cell>
          <cell r="C1079" t="str">
            <v>Insumos</v>
          </cell>
          <cell r="D1079" t="str">
            <v>M2</v>
          </cell>
          <cell r="E1079">
            <v>53426</v>
          </cell>
          <cell r="F1079">
            <v>44896</v>
          </cell>
        </row>
        <row r="1080">
          <cell r="A1080" t="str">
            <v>I1079</v>
          </cell>
          <cell r="B1080" t="str">
            <v>TABLON DE GRES TRADICION LISO 30 X 30 CM. TIPO ALFA O SIMILAR. COLOR MOCCA.</v>
          </cell>
          <cell r="C1080" t="str">
            <v>Insumos</v>
          </cell>
          <cell r="D1080" t="str">
            <v>M2</v>
          </cell>
          <cell r="E1080">
            <v>44658</v>
          </cell>
          <cell r="F1080">
            <v>37528</v>
          </cell>
        </row>
        <row r="1081">
          <cell r="A1081" t="str">
            <v>I1080</v>
          </cell>
          <cell r="B1081" t="str">
            <v>TABLON DE GRES TRADICION LISO 30 X 30 CM. TIPO ALFA O SIMILAR. COLORES ROJO, SALMÓN O SAHARA.</v>
          </cell>
          <cell r="C1081" t="str">
            <v>Insumos</v>
          </cell>
          <cell r="D1081" t="str">
            <v>M2</v>
          </cell>
          <cell r="E1081">
            <v>41892</v>
          </cell>
          <cell r="F1081">
            <v>35203</v>
          </cell>
        </row>
        <row r="1082">
          <cell r="A1082" t="str">
            <v>I1081</v>
          </cell>
          <cell r="B1082" t="str">
            <v>TABLON DE GRES TUNEZ ABRASIVO 15 X 15 CM. TIPO ALFA O SIMILAR. COLORES ROJO, SALMÓN O SAHARA.</v>
          </cell>
          <cell r="C1082" t="str">
            <v>Insumos</v>
          </cell>
          <cell r="D1082" t="str">
            <v>M2</v>
          </cell>
          <cell r="E1082">
            <v>32018</v>
          </cell>
          <cell r="F1082">
            <v>26906</v>
          </cell>
        </row>
        <row r="1083">
          <cell r="A1083" t="str">
            <v>I1082</v>
          </cell>
          <cell r="B1083" t="str">
            <v>TABLON DE GRES TUNEZ LISO 15 X 15 CM. TIPO ALFA O SIMILAR. COLORES ROJO, SALMÓN O SAHARA.</v>
          </cell>
          <cell r="C1083" t="str">
            <v>Insumos</v>
          </cell>
          <cell r="D1083" t="str">
            <v>M2</v>
          </cell>
          <cell r="E1083">
            <v>30435</v>
          </cell>
          <cell r="F1083">
            <v>25576</v>
          </cell>
        </row>
        <row r="1084">
          <cell r="A1084" t="str">
            <v>I1083</v>
          </cell>
          <cell r="B1084" t="str">
            <v>ZOCALO GRANO DE MARMOL BLANCO HUILA BH5 DE 30 X 7.2 CM. TIPO ALFA O SIMILAR. FONDO BLANCO</v>
          </cell>
          <cell r="C1084" t="str">
            <v>Insumos</v>
          </cell>
          <cell r="D1084" t="str">
            <v>M</v>
          </cell>
          <cell r="E1084">
            <v>18677</v>
          </cell>
          <cell r="F1084">
            <v>15695</v>
          </cell>
        </row>
        <row r="1085">
          <cell r="A1085" t="str">
            <v>I1084</v>
          </cell>
          <cell r="B1085" t="str">
            <v>ZOCALO GRANO DE MARMOL PAYANDE P5 DE 30 X 7.2 CM. TIPO ALFA O SIMILAR. FONDO BLANCO</v>
          </cell>
          <cell r="C1085" t="str">
            <v>Insumos</v>
          </cell>
          <cell r="D1085" t="str">
            <v>M</v>
          </cell>
          <cell r="E1085">
            <v>16399</v>
          </cell>
          <cell r="F1085">
            <v>13781</v>
          </cell>
        </row>
        <row r="1086">
          <cell r="A1086" t="str">
            <v>I1085</v>
          </cell>
          <cell r="B1086" t="str">
            <v xml:space="preserve">ZOCALO GRANO DE MARMOL PERLATO CLARO PCL 5 DE 30 X 7.2 CM. TIPO ALFA O SIMILAR. FONDO CREMA </v>
          </cell>
          <cell r="C1086" t="str">
            <v>Insumos</v>
          </cell>
          <cell r="D1086" t="str">
            <v>M</v>
          </cell>
          <cell r="E1086">
            <v>18149</v>
          </cell>
          <cell r="F1086">
            <v>15251</v>
          </cell>
        </row>
        <row r="1087">
          <cell r="A1087" t="str">
            <v>I1086</v>
          </cell>
          <cell r="B1087" t="str">
            <v>ZOCALO GRANO DE MARMOL VILLA DE LEYVA G5E DE 30 X 7.2 CM. TIPO ALFA O SIMILAR. FONDO CAFÉ</v>
          </cell>
          <cell r="C1087" t="str">
            <v>Insumos</v>
          </cell>
          <cell r="D1087" t="str">
            <v>M</v>
          </cell>
          <cell r="E1087">
            <v>16299</v>
          </cell>
          <cell r="F1087">
            <v>13697</v>
          </cell>
        </row>
        <row r="1088">
          <cell r="A1088" t="str">
            <v>I1087</v>
          </cell>
          <cell r="B1088" t="str">
            <v>CERAMICA PARED BOTICCINO SAND TIPO ALFA O SIMILAR. COLOR.</v>
          </cell>
          <cell r="C1088" t="str">
            <v>Insumos</v>
          </cell>
          <cell r="D1088" t="str">
            <v>M2</v>
          </cell>
          <cell r="E1088">
            <v>41645</v>
          </cell>
          <cell r="F1088">
            <v>34996</v>
          </cell>
        </row>
        <row r="1089">
          <cell r="A1089" t="str">
            <v>I1088</v>
          </cell>
          <cell r="B1089" t="str">
            <v>CERAMICA IMPORTADA  NEVADA BLANCA BR TIPO ALFA O SIMILAR. COLOR.</v>
          </cell>
          <cell r="C1089" t="str">
            <v>Insumos</v>
          </cell>
          <cell r="D1089" t="str">
            <v>M2</v>
          </cell>
          <cell r="E1089">
            <v>57736</v>
          </cell>
          <cell r="F1089">
            <v>48518</v>
          </cell>
        </row>
        <row r="1090">
          <cell r="A1090" t="str">
            <v>I1089</v>
          </cell>
          <cell r="B1090" t="str">
            <v>LOSETA INDUSTRIAL 24.5*12 COLOR SAHARA TIPO ALFA O SIMILAR</v>
          </cell>
          <cell r="C1090" t="str">
            <v>Insumos</v>
          </cell>
          <cell r="D1090" t="str">
            <v>M2</v>
          </cell>
          <cell r="E1090">
            <v>81510</v>
          </cell>
          <cell r="F1090">
            <v>68496</v>
          </cell>
        </row>
        <row r="1091">
          <cell r="A1091" t="str">
            <v>I1090</v>
          </cell>
          <cell r="B1091" t="str">
            <v>CERA POLIMERICA</v>
          </cell>
          <cell r="C1091" t="str">
            <v>Insumos</v>
          </cell>
          <cell r="D1091" t="str">
            <v>LT</v>
          </cell>
          <cell r="E1091">
            <v>92622</v>
          </cell>
          <cell r="F1091">
            <v>77834</v>
          </cell>
        </row>
        <row r="1092">
          <cell r="A1092" t="str">
            <v>I1091</v>
          </cell>
          <cell r="B1092" t="str">
            <v>GRANITO BLANCO HUILA  Nº 1,2 Y 3 (25 KG)</v>
          </cell>
          <cell r="C1092" t="str">
            <v>Insumos</v>
          </cell>
          <cell r="D1092" t="str">
            <v>BUL</v>
          </cell>
          <cell r="E1092">
            <v>20736</v>
          </cell>
          <cell r="F1092">
            <v>17425</v>
          </cell>
        </row>
        <row r="1093">
          <cell r="A1093" t="str">
            <v>I1092</v>
          </cell>
          <cell r="B1093" t="str">
            <v>CERAMICA SENCILLA</v>
          </cell>
          <cell r="C1093" t="str">
            <v>Insumos</v>
          </cell>
          <cell r="D1093" t="str">
            <v>M2</v>
          </cell>
          <cell r="E1093">
            <v>29250</v>
          </cell>
          <cell r="F1093">
            <v>24580</v>
          </cell>
        </row>
        <row r="1094">
          <cell r="A1094" t="str">
            <v>I1093</v>
          </cell>
          <cell r="B1094" t="str">
            <v>TABLILLA PARA PISO</v>
          </cell>
          <cell r="C1094" t="str">
            <v>Insumos</v>
          </cell>
          <cell r="D1094" t="str">
            <v>UND</v>
          </cell>
          <cell r="E1094">
            <v>37212</v>
          </cell>
          <cell r="F1094">
            <v>31271</v>
          </cell>
        </row>
        <row r="1095">
          <cell r="A1095" t="str">
            <v>I1094</v>
          </cell>
          <cell r="B1095" t="str">
            <v>SARDINEL PREFABRICADO AH=20 CM, B=10  CM, L=100CM</v>
          </cell>
          <cell r="C1095" t="str">
            <v>Insumos</v>
          </cell>
          <cell r="D1095" t="str">
            <v>UND</v>
          </cell>
          <cell r="E1095">
            <v>37699</v>
          </cell>
          <cell r="F1095">
            <v>31680</v>
          </cell>
        </row>
        <row r="1096">
          <cell r="A1096" t="str">
            <v>I1095</v>
          </cell>
          <cell r="B1096" t="str">
            <v xml:space="preserve">LAVADERO PREFABRICADO EN GRANITO 80 X 60 X 50 CM. </v>
          </cell>
          <cell r="C1096" t="str">
            <v>Insumos</v>
          </cell>
          <cell r="D1096" t="str">
            <v>UND</v>
          </cell>
          <cell r="E1096">
            <v>359732</v>
          </cell>
          <cell r="F1096">
            <v>302296</v>
          </cell>
        </row>
        <row r="1097">
          <cell r="A1097" t="str">
            <v>I1096</v>
          </cell>
          <cell r="B1097" t="str">
            <v>REJILLA SUMIDERO EAAB (LATERAL) A=83.5 CM. L=45 CM. E=14 CM. REF. RE017 TIPO TITAN O SIMILAR</v>
          </cell>
          <cell r="C1097" t="str">
            <v>Insumos</v>
          </cell>
          <cell r="D1097" t="str">
            <v>UND</v>
          </cell>
          <cell r="E1097">
            <v>191884</v>
          </cell>
          <cell r="F1097">
            <v>161247</v>
          </cell>
        </row>
        <row r="1098">
          <cell r="A1098" t="str">
            <v>I1097</v>
          </cell>
          <cell r="B1098" t="str">
            <v>REJILLA SUMIDERO PLAQUETA (PEATONAL) A=40 CM. L=40 CM. E=6 CM. REF. P40402 TIPO TITAN O SIMILAR</v>
          </cell>
          <cell r="C1098" t="str">
            <v>Insumos</v>
          </cell>
          <cell r="D1098" t="str">
            <v>UND</v>
          </cell>
          <cell r="E1098">
            <v>22449</v>
          </cell>
          <cell r="F1098">
            <v>18865</v>
          </cell>
        </row>
        <row r="1099">
          <cell r="A1099" t="str">
            <v>I1098</v>
          </cell>
          <cell r="B1099" t="str">
            <v>REJILLA SUMIDERO TRANSVERSAL (TRANSVERSAL) B=50 CM. L=50 CM. E=15 CM. REF. RE 009 TIPO TITAN O SIMILAR</v>
          </cell>
          <cell r="C1099" t="str">
            <v>Insumos</v>
          </cell>
          <cell r="D1099" t="str">
            <v>UND</v>
          </cell>
          <cell r="E1099">
            <v>172464</v>
          </cell>
          <cell r="F1099">
            <v>144928</v>
          </cell>
        </row>
        <row r="1100">
          <cell r="A1100" t="str">
            <v>I1099</v>
          </cell>
          <cell r="B1100" t="str">
            <v>TOPELLANTAS PREFABRICADO H=15 CM, B=20 CM Y LARGO=50 CM.</v>
          </cell>
          <cell r="C1100" t="str">
            <v>Insumos</v>
          </cell>
          <cell r="D1100" t="str">
            <v>UND</v>
          </cell>
          <cell r="E1100">
            <v>15441</v>
          </cell>
          <cell r="F1100">
            <v>12976</v>
          </cell>
        </row>
        <row r="1101">
          <cell r="A1101" t="str">
            <v>I1100</v>
          </cell>
          <cell r="B1101" t="str">
            <v xml:space="preserve">DISTANCIADORES EN MORTERO H=0.05 CMS </v>
          </cell>
          <cell r="C1101" t="str">
            <v>Insumos</v>
          </cell>
          <cell r="D1101" t="str">
            <v>UND</v>
          </cell>
          <cell r="E1101">
            <v>1197</v>
          </cell>
          <cell r="F1101">
            <v>1006</v>
          </cell>
        </row>
        <row r="1102">
          <cell r="A1102" t="str">
            <v>I1101</v>
          </cell>
          <cell r="B1102" t="str">
            <v>ABRAZADERA DE SALIDA TIPO 1</v>
          </cell>
          <cell r="C1102" t="str">
            <v>Insumos</v>
          </cell>
          <cell r="D1102" t="str">
            <v>UND</v>
          </cell>
          <cell r="E1102">
            <v>21170</v>
          </cell>
          <cell r="F1102">
            <v>17790</v>
          </cell>
        </row>
        <row r="1103">
          <cell r="A1103" t="str">
            <v>I1102</v>
          </cell>
          <cell r="B1103" t="str">
            <v>ABRAZADERA DE SALIDA TIPO 3</v>
          </cell>
          <cell r="C1103" t="str">
            <v>Insumos</v>
          </cell>
          <cell r="D1103" t="str">
            <v>UND</v>
          </cell>
          <cell r="E1103">
            <v>23159</v>
          </cell>
          <cell r="F1103">
            <v>19461</v>
          </cell>
        </row>
        <row r="1104">
          <cell r="A1104" t="str">
            <v>I1103</v>
          </cell>
          <cell r="B1104" t="str">
            <v>ABRAZADERA DE SALIDA TIPO 4</v>
          </cell>
          <cell r="C1104" t="str">
            <v>Insumos</v>
          </cell>
          <cell r="D1104" t="str">
            <v>UND</v>
          </cell>
          <cell r="E1104">
            <v>25803</v>
          </cell>
          <cell r="F1104">
            <v>21683</v>
          </cell>
        </row>
        <row r="1105">
          <cell r="A1105" t="str">
            <v>I1104</v>
          </cell>
          <cell r="B1105" t="str">
            <v xml:space="preserve">ABRAZADERA EN  U </v>
          </cell>
          <cell r="C1105" t="str">
            <v>Insumos</v>
          </cell>
          <cell r="D1105" t="str">
            <v>UND</v>
          </cell>
          <cell r="E1105">
            <v>21607</v>
          </cell>
          <cell r="F1105">
            <v>18157</v>
          </cell>
        </row>
        <row r="1106">
          <cell r="A1106" t="str">
            <v>I1105</v>
          </cell>
          <cell r="B1106" t="str">
            <v>ABRAZADERA EN  U TIPO 2</v>
          </cell>
          <cell r="C1106" t="str">
            <v>Insumos</v>
          </cell>
          <cell r="D1106" t="str">
            <v>UND</v>
          </cell>
          <cell r="E1106">
            <v>22404</v>
          </cell>
          <cell r="F1106">
            <v>18827</v>
          </cell>
        </row>
        <row r="1107">
          <cell r="A1107" t="str">
            <v>I1106</v>
          </cell>
          <cell r="B1107" t="str">
            <v>ABRAZADERA O COLLARIN DE  7 - 8 UNA SALIDA - PL. 1/4 IDEM TIPO 3</v>
          </cell>
          <cell r="C1107" t="str">
            <v>Insumos</v>
          </cell>
          <cell r="D1107" t="str">
            <v>UND</v>
          </cell>
          <cell r="E1107">
            <v>19092</v>
          </cell>
          <cell r="F1107">
            <v>16044</v>
          </cell>
        </row>
        <row r="1108">
          <cell r="A1108" t="str">
            <v>I1107</v>
          </cell>
          <cell r="B1108" t="str">
            <v xml:space="preserve">ABRAZADERA O COLLARIN DE 9 - 10 DOS SALIDAS- PL. 1/4 IDEM TIPO 4 </v>
          </cell>
          <cell r="C1108" t="str">
            <v>Insumos</v>
          </cell>
          <cell r="D1108" t="str">
            <v>UND</v>
          </cell>
          <cell r="E1108">
            <v>24385</v>
          </cell>
          <cell r="F1108">
            <v>20492</v>
          </cell>
        </row>
        <row r="1109">
          <cell r="A1109" t="str">
            <v>I1108</v>
          </cell>
          <cell r="B1109" t="str">
            <v xml:space="preserve">ABRAZADERA O COLLARIN DE 9- 10 UNA SALIDA- PL. 1/4 IDEM TIPO 4 </v>
          </cell>
          <cell r="C1109" t="str">
            <v>Insumos</v>
          </cell>
          <cell r="D1109" t="str">
            <v>UND</v>
          </cell>
          <cell r="E1109">
            <v>23687</v>
          </cell>
          <cell r="F1109">
            <v>19905</v>
          </cell>
        </row>
        <row r="1110">
          <cell r="A1110" t="str">
            <v>I1109</v>
          </cell>
          <cell r="B1110" t="str">
            <v xml:space="preserve">ABRAZADERA SIN SALIDA TIPO 2 </v>
          </cell>
          <cell r="C1110" t="str">
            <v>Insumos</v>
          </cell>
          <cell r="D1110" t="str">
            <v>UND</v>
          </cell>
          <cell r="E1110">
            <v>17630</v>
          </cell>
          <cell r="F1110">
            <v>14815</v>
          </cell>
        </row>
        <row r="1111">
          <cell r="A1111" t="str">
            <v>I1110</v>
          </cell>
          <cell r="B1111" t="str">
            <v>ACCESORIOS DE FIJACION</v>
          </cell>
          <cell r="C1111" t="str">
            <v>Insumos</v>
          </cell>
          <cell r="D1111" t="str">
            <v>UND</v>
          </cell>
          <cell r="E1111">
            <v>2142</v>
          </cell>
          <cell r="F1111">
            <v>1800</v>
          </cell>
        </row>
        <row r="1112">
          <cell r="A1112" t="str">
            <v>I1111</v>
          </cell>
          <cell r="B1112" t="str">
            <v>ACCESORIOS FIJACION TUBERIA EMT 1" (ABRAZADERA, ALAMBRE)</v>
          </cell>
          <cell r="C1112" t="str">
            <v>Insumos</v>
          </cell>
          <cell r="D1112" t="str">
            <v>UND</v>
          </cell>
          <cell r="E1112">
            <v>3427</v>
          </cell>
          <cell r="F1112">
            <v>2880</v>
          </cell>
        </row>
        <row r="1113">
          <cell r="A1113" t="str">
            <v>I1112</v>
          </cell>
          <cell r="B1113" t="str">
            <v>ACCESORIOS FIJACION TUBERIA EMT 1/2" (ABRAZADERA, ALAMBRE)</v>
          </cell>
          <cell r="C1113" t="str">
            <v>Insumos</v>
          </cell>
          <cell r="D1113" t="str">
            <v>UND</v>
          </cell>
          <cell r="E1113">
            <v>2572</v>
          </cell>
          <cell r="F1113">
            <v>2161</v>
          </cell>
        </row>
        <row r="1114">
          <cell r="A1114" t="str">
            <v>I1113</v>
          </cell>
          <cell r="B1114" t="str">
            <v>ACCESORIOS FIJACION TUBERIA EMT 1_1/2" (ABRAZADERA, ALAMBRE)</v>
          </cell>
          <cell r="C1114" t="str">
            <v>Insumos</v>
          </cell>
          <cell r="D1114" t="str">
            <v>UND</v>
          </cell>
          <cell r="E1114">
            <v>4283</v>
          </cell>
          <cell r="F1114">
            <v>3599</v>
          </cell>
        </row>
        <row r="1115">
          <cell r="A1115" t="str">
            <v>I1114</v>
          </cell>
          <cell r="B1115" t="str">
            <v>ACCESORIOS FIJACION TUBERIA EMT 2" (ABRAZADERA, ALAMBRE)</v>
          </cell>
          <cell r="C1115" t="str">
            <v>Insumos</v>
          </cell>
          <cell r="D1115" t="str">
            <v>UND</v>
          </cell>
          <cell r="E1115">
            <v>8567</v>
          </cell>
          <cell r="F1115">
            <v>7199</v>
          </cell>
        </row>
        <row r="1116">
          <cell r="A1116" t="str">
            <v>I1115</v>
          </cell>
          <cell r="B1116" t="str">
            <v>ACCESORIOS FIJACION TUBERIA EMT 3" (ABRAZADERA, ALAMBRE)</v>
          </cell>
          <cell r="C1116" t="str">
            <v>Insumos</v>
          </cell>
          <cell r="D1116" t="str">
            <v>UND</v>
          </cell>
          <cell r="E1116">
            <v>17136</v>
          </cell>
          <cell r="F1116">
            <v>14400</v>
          </cell>
        </row>
        <row r="1117">
          <cell r="A1117" t="str">
            <v>I1116</v>
          </cell>
          <cell r="B1117" t="str">
            <v>ACCESORIOS FIJACION TUBERIA EMT 3/4" (ABRAZADERA, ALAMBRE)</v>
          </cell>
          <cell r="C1117" t="str">
            <v>Insumos</v>
          </cell>
          <cell r="D1117" t="str">
            <v>UND</v>
          </cell>
          <cell r="E1117">
            <v>2572</v>
          </cell>
          <cell r="F1117">
            <v>2161</v>
          </cell>
        </row>
        <row r="1118">
          <cell r="A1118" t="str">
            <v>I1117</v>
          </cell>
          <cell r="B1118" t="str">
            <v>ACCESORIOS FIJACION TUBERIA IMC Ó RIDGID 1" (ABRAZADERA, PERNOS)</v>
          </cell>
          <cell r="C1118" t="str">
            <v>Insumos</v>
          </cell>
          <cell r="D1118" t="str">
            <v>UND</v>
          </cell>
          <cell r="E1118">
            <v>5994</v>
          </cell>
          <cell r="F1118">
            <v>5037</v>
          </cell>
        </row>
        <row r="1119">
          <cell r="A1119" t="str">
            <v>I1118</v>
          </cell>
          <cell r="B1119" t="str">
            <v>ACCESORIOS FIJACION TUBERIA IMC Ó RIDGID 1/2" (ABRAZADERA, PERNOS)</v>
          </cell>
          <cell r="C1119" t="str">
            <v>Insumos</v>
          </cell>
          <cell r="D1119" t="str">
            <v>UND</v>
          </cell>
          <cell r="E1119">
            <v>3427</v>
          </cell>
          <cell r="F1119">
            <v>2880</v>
          </cell>
        </row>
        <row r="1120">
          <cell r="A1120" t="str">
            <v>I1119</v>
          </cell>
          <cell r="B1120" t="str">
            <v>ACCESORIOS FIJACION TUBERIA IMC Ó RIDGID 1_1/2" (ABRAZADERA, PERNOS)</v>
          </cell>
          <cell r="C1120" t="str">
            <v>Insumos</v>
          </cell>
          <cell r="D1120" t="str">
            <v>UND</v>
          </cell>
          <cell r="E1120">
            <v>8567</v>
          </cell>
          <cell r="F1120">
            <v>7199</v>
          </cell>
        </row>
        <row r="1121">
          <cell r="A1121" t="str">
            <v>I1120</v>
          </cell>
          <cell r="B1121" t="str">
            <v>ACCESORIOS FIJACION TUBERIA IMC Ó RIDGID 2" (ABRAZADERA, PERNOS)</v>
          </cell>
          <cell r="C1121" t="str">
            <v>Insumos</v>
          </cell>
          <cell r="D1121" t="str">
            <v>UND</v>
          </cell>
          <cell r="E1121">
            <v>17136</v>
          </cell>
          <cell r="F1121">
            <v>14400</v>
          </cell>
        </row>
        <row r="1122">
          <cell r="A1122" t="str">
            <v>I1121</v>
          </cell>
          <cell r="B1122" t="str">
            <v>ACCESORIOS FIJACION TUBERIA IMC Ó RIDGID 3" (ABRAZADERA, PERNOS)</v>
          </cell>
          <cell r="C1122" t="str">
            <v>Insumos</v>
          </cell>
          <cell r="D1122" t="str">
            <v>UND</v>
          </cell>
          <cell r="E1122">
            <v>25704</v>
          </cell>
          <cell r="F1122">
            <v>21600</v>
          </cell>
        </row>
        <row r="1123">
          <cell r="A1123" t="str">
            <v>I1122</v>
          </cell>
          <cell r="B1123" t="str">
            <v>ACCESORIOS FIJACION TUBERIA IMC Ó RIDGID 3/4" (ABRAZADERA, PERNOS)</v>
          </cell>
          <cell r="C1123" t="str">
            <v>Insumos</v>
          </cell>
          <cell r="D1123" t="str">
            <v>UND</v>
          </cell>
          <cell r="E1123">
            <v>4283</v>
          </cell>
          <cell r="F1123">
            <v>3599</v>
          </cell>
        </row>
        <row r="1124">
          <cell r="A1124" t="str">
            <v>I1123</v>
          </cell>
          <cell r="B1124" t="str">
            <v>ACCESORIOS FIJACION TUBERIA IMC Ó RIDGID 4" (ABRAZADERA, PERNOS)</v>
          </cell>
          <cell r="C1124" t="str">
            <v>Insumos</v>
          </cell>
          <cell r="D1124" t="str">
            <v>UND</v>
          </cell>
          <cell r="E1124">
            <v>42845</v>
          </cell>
          <cell r="F1124">
            <v>36004</v>
          </cell>
        </row>
        <row r="1125">
          <cell r="A1125" t="str">
            <v>I1124</v>
          </cell>
          <cell r="B1125" t="str">
            <v>ACCESORIOS TUBERIA EMT 1" (UNION, ADAPTADOR, CURVA)</v>
          </cell>
          <cell r="C1125" t="str">
            <v>Insumos</v>
          </cell>
          <cell r="D1125" t="str">
            <v>UND</v>
          </cell>
          <cell r="E1125">
            <v>8648</v>
          </cell>
          <cell r="F1125">
            <v>7267</v>
          </cell>
        </row>
        <row r="1126">
          <cell r="A1126" t="str">
            <v>I1125</v>
          </cell>
          <cell r="B1126" t="str">
            <v>ACCESORIOS TUBERIA EMT 1/2" (UNION, ADAPTADOR, CURVA)</v>
          </cell>
          <cell r="C1126" t="str">
            <v>Insumos</v>
          </cell>
          <cell r="D1126" t="str">
            <v>UND</v>
          </cell>
          <cell r="E1126">
            <v>3372</v>
          </cell>
          <cell r="F1126">
            <v>2834</v>
          </cell>
        </row>
        <row r="1127">
          <cell r="A1127" t="str">
            <v>I1126</v>
          </cell>
          <cell r="B1127" t="str">
            <v>ACCESORIOS TUBERIA EMT 1_1/2" (UNION, ADAPTADOR, CURVA)</v>
          </cell>
          <cell r="C1127" t="str">
            <v>Insumos</v>
          </cell>
          <cell r="D1127" t="str">
            <v>UND</v>
          </cell>
          <cell r="E1127">
            <v>19020</v>
          </cell>
          <cell r="F1127">
            <v>15983</v>
          </cell>
        </row>
        <row r="1128">
          <cell r="A1128" t="str">
            <v>I1127</v>
          </cell>
          <cell r="B1128" t="str">
            <v>ACCESORIOS TUBERIA EMT 2" (UNION, ADAPTADOR, CURVA)</v>
          </cell>
          <cell r="C1128" t="str">
            <v>Insumos</v>
          </cell>
          <cell r="D1128" t="str">
            <v>UND</v>
          </cell>
          <cell r="E1128">
            <v>28823</v>
          </cell>
          <cell r="F1128">
            <v>24221</v>
          </cell>
        </row>
        <row r="1129">
          <cell r="A1129" t="str">
            <v>I1128</v>
          </cell>
          <cell r="B1129" t="str">
            <v>ACCESORIOS TUBERIA EMT 3" (UNION, ADAPTADOR, CURVA)</v>
          </cell>
          <cell r="C1129" t="str">
            <v>Insumos</v>
          </cell>
          <cell r="D1129" t="str">
            <v>UND</v>
          </cell>
          <cell r="E1129">
            <v>143426</v>
          </cell>
          <cell r="F1129">
            <v>120526</v>
          </cell>
        </row>
        <row r="1130">
          <cell r="A1130" t="str">
            <v>I1129</v>
          </cell>
          <cell r="B1130" t="str">
            <v>ACCESORIOS TUBERIA EMT 3/4" (UNION Y CURVA)</v>
          </cell>
          <cell r="C1130" t="str">
            <v>Insumos</v>
          </cell>
          <cell r="D1130" t="str">
            <v>UND</v>
          </cell>
          <cell r="E1130">
            <v>5406</v>
          </cell>
          <cell r="F1130">
            <v>4543</v>
          </cell>
        </row>
        <row r="1131">
          <cell r="A1131" t="str">
            <v>I1130</v>
          </cell>
          <cell r="B1131" t="str">
            <v>ACCESORIOS TUBERIA IMC Ó RIDGID 1" (UNION  Y CURVA)</v>
          </cell>
          <cell r="C1131" t="str">
            <v>Insumos</v>
          </cell>
          <cell r="D1131" t="str">
            <v>UND</v>
          </cell>
          <cell r="E1131">
            <v>13822</v>
          </cell>
          <cell r="F1131">
            <v>11615</v>
          </cell>
        </row>
        <row r="1132">
          <cell r="A1132" t="str">
            <v>I1131</v>
          </cell>
          <cell r="B1132" t="str">
            <v>ACCESORIOS TUBERIA IMC Ó RIDGID 1/2" (UNION Y CURVA)</v>
          </cell>
          <cell r="C1132" t="str">
            <v>Insumos</v>
          </cell>
          <cell r="D1132" t="str">
            <v>UND</v>
          </cell>
          <cell r="E1132">
            <v>7522</v>
          </cell>
          <cell r="F1132">
            <v>6321</v>
          </cell>
        </row>
        <row r="1133">
          <cell r="A1133" t="str">
            <v>I1132</v>
          </cell>
          <cell r="B1133" t="str">
            <v xml:space="preserve">ACCESORIOS TUBERIA IMC Ó RIDGID 1_1/2" (UNION Y  CURVA ) </v>
          </cell>
          <cell r="C1133" t="str">
            <v>Insumos</v>
          </cell>
          <cell r="D1133" t="str">
            <v>UND</v>
          </cell>
          <cell r="E1133">
            <v>25353</v>
          </cell>
          <cell r="F1133">
            <v>21305</v>
          </cell>
        </row>
        <row r="1134">
          <cell r="A1134" t="str">
            <v>I1133</v>
          </cell>
          <cell r="B1134" t="str">
            <v>ACCESORIOS TUBERIA IMC Ó RIDGID 2" (UNION Y  CURVA)</v>
          </cell>
          <cell r="C1134" t="str">
            <v>Insumos</v>
          </cell>
          <cell r="D1134" t="str">
            <v>UND</v>
          </cell>
          <cell r="E1134">
            <v>36571</v>
          </cell>
          <cell r="F1134">
            <v>30732</v>
          </cell>
        </row>
        <row r="1135">
          <cell r="A1135" t="str">
            <v>I1134</v>
          </cell>
          <cell r="B1135" t="str">
            <v>ACCESORIOS TUBERIA IMC Ó RIDGID 3" (UNION, ADAPTADOR, CURVA)</v>
          </cell>
          <cell r="C1135" t="str">
            <v>Insumos</v>
          </cell>
          <cell r="D1135" t="str">
            <v>UND</v>
          </cell>
          <cell r="E1135">
            <v>172124</v>
          </cell>
          <cell r="F1135">
            <v>144642</v>
          </cell>
        </row>
        <row r="1136">
          <cell r="A1136" t="str">
            <v>I1135</v>
          </cell>
          <cell r="B1136" t="str">
            <v>ACCESORIOS TUBERIA IMC Ó RIDGID 3/4" (UNION Y  CURVA)</v>
          </cell>
          <cell r="C1136" t="str">
            <v>Insumos</v>
          </cell>
          <cell r="D1136" t="str">
            <v>UND</v>
          </cell>
          <cell r="E1136">
            <v>10010</v>
          </cell>
          <cell r="F1136">
            <v>8412</v>
          </cell>
        </row>
        <row r="1137">
          <cell r="A1137" t="str">
            <v>I1136</v>
          </cell>
          <cell r="B1137" t="str">
            <v>ACCESORIOS TUBERIA IMC Ó RIDGID 4" (UNION Y  CURVA)</v>
          </cell>
          <cell r="C1137" t="str">
            <v>Insumos</v>
          </cell>
          <cell r="D1137" t="str">
            <v>UND</v>
          </cell>
          <cell r="E1137">
            <v>272004</v>
          </cell>
          <cell r="F1137">
            <v>228575</v>
          </cell>
        </row>
        <row r="1138">
          <cell r="A1138" t="str">
            <v>I1137</v>
          </cell>
          <cell r="B1138" t="str">
            <v>ADAPTADOR TERMINAL PVC 3/4"</v>
          </cell>
          <cell r="C1138" t="str">
            <v>Insumos</v>
          </cell>
          <cell r="D1138" t="str">
            <v>UND</v>
          </cell>
          <cell r="E1138">
            <v>294</v>
          </cell>
          <cell r="F1138">
            <v>247</v>
          </cell>
        </row>
        <row r="1139">
          <cell r="A1139" t="str">
            <v>I1138</v>
          </cell>
          <cell r="B1139" t="str">
            <v>AISLADOR DE PIN ANSI 55-5 EN MATERIAL POLIMERICO</v>
          </cell>
          <cell r="C1139" t="str">
            <v>Insumos</v>
          </cell>
          <cell r="D1139" t="str">
            <v>UND</v>
          </cell>
          <cell r="E1139">
            <v>31808</v>
          </cell>
          <cell r="F1139">
            <v>26729</v>
          </cell>
        </row>
        <row r="1140">
          <cell r="A1140" t="str">
            <v>I1139</v>
          </cell>
          <cell r="B1140" t="str">
            <v>AISLADOR DE SUSPENSION ANSI 52-1, EN MATERIAL POLIMERICO</v>
          </cell>
          <cell r="C1140" t="str">
            <v>Insumos</v>
          </cell>
          <cell r="D1140" t="str">
            <v>UND</v>
          </cell>
          <cell r="E1140">
            <v>31808</v>
          </cell>
          <cell r="F1140">
            <v>26729</v>
          </cell>
        </row>
        <row r="1141">
          <cell r="A1141" t="str">
            <v>I1140</v>
          </cell>
          <cell r="B1141" t="str">
            <v>AISLADOR PORCELANA TIPO TENSOR ANSI 54-2</v>
          </cell>
          <cell r="C1141" t="str">
            <v>Insumos</v>
          </cell>
          <cell r="D1141" t="str">
            <v>UND</v>
          </cell>
          <cell r="E1141">
            <v>12227</v>
          </cell>
          <cell r="F1141">
            <v>10275</v>
          </cell>
        </row>
        <row r="1142">
          <cell r="A1142" t="str">
            <v>I1141</v>
          </cell>
          <cell r="B1142" t="str">
            <v xml:space="preserve">ALAMBRE COBRE DESNUDO Nº 10 AWG  </v>
          </cell>
          <cell r="C1142" t="str">
            <v>Insumos</v>
          </cell>
          <cell r="D1142" t="str">
            <v>M</v>
          </cell>
          <cell r="E1142">
            <v>2099</v>
          </cell>
          <cell r="F1142">
            <v>1764</v>
          </cell>
        </row>
        <row r="1143">
          <cell r="A1143" t="str">
            <v>I1142</v>
          </cell>
          <cell r="B1143" t="str">
            <v>ALAMBRE COBRE DESNUDO Nº 12 AWG</v>
          </cell>
          <cell r="C1143" t="str">
            <v>Insumos</v>
          </cell>
          <cell r="D1143" t="str">
            <v>M</v>
          </cell>
          <cell r="E1143">
            <v>1451</v>
          </cell>
          <cell r="F1143">
            <v>1219</v>
          </cell>
        </row>
        <row r="1144">
          <cell r="A1144" t="str">
            <v>I1143</v>
          </cell>
          <cell r="B1144" t="str">
            <v>ALAMBRE COBRE DESNUDO Nº 4 AWG</v>
          </cell>
          <cell r="C1144" t="str">
            <v>Insumos</v>
          </cell>
          <cell r="D1144" t="str">
            <v>M</v>
          </cell>
          <cell r="E1144">
            <v>14036</v>
          </cell>
          <cell r="F1144">
            <v>11795</v>
          </cell>
        </row>
        <row r="1145">
          <cell r="A1145" t="str">
            <v>I1144</v>
          </cell>
          <cell r="B1145" t="str">
            <v>ALAMBRE COBRE Nº 10 THHN  AWG</v>
          </cell>
          <cell r="C1145" t="str">
            <v>Insumos</v>
          </cell>
          <cell r="D1145" t="str">
            <v>M</v>
          </cell>
          <cell r="E1145">
            <v>2495</v>
          </cell>
          <cell r="F1145">
            <v>2097</v>
          </cell>
        </row>
        <row r="1146">
          <cell r="A1146" t="str">
            <v>I1145</v>
          </cell>
          <cell r="B1146" t="str">
            <v>ALAMBRE COBRE Nº 12 THHN  AWG</v>
          </cell>
          <cell r="C1146" t="str">
            <v>Insumos</v>
          </cell>
          <cell r="D1146" t="str">
            <v>M</v>
          </cell>
          <cell r="E1146">
            <v>1511</v>
          </cell>
          <cell r="F1146">
            <v>1270</v>
          </cell>
        </row>
        <row r="1147">
          <cell r="A1147" t="str">
            <v>I1146</v>
          </cell>
          <cell r="B1147" t="str">
            <v>AMARRE PLÁSTICO PARA CABLE TRENZADO 20X4,8MM</v>
          </cell>
          <cell r="C1147" t="str">
            <v>Insumos</v>
          </cell>
          <cell r="D1147" t="str">
            <v>UND</v>
          </cell>
          <cell r="E1147">
            <v>6608</v>
          </cell>
          <cell r="F1147">
            <v>5553</v>
          </cell>
        </row>
        <row r="1148">
          <cell r="A1148" t="str">
            <v>I1147</v>
          </cell>
          <cell r="B1148" t="str">
            <v>APLIQUE TORTUGA APTO PARA USO A LA INTEMPERIE. BOMBILLO AHORRADOR 26W E27.</v>
          </cell>
          <cell r="C1148" t="str">
            <v>Insumos</v>
          </cell>
          <cell r="D1148" t="str">
            <v>UND</v>
          </cell>
          <cell r="E1148">
            <v>77118</v>
          </cell>
          <cell r="F1148">
            <v>64805</v>
          </cell>
        </row>
        <row r="1149">
          <cell r="A1149" t="str">
            <v>I1148</v>
          </cell>
          <cell r="B1149" t="str">
            <v>ARANDELA CUADRADA PLANA DE 4X4X5/8. PL. 1/8</v>
          </cell>
          <cell r="C1149" t="str">
            <v>Insumos</v>
          </cell>
          <cell r="D1149" t="str">
            <v>UND</v>
          </cell>
          <cell r="E1149">
            <v>4393</v>
          </cell>
          <cell r="F1149">
            <v>3692</v>
          </cell>
        </row>
        <row r="1150">
          <cell r="A1150" t="str">
            <v>I1149</v>
          </cell>
          <cell r="B1150" t="str">
            <v>ARANDELA PRESION GUAZA 5/8</v>
          </cell>
          <cell r="C1150" t="str">
            <v>Insumos</v>
          </cell>
          <cell r="D1150" t="str">
            <v>UND</v>
          </cell>
          <cell r="E1150">
            <v>276</v>
          </cell>
          <cell r="F1150">
            <v>232</v>
          </cell>
        </row>
        <row r="1151">
          <cell r="A1151" t="str">
            <v>I1150</v>
          </cell>
          <cell r="B1151" t="str">
            <v>BALA CUADRADA FC 2X26W HIGH LIGHTS. INCLUYE 2 BOMBILLAS AHORRADORAS 26W. E27, BALASTO ELECTRONICO Y VIDRIO DECORATIVO</v>
          </cell>
          <cell r="C1151" t="str">
            <v>Insumos</v>
          </cell>
          <cell r="D1151" t="str">
            <v>UND</v>
          </cell>
          <cell r="E1151">
            <v>214230</v>
          </cell>
          <cell r="F1151">
            <v>180025</v>
          </cell>
        </row>
        <row r="1152">
          <cell r="A1152" t="str">
            <v>I1151</v>
          </cell>
          <cell r="B1152" t="str">
            <v>BALA DULUX FC HIGH LIGHTS 2X26W. ARO BLANCO Y VIDRIO DECORATIVO. INCLUYE 2 BOMBILLAS AHORRADORAS 26W. E27 Y BALASTO ELECTRONICO.</v>
          </cell>
          <cell r="C1152" t="str">
            <v>Insumos</v>
          </cell>
          <cell r="D1152" t="str">
            <v>UND</v>
          </cell>
          <cell r="E1152">
            <v>206360</v>
          </cell>
          <cell r="F1152">
            <v>173412</v>
          </cell>
        </row>
        <row r="1153">
          <cell r="A1153" t="str">
            <v>I1152</v>
          </cell>
          <cell r="B1153" t="str">
            <v>BALA HALOGENA INYECTADA CUADRADA HIGH LIGHTS. ARO ESCUALIZABLE. INCLUYE BOMBILLO DICROICO 50W Y ADAPTADOR 12V.</v>
          </cell>
          <cell r="C1153" t="str">
            <v>Insumos</v>
          </cell>
          <cell r="D1153" t="str">
            <v>UND</v>
          </cell>
          <cell r="E1153">
            <v>66201</v>
          </cell>
          <cell r="F1153">
            <v>55631</v>
          </cell>
        </row>
        <row r="1154">
          <cell r="A1154" t="str">
            <v>I1153</v>
          </cell>
          <cell r="B1154" t="str">
            <v>BALA HQI RECTANGULAR EQUALIZABLE MARCA HIGH LIGHTS. INCLUYE AUTOTRANSFORMADOR Y BOMBILLA MH70W</v>
          </cell>
          <cell r="C1154" t="str">
            <v>Insumos</v>
          </cell>
          <cell r="D1154" t="str">
            <v>UND</v>
          </cell>
          <cell r="E1154">
            <v>385977</v>
          </cell>
          <cell r="F1154">
            <v>324350</v>
          </cell>
        </row>
        <row r="1155">
          <cell r="A1155" t="str">
            <v>I1154</v>
          </cell>
          <cell r="B1155" t="str">
            <v>BALA MINI FC HIGH LIGHTS 1X26W. INCLUYE BOMBILLA AHORRADORA 26W. E27. ARO BLANCO REFLECTOR EN ALUMINIO BRILLADO</v>
          </cell>
          <cell r="C1155" t="str">
            <v>Insumos</v>
          </cell>
          <cell r="D1155" t="str">
            <v>UND</v>
          </cell>
          <cell r="E1155">
            <v>77118</v>
          </cell>
          <cell r="F1155">
            <v>64805</v>
          </cell>
        </row>
        <row r="1156">
          <cell r="A1156" t="str">
            <v>I1155</v>
          </cell>
          <cell r="B1156" t="str">
            <v>BANDA PLASTICA DE SEÑALIZACION SEGUN NORMA CS-273</v>
          </cell>
          <cell r="C1156" t="str">
            <v>Insumos</v>
          </cell>
          <cell r="D1156" t="str">
            <v>M</v>
          </cell>
          <cell r="E1156">
            <v>3082</v>
          </cell>
          <cell r="F1156">
            <v>2590</v>
          </cell>
        </row>
        <row r="1157">
          <cell r="A1157" t="str">
            <v>I1156</v>
          </cell>
          <cell r="B1157" t="str">
            <v>BANDEJA PORTACABLE ACERO GALVANIZADO EN CALIENTE ANCHO UTIL 10CM. INCLUYE PLATINAS DE UNION.</v>
          </cell>
          <cell r="C1157" t="str">
            <v>Insumos</v>
          </cell>
          <cell r="D1157" t="str">
            <v>M</v>
          </cell>
          <cell r="E1157">
            <v>54475</v>
          </cell>
          <cell r="F1157">
            <v>45777</v>
          </cell>
        </row>
        <row r="1158">
          <cell r="A1158" t="str">
            <v>I1157</v>
          </cell>
          <cell r="B1158" t="str">
            <v>BANDEJA PORTACABLE ACERO GALVANIZADO EN CALIENTE ANCHO UTIL 20CM. INCLUYE PLATINAS DE UNION.</v>
          </cell>
          <cell r="C1158" t="str">
            <v>Insumos</v>
          </cell>
          <cell r="D1158" t="str">
            <v>M</v>
          </cell>
          <cell r="E1158">
            <v>59256</v>
          </cell>
          <cell r="F1158">
            <v>49795</v>
          </cell>
        </row>
        <row r="1159">
          <cell r="A1159" t="str">
            <v>I1158</v>
          </cell>
          <cell r="B1159" t="str">
            <v>BANDEJA PORTACABLE ACERO GALVANIZADO EN CALIENTE ANCHO UTIL 30CM. INCLUYE PLATINAS DE UNION.</v>
          </cell>
          <cell r="C1159" t="str">
            <v>Insumos</v>
          </cell>
          <cell r="D1159" t="str">
            <v>M</v>
          </cell>
          <cell r="E1159">
            <v>64887</v>
          </cell>
          <cell r="F1159">
            <v>54527</v>
          </cell>
        </row>
        <row r="1160">
          <cell r="A1160" t="str">
            <v>I1159</v>
          </cell>
          <cell r="B1160" t="str">
            <v>BANDEJA PORTACABLE ACERO GALVANIZADO EN CALIENTE ANCHO UTIL 40CM. INCLUYE PLATINAS DE UNION.</v>
          </cell>
          <cell r="C1160" t="str">
            <v>Insumos</v>
          </cell>
          <cell r="D1160" t="str">
            <v>M</v>
          </cell>
          <cell r="E1160">
            <v>70713</v>
          </cell>
          <cell r="F1160">
            <v>59423</v>
          </cell>
        </row>
        <row r="1161">
          <cell r="A1161" t="str">
            <v>I1160</v>
          </cell>
          <cell r="B1161" t="str">
            <v>BANDEJA PORTACABLE ACERO GALVANIZADO EN CALIENTE ANCHO UTIL 50CM. INCLUYE PLATINAS DE UNION.</v>
          </cell>
          <cell r="C1161" t="str">
            <v>Insumos</v>
          </cell>
          <cell r="D1161" t="str">
            <v>M</v>
          </cell>
          <cell r="E1161">
            <v>76241</v>
          </cell>
          <cell r="F1161">
            <v>64068</v>
          </cell>
        </row>
        <row r="1162">
          <cell r="A1162" t="str">
            <v>I1161</v>
          </cell>
          <cell r="B1162" t="str">
            <v>BANDEJA PORTACABLE ACERO GALVANIZADO EN CALIENTE ANCHO UTIL 60CM. INCLUYE PLATINAS DE UNION.</v>
          </cell>
          <cell r="C1162" t="str">
            <v>Insumos</v>
          </cell>
          <cell r="D1162" t="str">
            <v>M</v>
          </cell>
          <cell r="E1162">
            <v>81713</v>
          </cell>
          <cell r="F1162">
            <v>68666</v>
          </cell>
        </row>
        <row r="1163">
          <cell r="A1163" t="str">
            <v>I1162</v>
          </cell>
          <cell r="B1163" t="str">
            <v>BASE Y FOTOCELDA TIPO EXTERIOR PARA ALUMBRADO INSTALADA.</v>
          </cell>
          <cell r="C1163" t="str">
            <v>Insumos</v>
          </cell>
          <cell r="D1163" t="str">
            <v>UND</v>
          </cell>
          <cell r="E1163">
            <v>33419</v>
          </cell>
          <cell r="F1163">
            <v>28083</v>
          </cell>
        </row>
        <row r="1164">
          <cell r="A1164" t="str">
            <v>I1163</v>
          </cell>
          <cell r="B1164" t="str">
            <v>BAYONETA PARA ANGULO  DOBLE 2 1/2 X 2 1/2 X 1/4 X 1,50 M</v>
          </cell>
          <cell r="C1164" t="str">
            <v>Insumos</v>
          </cell>
          <cell r="D1164" t="str">
            <v>UND</v>
          </cell>
          <cell r="E1164">
            <v>187611</v>
          </cell>
          <cell r="F1164">
            <v>157656</v>
          </cell>
        </row>
        <row r="1165">
          <cell r="A1165" t="str">
            <v>I1164</v>
          </cell>
          <cell r="B1165" t="str">
            <v>BAYONETA SENCILLA  2-1/2 X 1/4 X 1,50 M</v>
          </cell>
          <cell r="C1165" t="str">
            <v>Insumos</v>
          </cell>
          <cell r="D1165" t="str">
            <v>UND</v>
          </cell>
          <cell r="E1165">
            <v>86903</v>
          </cell>
          <cell r="F1165">
            <v>73028</v>
          </cell>
        </row>
        <row r="1166">
          <cell r="A1166" t="str">
            <v>I1165</v>
          </cell>
          <cell r="B1166" t="str">
            <v>BOQUILLA-TERMINAL (JUEGO DE TUERCA Y CONTRATUERCA) PARA TUBERIA IMC GALVANIZADA 2"</v>
          </cell>
          <cell r="C1166" t="str">
            <v>Insumos</v>
          </cell>
          <cell r="D1166" t="str">
            <v>UND</v>
          </cell>
          <cell r="E1166">
            <v>2633</v>
          </cell>
          <cell r="F1166">
            <v>2213</v>
          </cell>
        </row>
        <row r="1167">
          <cell r="A1167" t="str">
            <v>I1166</v>
          </cell>
          <cell r="B1167" t="str">
            <v>BOQUILLA-TERMINAL (JUEGO DE TUERCA Y CONTRATUERCA) PARA TUBERIA IMC GALVANIZADA 3"</v>
          </cell>
          <cell r="C1167" t="str">
            <v>Insumos</v>
          </cell>
          <cell r="D1167" t="str">
            <v>UND</v>
          </cell>
          <cell r="E1167">
            <v>12622</v>
          </cell>
          <cell r="F1167">
            <v>10607</v>
          </cell>
        </row>
        <row r="1168">
          <cell r="A1168" t="str">
            <v>I1167</v>
          </cell>
          <cell r="B1168" t="str">
            <v>BOQUILLA-TERMINAL (JUEGO DE TUERCA Y CONTRATUERCA) PARA TUBERIA IMC GALVANIZADA 4"</v>
          </cell>
          <cell r="C1168" t="str">
            <v>Insumos</v>
          </cell>
          <cell r="D1168" t="str">
            <v>UND</v>
          </cell>
          <cell r="E1168">
            <v>19881</v>
          </cell>
          <cell r="F1168">
            <v>16707</v>
          </cell>
        </row>
        <row r="1169">
          <cell r="A1169" t="str">
            <v>I1168</v>
          </cell>
          <cell r="B1169" t="str">
            <v>BORNA DE PONCHAR ESTAÑO DE DOS HUECOS Nº 4/0</v>
          </cell>
          <cell r="C1169" t="str">
            <v>Insumos</v>
          </cell>
          <cell r="D1169" t="str">
            <v>UND</v>
          </cell>
          <cell r="E1169">
            <v>9850</v>
          </cell>
          <cell r="F1169">
            <v>8277</v>
          </cell>
        </row>
        <row r="1170">
          <cell r="A1170" t="str">
            <v>I1169</v>
          </cell>
          <cell r="B1170" t="str">
            <v>BORNA TERMINAL PONCHAR MARCA 3M Ó PANDUIT BARRIL LARGO PARA CABLE NO.1/0AWG</v>
          </cell>
          <cell r="C1170" t="str">
            <v>Insumos</v>
          </cell>
          <cell r="D1170" t="str">
            <v>UND</v>
          </cell>
          <cell r="E1170">
            <v>4629</v>
          </cell>
          <cell r="F1170">
            <v>3890</v>
          </cell>
        </row>
        <row r="1171">
          <cell r="A1171" t="str">
            <v>I1170</v>
          </cell>
          <cell r="B1171" t="str">
            <v>BORNA TERMINAL PONCHAR MARCA 3M Ó PANDUIT BARRIL LARGO PARA CABLE NO.2/0AWG</v>
          </cell>
          <cell r="C1171" t="str">
            <v>Insumos</v>
          </cell>
          <cell r="D1171" t="str">
            <v>UND</v>
          </cell>
          <cell r="E1171">
            <v>5656</v>
          </cell>
          <cell r="F1171">
            <v>4753</v>
          </cell>
        </row>
        <row r="1172">
          <cell r="A1172" t="str">
            <v>I1171</v>
          </cell>
          <cell r="B1172" t="str">
            <v>BORNA TERMINAL PONCHAR MARCA 3M Ó PANDUIT BARRIL LARGO PARA CABLE NO.2AWG</v>
          </cell>
          <cell r="C1172" t="str">
            <v>Insumos</v>
          </cell>
          <cell r="D1172" t="str">
            <v>UND</v>
          </cell>
          <cell r="E1172">
            <v>4572</v>
          </cell>
          <cell r="F1172">
            <v>3842</v>
          </cell>
        </row>
        <row r="1173">
          <cell r="A1173" t="str">
            <v>I1172</v>
          </cell>
          <cell r="B1173" t="str">
            <v>BRAZO HORIZONTAL GALV. 3/4" X 1.50M</v>
          </cell>
          <cell r="C1173" t="str">
            <v>Insumos</v>
          </cell>
          <cell r="D1173" t="str">
            <v>UND</v>
          </cell>
          <cell r="E1173">
            <v>89201</v>
          </cell>
          <cell r="F1173">
            <v>74959</v>
          </cell>
        </row>
        <row r="1174">
          <cell r="A1174" t="str">
            <v>I1173</v>
          </cell>
          <cell r="B1174" t="str">
            <v>CABLE CUADRUPLEX AUTOSOPORTADOS 90ºC 600V  Nº  3X2/0+1X1/0 CONDUCTOR DE ALUMIIO AISLADO EN POLITILENO RETICULADO (XLP)</v>
          </cell>
          <cell r="C1174" t="str">
            <v>Insumos</v>
          </cell>
          <cell r="D1174" t="str">
            <v>M</v>
          </cell>
          <cell r="E1174">
            <v>53684</v>
          </cell>
          <cell r="F1174">
            <v>45113</v>
          </cell>
        </row>
        <row r="1175">
          <cell r="A1175" t="str">
            <v>I1174</v>
          </cell>
          <cell r="B1175" t="str">
            <v>CABLE CUADRUPLEX AUTOSOPORTADOS 90ºC 600V  Nº  4X4/0 CONDUCTOR DE ALUMIIO AISLADO EN POLITILENO RETICULADO (XLP)</v>
          </cell>
          <cell r="C1175" t="str">
            <v>Insumos</v>
          </cell>
          <cell r="D1175" t="str">
            <v>M</v>
          </cell>
          <cell r="E1175">
            <v>85158</v>
          </cell>
          <cell r="F1175">
            <v>71561</v>
          </cell>
        </row>
        <row r="1176">
          <cell r="A1176" t="str">
            <v>I1175</v>
          </cell>
          <cell r="B1176" t="str">
            <v>CABLE DE ALUMINIO DESNUDO CON ALMA  ACERO GALVANIZADO ACSR Nº 1/0 AWG</v>
          </cell>
          <cell r="C1176" t="str">
            <v>Insumos</v>
          </cell>
          <cell r="D1176" t="str">
            <v>M</v>
          </cell>
          <cell r="E1176">
            <v>3515</v>
          </cell>
          <cell r="F1176">
            <v>2954</v>
          </cell>
        </row>
        <row r="1177">
          <cell r="A1177" t="str">
            <v>I1176</v>
          </cell>
          <cell r="B1177" t="str">
            <v>CABLE DE ALUMINIO DESNUDO CON ALMA  ACERO GALVANIZADO ACSR Nº 1/0 AWG</v>
          </cell>
          <cell r="C1177" t="str">
            <v>Insumos</v>
          </cell>
          <cell r="D1177" t="str">
            <v>M</v>
          </cell>
          <cell r="E1177">
            <v>5266</v>
          </cell>
          <cell r="F1177">
            <v>4425</v>
          </cell>
        </row>
        <row r="1178">
          <cell r="A1178" t="str">
            <v>I1177</v>
          </cell>
          <cell r="B1178" t="str">
            <v>CABLE DE ALUMINIO DESNUDO CON ALMA  ACERO GALVANIZADO ACSR Nº 4/0 AWG</v>
          </cell>
          <cell r="C1178" t="str">
            <v>Insumos</v>
          </cell>
          <cell r="D1178" t="str">
            <v>M</v>
          </cell>
          <cell r="E1178">
            <v>7091</v>
          </cell>
          <cell r="F1178">
            <v>5959</v>
          </cell>
        </row>
        <row r="1179">
          <cell r="A1179" t="str">
            <v>I1178</v>
          </cell>
          <cell r="B1179" t="str">
            <v>CABLE DE COBRE DESNUDO Nº 1/0  AWG</v>
          </cell>
          <cell r="C1179" t="str">
            <v>Insumos</v>
          </cell>
          <cell r="D1179" t="str">
            <v>M</v>
          </cell>
          <cell r="E1179">
            <v>26092</v>
          </cell>
          <cell r="F1179">
            <v>21926</v>
          </cell>
        </row>
        <row r="1180">
          <cell r="A1180" t="str">
            <v>I1179</v>
          </cell>
          <cell r="B1180" t="str">
            <v>CABLE DE COBRE DESNUDO Nº 10 AWG</v>
          </cell>
          <cell r="C1180" t="str">
            <v>Insumos</v>
          </cell>
          <cell r="D1180" t="str">
            <v>M</v>
          </cell>
          <cell r="E1180">
            <v>3218</v>
          </cell>
          <cell r="F1180">
            <v>2704</v>
          </cell>
        </row>
        <row r="1181">
          <cell r="A1181" t="str">
            <v>I1180</v>
          </cell>
          <cell r="B1181" t="str">
            <v>CABLE DE COBRE DESNUDO Nº 2  AWG</v>
          </cell>
          <cell r="C1181" t="str">
            <v>Insumos</v>
          </cell>
          <cell r="D1181" t="str">
            <v>M</v>
          </cell>
          <cell r="E1181">
            <v>14744</v>
          </cell>
          <cell r="F1181">
            <v>12390</v>
          </cell>
        </row>
        <row r="1182">
          <cell r="A1182" t="str">
            <v>I1181</v>
          </cell>
          <cell r="B1182" t="str">
            <v>CABLE DE COBRE DESNUDO Nº 2/0  AWG</v>
          </cell>
          <cell r="C1182" t="str">
            <v>Insumos</v>
          </cell>
          <cell r="D1182" t="str">
            <v>M</v>
          </cell>
          <cell r="E1182">
            <v>34270</v>
          </cell>
          <cell r="F1182">
            <v>28798</v>
          </cell>
        </row>
        <row r="1183">
          <cell r="A1183" t="str">
            <v>I1182</v>
          </cell>
          <cell r="B1183" t="str">
            <v xml:space="preserve">CABLE DE COBRE DESNUDO Nº 4 AWG </v>
          </cell>
          <cell r="C1183" t="str">
            <v>Insumos</v>
          </cell>
          <cell r="D1183" t="str">
            <v>M</v>
          </cell>
          <cell r="E1183">
            <v>12149</v>
          </cell>
          <cell r="F1183">
            <v>10209</v>
          </cell>
        </row>
        <row r="1184">
          <cell r="A1184" t="str">
            <v>I1183</v>
          </cell>
          <cell r="B1184" t="str">
            <v xml:space="preserve">CABLE DE COBRE DESNUDO Nº 4/0 AWG </v>
          </cell>
          <cell r="C1184" t="str">
            <v>Insumos</v>
          </cell>
          <cell r="D1184" t="str">
            <v>M</v>
          </cell>
          <cell r="E1184">
            <v>60354</v>
          </cell>
          <cell r="F1184">
            <v>50718</v>
          </cell>
        </row>
        <row r="1185">
          <cell r="A1185" t="str">
            <v>I1184</v>
          </cell>
          <cell r="B1185" t="str">
            <v xml:space="preserve">CABLE DE COBRE DESNUDO Nº 6 AWG  </v>
          </cell>
          <cell r="C1185" t="str">
            <v>Insumos</v>
          </cell>
          <cell r="D1185" t="str">
            <v>M</v>
          </cell>
          <cell r="E1185">
            <v>6657</v>
          </cell>
          <cell r="F1185">
            <v>5594</v>
          </cell>
        </row>
        <row r="1186">
          <cell r="A1186" t="str">
            <v>I1185</v>
          </cell>
          <cell r="B1186" t="str">
            <v xml:space="preserve">CABLE DE COBRE DESNUDO Nº 8 AWG </v>
          </cell>
          <cell r="C1186" t="str">
            <v>Insumos</v>
          </cell>
          <cell r="D1186" t="str">
            <v>M</v>
          </cell>
          <cell r="E1186">
            <v>4115</v>
          </cell>
          <cell r="F1186">
            <v>3458</v>
          </cell>
        </row>
        <row r="1187">
          <cell r="A1187" t="str">
            <v>I1186</v>
          </cell>
          <cell r="B1187" t="str">
            <v>CABLE DE COBRE ENCAUCHETADO 3 X 16 THHN</v>
          </cell>
          <cell r="C1187" t="str">
            <v>Insumos</v>
          </cell>
          <cell r="D1187" t="str">
            <v>M</v>
          </cell>
          <cell r="E1187">
            <v>4298</v>
          </cell>
          <cell r="F1187">
            <v>3612</v>
          </cell>
        </row>
        <row r="1188">
          <cell r="A1188" t="str">
            <v>I1187</v>
          </cell>
          <cell r="B1188" t="str">
            <v>CABLE DE COBRE MONOPOLAR  XLPE MV-90 15KV 90ºC CON NIVEL DE AISLAMIENTO  DE 100% Nº2 AWG</v>
          </cell>
          <cell r="C1188" t="str">
            <v>Insumos</v>
          </cell>
          <cell r="D1188" t="str">
            <v>M</v>
          </cell>
          <cell r="E1188">
            <v>43189</v>
          </cell>
          <cell r="F1188">
            <v>36293</v>
          </cell>
        </row>
        <row r="1189">
          <cell r="A1189" t="str">
            <v>I1188</v>
          </cell>
          <cell r="B1189" t="str">
            <v>CABLE DE COBRE Nº 1/0 THHN  AWG</v>
          </cell>
          <cell r="C1189" t="str">
            <v>Insumos</v>
          </cell>
          <cell r="D1189" t="str">
            <v>M</v>
          </cell>
          <cell r="E1189">
            <v>29763</v>
          </cell>
          <cell r="F1189">
            <v>25011</v>
          </cell>
        </row>
        <row r="1190">
          <cell r="A1190" t="str">
            <v>I1189</v>
          </cell>
          <cell r="B1190" t="str">
            <v xml:space="preserve">CABLE DE COBRE Nº 10 THHN AWG  AMARILLO </v>
          </cell>
          <cell r="C1190" t="str">
            <v>Insumos</v>
          </cell>
          <cell r="D1190" t="str">
            <v>M</v>
          </cell>
          <cell r="E1190">
            <v>2620</v>
          </cell>
          <cell r="F1190">
            <v>2202</v>
          </cell>
        </row>
        <row r="1191">
          <cell r="A1191" t="str">
            <v>I1190</v>
          </cell>
          <cell r="B1191" t="str">
            <v xml:space="preserve">CABLE DE COBRE Nº 2 THHN AWG NEGRO </v>
          </cell>
          <cell r="C1191" t="str">
            <v>Insumos</v>
          </cell>
          <cell r="D1191" t="str">
            <v>M</v>
          </cell>
          <cell r="E1191">
            <v>16101</v>
          </cell>
          <cell r="F1191">
            <v>13530</v>
          </cell>
        </row>
        <row r="1192">
          <cell r="A1192" t="str">
            <v>I1191</v>
          </cell>
          <cell r="B1192" t="str">
            <v>CABLE DE COBRE Nº 2/0 THHN  AWG</v>
          </cell>
          <cell r="C1192" t="str">
            <v>Insumos</v>
          </cell>
          <cell r="D1192" t="str">
            <v>M</v>
          </cell>
          <cell r="E1192">
            <v>34024</v>
          </cell>
          <cell r="F1192">
            <v>28592</v>
          </cell>
        </row>
        <row r="1193">
          <cell r="A1193" t="str">
            <v>I1192</v>
          </cell>
          <cell r="B1193" t="str">
            <v>CABLE DE COBRE Nº 350 THHN MCM</v>
          </cell>
          <cell r="C1193" t="str">
            <v>Insumos</v>
          </cell>
          <cell r="D1193" t="str">
            <v>M</v>
          </cell>
          <cell r="E1193">
            <v>92521</v>
          </cell>
          <cell r="F1193">
            <v>77749</v>
          </cell>
        </row>
        <row r="1194">
          <cell r="A1194" t="str">
            <v>I1193</v>
          </cell>
          <cell r="B1194" t="str">
            <v xml:space="preserve">CABLE DE COBRE Nº 4 THHN AWG NEGRO </v>
          </cell>
          <cell r="C1194" t="str">
            <v>Insumos</v>
          </cell>
          <cell r="D1194" t="str">
            <v>M</v>
          </cell>
          <cell r="E1194">
            <v>9951</v>
          </cell>
          <cell r="F1194">
            <v>8362</v>
          </cell>
        </row>
        <row r="1195">
          <cell r="A1195" t="str">
            <v>I1194</v>
          </cell>
          <cell r="B1195" t="str">
            <v xml:space="preserve">CABLE DE COBRE Nº 4/0 THHN  AWG NEGRO </v>
          </cell>
          <cell r="C1195" t="str">
            <v>Insumos</v>
          </cell>
          <cell r="D1195" t="str">
            <v>M</v>
          </cell>
          <cell r="E1195">
            <v>60823</v>
          </cell>
          <cell r="F1195">
            <v>51112</v>
          </cell>
        </row>
        <row r="1196">
          <cell r="A1196" t="str">
            <v>I1195</v>
          </cell>
          <cell r="B1196" t="str">
            <v xml:space="preserve">CABLE DE COBRE Nº 6 THHN AWG NEGRO </v>
          </cell>
          <cell r="C1196" t="str">
            <v>Insumos</v>
          </cell>
          <cell r="D1196" t="str">
            <v>M</v>
          </cell>
          <cell r="E1196">
            <v>6960</v>
          </cell>
          <cell r="F1196">
            <v>5849</v>
          </cell>
        </row>
        <row r="1197">
          <cell r="A1197" t="str">
            <v>I1196</v>
          </cell>
          <cell r="B1197" t="str">
            <v xml:space="preserve">CABLE DE COBRE Nº 8 THHN AWG  NEGRO </v>
          </cell>
          <cell r="C1197" t="str">
            <v>Insumos</v>
          </cell>
          <cell r="D1197" t="str">
            <v>M</v>
          </cell>
          <cell r="E1197">
            <v>4941</v>
          </cell>
          <cell r="F1197">
            <v>4152</v>
          </cell>
        </row>
        <row r="1198">
          <cell r="A1198" t="str">
            <v>I1197</v>
          </cell>
          <cell r="B1198" t="str">
            <v xml:space="preserve">ALAMBRE DE COBRE Nº 8 THWN </v>
          </cell>
          <cell r="C1198" t="str">
            <v>Insumos</v>
          </cell>
          <cell r="D1198" t="str">
            <v>M</v>
          </cell>
          <cell r="E1198">
            <v>3768</v>
          </cell>
          <cell r="F1198">
            <v>3166</v>
          </cell>
        </row>
        <row r="1199">
          <cell r="A1199" t="str">
            <v>I1198</v>
          </cell>
          <cell r="B1199" t="str">
            <v xml:space="preserve">ALAMBRE DE COBRE Nº 10 THWN </v>
          </cell>
          <cell r="C1199" t="str">
            <v>Insumos</v>
          </cell>
          <cell r="D1199" t="str">
            <v>M</v>
          </cell>
          <cell r="E1199">
            <v>2829</v>
          </cell>
          <cell r="F1199">
            <v>2377</v>
          </cell>
        </row>
        <row r="1200">
          <cell r="A1200" t="str">
            <v>I1199</v>
          </cell>
          <cell r="B1200" t="str">
            <v xml:space="preserve">ALAMBRE DE COBRE Nº 12 THWN </v>
          </cell>
          <cell r="C1200" t="str">
            <v>Insumos</v>
          </cell>
          <cell r="D1200" t="str">
            <v>M</v>
          </cell>
          <cell r="E1200">
            <v>2544</v>
          </cell>
          <cell r="F1200">
            <v>2138</v>
          </cell>
        </row>
        <row r="1201">
          <cell r="A1201" t="str">
            <v>I1200</v>
          </cell>
          <cell r="B1201" t="str">
            <v xml:space="preserve">CABLE DE COBRE Nº 6 THWN </v>
          </cell>
          <cell r="C1201" t="str">
            <v>Insumos</v>
          </cell>
          <cell r="D1201" t="str">
            <v>M</v>
          </cell>
          <cell r="E1201">
            <v>11495</v>
          </cell>
          <cell r="F1201">
            <v>9660</v>
          </cell>
        </row>
        <row r="1202">
          <cell r="A1202" t="str">
            <v>I1201</v>
          </cell>
          <cell r="B1202" t="str">
            <v xml:space="preserve">CABLE DE COBRE Nº 8 THWN </v>
          </cell>
          <cell r="C1202" t="str">
            <v>Insumos</v>
          </cell>
          <cell r="D1202" t="str">
            <v>M</v>
          </cell>
          <cell r="E1202">
            <v>7729</v>
          </cell>
          <cell r="F1202">
            <v>6495</v>
          </cell>
        </row>
        <row r="1203">
          <cell r="A1203" t="str">
            <v>I1202</v>
          </cell>
          <cell r="B1203" t="str">
            <v xml:space="preserve">CABLE DE COBRE Nº 10 THWN </v>
          </cell>
          <cell r="C1203" t="str">
            <v>Insumos</v>
          </cell>
          <cell r="D1203" t="str">
            <v>M</v>
          </cell>
          <cell r="E1203">
            <v>5468</v>
          </cell>
          <cell r="F1203">
            <v>4595</v>
          </cell>
        </row>
        <row r="1204">
          <cell r="A1204" t="str">
            <v>I1203</v>
          </cell>
          <cell r="B1204" t="str">
            <v xml:space="preserve">CABLE DE COBRE Nº 12 THWN </v>
          </cell>
          <cell r="C1204" t="str">
            <v>Insumos</v>
          </cell>
          <cell r="D1204" t="str">
            <v>M</v>
          </cell>
          <cell r="E1204">
            <v>3768</v>
          </cell>
          <cell r="F1204">
            <v>3166</v>
          </cell>
        </row>
        <row r="1205">
          <cell r="A1205" t="str">
            <v>I1204</v>
          </cell>
          <cell r="B1205" t="str">
            <v>CABLE SUPER GX DE 9,53 MM (3/8") GALVANIZADO O CABLE PARA RETENIDA DE 3/8 GALVANIZADO</v>
          </cell>
          <cell r="C1205" t="str">
            <v>Insumos</v>
          </cell>
          <cell r="D1205" t="str">
            <v>M</v>
          </cell>
          <cell r="E1205">
            <v>4073</v>
          </cell>
          <cell r="F1205">
            <v>3423</v>
          </cell>
        </row>
        <row r="1206">
          <cell r="A1206" t="str">
            <v>I1205</v>
          </cell>
          <cell r="B1206" t="str">
            <v xml:space="preserve">CAJA METALICA GALVANIZADA (REF: 2400) </v>
          </cell>
          <cell r="C1206" t="str">
            <v>Insumos</v>
          </cell>
          <cell r="D1206" t="str">
            <v>UND</v>
          </cell>
          <cell r="E1206">
            <v>2911</v>
          </cell>
          <cell r="F1206">
            <v>2446</v>
          </cell>
        </row>
        <row r="1207">
          <cell r="A1207" t="str">
            <v>I1206</v>
          </cell>
          <cell r="B1207" t="str">
            <v xml:space="preserve">CAJA METALICA GALVANIZADA (REF: 5800) </v>
          </cell>
          <cell r="C1207" t="str">
            <v>Insumos</v>
          </cell>
          <cell r="D1207" t="str">
            <v>UND</v>
          </cell>
          <cell r="E1207">
            <v>2235</v>
          </cell>
          <cell r="F1207">
            <v>1878</v>
          </cell>
        </row>
        <row r="1208">
          <cell r="A1208" t="str">
            <v>I1207</v>
          </cell>
          <cell r="B1208" t="str">
            <v>CAJA OCTOGONAL GALVANIZADA (CAJA EMP GALV.OCTAGONAL 4")</v>
          </cell>
          <cell r="C1208" t="str">
            <v>Insumos</v>
          </cell>
          <cell r="D1208" t="str">
            <v>UND</v>
          </cell>
          <cell r="E1208">
            <v>2235</v>
          </cell>
          <cell r="F1208">
            <v>1878</v>
          </cell>
        </row>
        <row r="1209">
          <cell r="A1209" t="str">
            <v>I1208</v>
          </cell>
          <cell r="B1209" t="str">
            <v xml:space="preserve">CAJA TRIFÁSICA TIPO INTEMPERIE PARA ACOMETIDAS DE BT </v>
          </cell>
          <cell r="C1209" t="str">
            <v>Insumos</v>
          </cell>
          <cell r="D1209" t="str">
            <v>M</v>
          </cell>
          <cell r="E1209">
            <v>158872</v>
          </cell>
          <cell r="F1209">
            <v>133506</v>
          </cell>
        </row>
        <row r="1210">
          <cell r="A1210" t="str">
            <v>I1209</v>
          </cell>
          <cell r="B1210" t="str">
            <v xml:space="preserve">CAPACETE ROSCADO EN ALUMINIO PARA TUBERIA IMC GALVANIZADA DE 1" </v>
          </cell>
          <cell r="C1210" t="str">
            <v>Insumos</v>
          </cell>
          <cell r="D1210" t="str">
            <v>UND</v>
          </cell>
          <cell r="E1210">
            <v>5468</v>
          </cell>
          <cell r="F1210">
            <v>4595</v>
          </cell>
        </row>
        <row r="1211">
          <cell r="A1211" t="str">
            <v>I1210</v>
          </cell>
          <cell r="B1211" t="str">
            <v xml:space="preserve">CAPACETE ROSCADO EN ALUMINIO PARA TUBERIA IMC GALVANIZADA DE 2" </v>
          </cell>
          <cell r="C1211" t="str">
            <v>Insumos</v>
          </cell>
          <cell r="D1211" t="str">
            <v>UND</v>
          </cell>
          <cell r="E1211">
            <v>18886</v>
          </cell>
          <cell r="F1211">
            <v>15871</v>
          </cell>
        </row>
        <row r="1212">
          <cell r="A1212" t="str">
            <v>I1211</v>
          </cell>
          <cell r="B1212" t="str">
            <v xml:space="preserve">CAPACETE ROSCADO EN ALUMINIO PARA TUBERIA IMC GALVANIZADA DE 3" </v>
          </cell>
          <cell r="C1212" t="str">
            <v>Insumos</v>
          </cell>
          <cell r="D1212" t="str">
            <v>UND</v>
          </cell>
          <cell r="E1212">
            <v>26580</v>
          </cell>
          <cell r="F1212">
            <v>22336</v>
          </cell>
        </row>
        <row r="1213">
          <cell r="A1213" t="str">
            <v>I1212</v>
          </cell>
          <cell r="B1213" t="str">
            <v xml:space="preserve">CAPACETE ROSCADO EN ALUMINIO PARA TUBERIA IMC GALVANIZADA DE 4" </v>
          </cell>
          <cell r="C1213" t="str">
            <v>Insumos</v>
          </cell>
          <cell r="D1213" t="str">
            <v>UND</v>
          </cell>
          <cell r="E1213">
            <v>28074</v>
          </cell>
          <cell r="F1213">
            <v>23592</v>
          </cell>
        </row>
        <row r="1214">
          <cell r="A1214" t="str">
            <v>I1213</v>
          </cell>
          <cell r="B1214" t="str">
            <v xml:space="preserve">CINTA DE ACERO INOXIDABLE 5/8" </v>
          </cell>
          <cell r="C1214" t="str">
            <v>Insumos</v>
          </cell>
          <cell r="D1214" t="str">
            <v>M</v>
          </cell>
          <cell r="E1214">
            <v>5852</v>
          </cell>
          <cell r="F1214">
            <v>4918</v>
          </cell>
        </row>
        <row r="1215">
          <cell r="A1215" t="str">
            <v>I1214</v>
          </cell>
          <cell r="B1215" t="str">
            <v>CINTA EN ACERO INOXIDABLE 1/2"</v>
          </cell>
          <cell r="C1215" t="str">
            <v>Insumos</v>
          </cell>
          <cell r="D1215" t="str">
            <v>M</v>
          </cell>
          <cell r="E1215">
            <v>4524</v>
          </cell>
          <cell r="F1215">
            <v>3802</v>
          </cell>
        </row>
        <row r="1216">
          <cell r="A1216" t="str">
            <v>I1215</v>
          </cell>
          <cell r="B1216" t="str">
            <v>CLAVIJA CON SEGURO DE GIRO 2P+T 250V/20A. MARCA LEGRAND</v>
          </cell>
          <cell r="C1216" t="str">
            <v>Insumos</v>
          </cell>
          <cell r="D1216" t="str">
            <v>UND</v>
          </cell>
          <cell r="E1216">
            <v>80912</v>
          </cell>
          <cell r="F1216">
            <v>67993</v>
          </cell>
        </row>
        <row r="1217">
          <cell r="A1217" t="str">
            <v>I1216</v>
          </cell>
          <cell r="B1217" t="str">
            <v>CLAVIJA CON SEGURO DE GIRO 2P+T 250V/30A. MARCA LEGRAND</v>
          </cell>
          <cell r="C1217" t="str">
            <v>Insumos</v>
          </cell>
          <cell r="D1217" t="str">
            <v>UND</v>
          </cell>
          <cell r="E1217">
            <v>87275</v>
          </cell>
          <cell r="F1217">
            <v>73340</v>
          </cell>
        </row>
        <row r="1218">
          <cell r="A1218" t="str">
            <v>I1217</v>
          </cell>
          <cell r="B1218" t="str">
            <v>CLAVIJA RECTA PARA TOMA INDUSTRIAL 3P+N+T 250V/16A IP44. MARCA LEGRAND</v>
          </cell>
          <cell r="C1218" t="str">
            <v>Insumos</v>
          </cell>
          <cell r="D1218" t="str">
            <v>UND</v>
          </cell>
          <cell r="E1218">
            <v>74944</v>
          </cell>
          <cell r="F1218">
            <v>62978</v>
          </cell>
        </row>
        <row r="1219">
          <cell r="A1219" t="str">
            <v>I1218</v>
          </cell>
          <cell r="B1219" t="str">
            <v>CLAVIJA RECTA PARA TOMA INDUSTRIAL 3P+N+T 250V/16A IP67. MARCA LEGRAND</v>
          </cell>
          <cell r="C1219" t="str">
            <v>Insumos</v>
          </cell>
          <cell r="D1219" t="str">
            <v>UND</v>
          </cell>
          <cell r="E1219">
            <v>138171</v>
          </cell>
          <cell r="F1219">
            <v>116110</v>
          </cell>
        </row>
        <row r="1220">
          <cell r="A1220" t="str">
            <v>I1219</v>
          </cell>
          <cell r="B1220" t="str">
            <v>CLAVIJA RECTA PARA TOMA INDUSTRIAL 3P+N+T 250V/32A IP44. MARCA LEGRAND</v>
          </cell>
          <cell r="C1220" t="str">
            <v>Insumos</v>
          </cell>
          <cell r="D1220" t="str">
            <v>UND</v>
          </cell>
          <cell r="E1220">
            <v>99001</v>
          </cell>
          <cell r="F1220">
            <v>83194</v>
          </cell>
        </row>
        <row r="1221">
          <cell r="A1221" t="str">
            <v>I1220</v>
          </cell>
          <cell r="B1221" t="str">
            <v>CLAVIJA RECTA PARA TOMA INDUSTRIAL 3P+N+T 250V/32A IP67. MARCA LEGRAND</v>
          </cell>
          <cell r="C1221" t="str">
            <v>Insumos</v>
          </cell>
          <cell r="D1221" t="str">
            <v>UND</v>
          </cell>
          <cell r="E1221">
            <v>175742</v>
          </cell>
          <cell r="F1221">
            <v>147682</v>
          </cell>
        </row>
        <row r="1222">
          <cell r="A1222" t="str">
            <v>I1221</v>
          </cell>
          <cell r="B1222" t="str">
            <v>CLAVIJA RECTA PARA TOMA INDUSTRIAL 3P+N+T 250V/63A IP67. MARCA LEGRAND</v>
          </cell>
          <cell r="C1222" t="str">
            <v>Insumos</v>
          </cell>
          <cell r="D1222" t="str">
            <v>UND</v>
          </cell>
          <cell r="E1222">
            <v>399199</v>
          </cell>
          <cell r="F1222">
            <v>335461</v>
          </cell>
        </row>
        <row r="1223">
          <cell r="A1223" t="str">
            <v>I1222</v>
          </cell>
          <cell r="B1223" t="str">
            <v>CLAVIJA RECTA PARA TOMA INDUSTRIAL 3P+T 250V/16A IP44. MARCA LEGRAND</v>
          </cell>
          <cell r="C1223" t="str">
            <v>Insumos</v>
          </cell>
          <cell r="D1223" t="str">
            <v>UND</v>
          </cell>
          <cell r="E1223">
            <v>52083</v>
          </cell>
          <cell r="F1223">
            <v>43767</v>
          </cell>
        </row>
        <row r="1224">
          <cell r="A1224" t="str">
            <v>I1223</v>
          </cell>
          <cell r="B1224" t="str">
            <v>CLAVIJA RECTA PARA TOMA INDUSTRIAL 3P+T 250V/16A IP67. MARCA LEGRAND</v>
          </cell>
          <cell r="C1224" t="str">
            <v>Insumos</v>
          </cell>
          <cell r="D1224" t="str">
            <v>UND</v>
          </cell>
          <cell r="E1224">
            <v>123656</v>
          </cell>
          <cell r="F1224">
            <v>103913</v>
          </cell>
        </row>
        <row r="1225">
          <cell r="A1225" t="str">
            <v>I1224</v>
          </cell>
          <cell r="B1225" t="str">
            <v>CLAVIJA RECTA PARA TOMA INDUSTRIAL 3P+T 250V/32A IP44. MARCA LEGRAND</v>
          </cell>
          <cell r="C1225" t="str">
            <v>Insumos</v>
          </cell>
          <cell r="D1225" t="str">
            <v>UND</v>
          </cell>
          <cell r="E1225">
            <v>78327</v>
          </cell>
          <cell r="F1225">
            <v>65821</v>
          </cell>
        </row>
        <row r="1226">
          <cell r="A1226" t="str">
            <v>I1225</v>
          </cell>
          <cell r="B1226" t="str">
            <v>CLAVIJA RECTA PARA TOMA INDUSTRIAL 3P+T 250V/32A IP67. MARCA LEGRAND</v>
          </cell>
          <cell r="C1226" t="str">
            <v>Insumos</v>
          </cell>
          <cell r="D1226" t="str">
            <v>UND</v>
          </cell>
          <cell r="E1226">
            <v>159835</v>
          </cell>
          <cell r="F1226">
            <v>134315</v>
          </cell>
        </row>
        <row r="1227">
          <cell r="A1227" t="str">
            <v>I1226</v>
          </cell>
          <cell r="B1227" t="str">
            <v>CLAVIJA RECTA PARA TOMA INDUSTRIAL 3P+T 250V/63A IP67. MARCA LEGRAND</v>
          </cell>
          <cell r="C1227" t="str">
            <v>Insumos</v>
          </cell>
          <cell r="D1227" t="str">
            <v>UND</v>
          </cell>
          <cell r="E1227">
            <v>369976</v>
          </cell>
          <cell r="F1227">
            <v>310904</v>
          </cell>
        </row>
        <row r="1228">
          <cell r="A1228" t="str">
            <v>I1227</v>
          </cell>
          <cell r="B1228" t="str">
            <v>CONDULETA EN T Ó L 3/4" NPT</v>
          </cell>
          <cell r="C1228" t="str">
            <v>Insumos</v>
          </cell>
          <cell r="D1228" t="str">
            <v>UND</v>
          </cell>
          <cell r="E1228">
            <v>13543</v>
          </cell>
          <cell r="F1228">
            <v>11381</v>
          </cell>
        </row>
        <row r="1229">
          <cell r="A1229" t="str">
            <v>I1228</v>
          </cell>
          <cell r="B1229" t="str">
            <v>CONECTOR DE COMPRESIÓN DE RANURAS PARALELAS, TIPO 1</v>
          </cell>
          <cell r="C1229" t="str">
            <v>Insumos</v>
          </cell>
          <cell r="D1229" t="str">
            <v>UND</v>
          </cell>
          <cell r="E1229">
            <v>28278</v>
          </cell>
          <cell r="F1229">
            <v>23763</v>
          </cell>
        </row>
        <row r="1230">
          <cell r="A1230" t="str">
            <v>I1229</v>
          </cell>
          <cell r="B1230" t="str">
            <v>CONECTOR DE TORNILLO CON CHAQUETA AISLANTE</v>
          </cell>
          <cell r="C1230" t="str">
            <v>Insumos</v>
          </cell>
          <cell r="D1230" t="str">
            <v>UND</v>
          </cell>
          <cell r="E1230">
            <v>14855</v>
          </cell>
          <cell r="F1230">
            <v>12483</v>
          </cell>
        </row>
        <row r="1231">
          <cell r="A1231" t="str">
            <v>I1230</v>
          </cell>
          <cell r="B1231" t="str">
            <v>CONECTOR PARA VARILLA 5/8"</v>
          </cell>
          <cell r="C1231" t="str">
            <v>Insumos</v>
          </cell>
          <cell r="D1231" t="str">
            <v>UND</v>
          </cell>
          <cell r="E1231">
            <v>6956</v>
          </cell>
          <cell r="F1231">
            <v>5845</v>
          </cell>
        </row>
        <row r="1232">
          <cell r="A1232" t="str">
            <v>I1231</v>
          </cell>
          <cell r="B1232" t="str">
            <v>CONECTOR TERMINAL DE COMPRESION TIPO VASTAGO, TIPO4</v>
          </cell>
          <cell r="C1232" t="str">
            <v>Insumos</v>
          </cell>
          <cell r="D1232" t="str">
            <v>UND</v>
          </cell>
          <cell r="E1232">
            <v>181664</v>
          </cell>
          <cell r="F1232">
            <v>152659</v>
          </cell>
        </row>
        <row r="1233">
          <cell r="A1233" t="str">
            <v>I1232</v>
          </cell>
          <cell r="B1233" t="str">
            <v>CONECTOR TIPO CUÑA</v>
          </cell>
          <cell r="C1233" t="str">
            <v>Insumos</v>
          </cell>
          <cell r="D1233" t="str">
            <v>UND</v>
          </cell>
          <cell r="E1233">
            <v>13880</v>
          </cell>
          <cell r="F1233">
            <v>11664</v>
          </cell>
        </row>
        <row r="1234">
          <cell r="A1234" t="str">
            <v>I1233</v>
          </cell>
          <cell r="B1234" t="str">
            <v>CONFIGURACIÓN EQUIPO RECONECTADOR -INGENIERO ESPECIALISTA</v>
          </cell>
          <cell r="C1234" t="str">
            <v>Insumos</v>
          </cell>
          <cell r="D1234" t="str">
            <v>UND</v>
          </cell>
          <cell r="E1234">
            <v>2570749</v>
          </cell>
          <cell r="F1234">
            <v>2160293</v>
          </cell>
        </row>
        <row r="1235">
          <cell r="A1235" t="str">
            <v>I1234</v>
          </cell>
          <cell r="B1235" t="str">
            <v>CORTACIRCUITOS 15 KV-100 A</v>
          </cell>
          <cell r="C1235" t="str">
            <v>Insumos</v>
          </cell>
          <cell r="D1235" t="str">
            <v>UND</v>
          </cell>
          <cell r="E1235">
            <v>225312</v>
          </cell>
          <cell r="F1235">
            <v>189338</v>
          </cell>
        </row>
        <row r="1236">
          <cell r="A1236" t="str">
            <v>I1235</v>
          </cell>
          <cell r="B1236" t="str">
            <v>CRUCE PORTACABLE GALVANIZADO EN CALIENTE ANCHO UTIL 10CM. INCLUYE PLATINAS DE UNION</v>
          </cell>
          <cell r="C1236" t="str">
            <v>Insumos</v>
          </cell>
          <cell r="D1236" t="str">
            <v>UND</v>
          </cell>
          <cell r="E1236">
            <v>117928</v>
          </cell>
          <cell r="F1236">
            <v>99099</v>
          </cell>
        </row>
        <row r="1237">
          <cell r="A1237" t="str">
            <v>I1236</v>
          </cell>
          <cell r="B1237" t="str">
            <v>CRUCE PORTACABLE GALVANIZADO EN CALIENTE ANCHO UTIL 20CM. INCLUYE PLATINAS DE UNION</v>
          </cell>
          <cell r="C1237" t="str">
            <v>Insumos</v>
          </cell>
          <cell r="D1237" t="str">
            <v>UND</v>
          </cell>
          <cell r="E1237">
            <v>125474</v>
          </cell>
          <cell r="F1237">
            <v>105440</v>
          </cell>
        </row>
        <row r="1238">
          <cell r="A1238" t="str">
            <v>I1237</v>
          </cell>
          <cell r="B1238" t="str">
            <v>CRUCE PORTACABLE GALVANIZADO EN CALIENTE ANCHO UTIL 30CM. INCLUYE PLATINAS DE UNION</v>
          </cell>
          <cell r="C1238" t="str">
            <v>Insumos</v>
          </cell>
          <cell r="D1238" t="str">
            <v>UND</v>
          </cell>
          <cell r="E1238">
            <v>136854</v>
          </cell>
          <cell r="F1238">
            <v>115003</v>
          </cell>
        </row>
        <row r="1239">
          <cell r="A1239" t="str">
            <v>I1238</v>
          </cell>
          <cell r="B1239" t="str">
            <v>CRUCE PORTACABLE GALVANIZADO EN CALIENTE ANCHO UTIL 40CM. INCLUYE PLATINAS DE UNION</v>
          </cell>
          <cell r="C1239" t="str">
            <v>Insumos</v>
          </cell>
          <cell r="D1239" t="str">
            <v>UND</v>
          </cell>
          <cell r="E1239">
            <v>151140</v>
          </cell>
          <cell r="F1239">
            <v>127008</v>
          </cell>
        </row>
        <row r="1240">
          <cell r="A1240" t="str">
            <v>I1239</v>
          </cell>
          <cell r="B1240" t="str">
            <v>CRUCE PORTACABLE GALVANIZADO EN CALIENTE ANCHO UTIL 50CM. INCLUYE PLATINAS DE UNION</v>
          </cell>
          <cell r="C1240" t="str">
            <v>Insumos</v>
          </cell>
          <cell r="D1240" t="str">
            <v>UND</v>
          </cell>
          <cell r="E1240">
            <v>163360</v>
          </cell>
          <cell r="F1240">
            <v>137277</v>
          </cell>
        </row>
        <row r="1241">
          <cell r="A1241" t="str">
            <v>I1240</v>
          </cell>
          <cell r="B1241" t="str">
            <v>CRUCE PORTACABLE GALVANIZADO EN CALIENTE ANCHO UTIL 60CM. INCLUYE PLATINAS DE UNION</v>
          </cell>
          <cell r="C1241" t="str">
            <v>Insumos</v>
          </cell>
          <cell r="D1241" t="str">
            <v>UND</v>
          </cell>
          <cell r="E1241">
            <v>178560</v>
          </cell>
          <cell r="F1241">
            <v>150050</v>
          </cell>
        </row>
        <row r="1242">
          <cell r="A1242" t="str">
            <v>I1241</v>
          </cell>
          <cell r="B1242" t="str">
            <v>CRUCETA METÁLICA DE ÁNGULO GALVANIZADO DE  2 ½" X 3/16" X 2,0 M</v>
          </cell>
          <cell r="C1242" t="str">
            <v>Insumos</v>
          </cell>
          <cell r="D1242" t="str">
            <v>UND</v>
          </cell>
          <cell r="E1242">
            <v>81661</v>
          </cell>
          <cell r="F1242">
            <v>68623</v>
          </cell>
        </row>
        <row r="1243">
          <cell r="A1243" t="str">
            <v>I1242</v>
          </cell>
          <cell r="B1243" t="str">
            <v>CRUCETA METÁLICA DE ÁNGULO GALVANIZADO DE  2 ½" X 3/16" X 2,5 M</v>
          </cell>
          <cell r="C1243" t="str">
            <v>Insumos</v>
          </cell>
          <cell r="D1243" t="str">
            <v>HR</v>
          </cell>
          <cell r="E1243">
            <v>112122</v>
          </cell>
          <cell r="F1243">
            <v>94220</v>
          </cell>
        </row>
        <row r="1244">
          <cell r="A1244" t="str">
            <v>I1243</v>
          </cell>
          <cell r="B1244" t="str">
            <v>CRUCETA METALICA DE ANGULO GALVANIZADO DE 2 ½" X 1/4 "X  2,5 M</v>
          </cell>
          <cell r="C1244" t="str">
            <v>Insumos</v>
          </cell>
          <cell r="D1244" t="str">
            <v>UND</v>
          </cell>
          <cell r="E1244">
            <v>118649</v>
          </cell>
          <cell r="F1244">
            <v>99705</v>
          </cell>
        </row>
        <row r="1245">
          <cell r="A1245" t="str">
            <v>I1244</v>
          </cell>
          <cell r="B1245" t="str">
            <v>CURVA GRAN RADIO 90° PVC DUCTO  2"</v>
          </cell>
          <cell r="C1245" t="str">
            <v>Insumos</v>
          </cell>
          <cell r="D1245" t="str">
            <v>UND</v>
          </cell>
          <cell r="E1245">
            <v>14904</v>
          </cell>
          <cell r="F1245">
            <v>12524</v>
          </cell>
        </row>
        <row r="1246">
          <cell r="A1246" t="str">
            <v>I1245</v>
          </cell>
          <cell r="B1246" t="str">
            <v>CURVA GRAN RADIO 90° PVC DUCTO  3"</v>
          </cell>
          <cell r="C1246" t="str">
            <v>Insumos</v>
          </cell>
          <cell r="D1246" t="str">
            <v>UND</v>
          </cell>
          <cell r="E1246">
            <v>32255</v>
          </cell>
          <cell r="F1246">
            <v>27105</v>
          </cell>
        </row>
        <row r="1247">
          <cell r="A1247" t="str">
            <v>I1246</v>
          </cell>
          <cell r="B1247" t="str">
            <v>CURVA GRAN RADIO 90° PVC DUCTO  4"</v>
          </cell>
          <cell r="C1247" t="str">
            <v>Insumos</v>
          </cell>
          <cell r="D1247" t="str">
            <v>UND</v>
          </cell>
          <cell r="E1247">
            <v>65692</v>
          </cell>
          <cell r="F1247">
            <v>55203</v>
          </cell>
        </row>
        <row r="1248">
          <cell r="A1248" t="str">
            <v>I1247</v>
          </cell>
          <cell r="B1248" t="str">
            <v>CURVA PORTACABLE GALVANIZADA EN CALIENTE ANCHO UTIL 10CM. INCLUYE PLATINAS DE UNION</v>
          </cell>
          <cell r="C1248" t="str">
            <v>Insumos</v>
          </cell>
          <cell r="D1248" t="str">
            <v>UND</v>
          </cell>
          <cell r="E1248">
            <v>63973</v>
          </cell>
          <cell r="F1248">
            <v>53759</v>
          </cell>
        </row>
        <row r="1249">
          <cell r="A1249" t="str">
            <v>I1248</v>
          </cell>
          <cell r="B1249" t="str">
            <v>CURVA PORTACABLE GALVANIZADA EN CALIENTE ANCHO UTIL 20CM. INCLUYE PLATINAS DE UNION</v>
          </cell>
          <cell r="C1249" t="str">
            <v>Insumos</v>
          </cell>
          <cell r="D1249" t="str">
            <v>UND</v>
          </cell>
          <cell r="E1249">
            <v>72707</v>
          </cell>
          <cell r="F1249">
            <v>61098</v>
          </cell>
        </row>
        <row r="1250">
          <cell r="A1250" t="str">
            <v>I1249</v>
          </cell>
          <cell r="B1250" t="str">
            <v>CURVA PORTACABLE GALVANIZADA EN CALIENTE ANCHO UTIL 30CM. INCLUYE PLATINAS DE UNION</v>
          </cell>
          <cell r="C1250" t="str">
            <v>Insumos</v>
          </cell>
          <cell r="D1250" t="str">
            <v>UND</v>
          </cell>
          <cell r="E1250">
            <v>81753</v>
          </cell>
          <cell r="F1250">
            <v>68700</v>
          </cell>
        </row>
        <row r="1251">
          <cell r="A1251" t="str">
            <v>I1250</v>
          </cell>
          <cell r="B1251" t="str">
            <v>CURVA PORTACABLE GALVANIZADA EN CALIENTE ANCHO UTIL 40CM. INCLUYE PLATINAS DE UNION</v>
          </cell>
          <cell r="C1251" t="str">
            <v>Insumos</v>
          </cell>
          <cell r="D1251" t="str">
            <v>UND</v>
          </cell>
          <cell r="E1251">
            <v>92127</v>
          </cell>
          <cell r="F1251">
            <v>77418</v>
          </cell>
        </row>
        <row r="1252">
          <cell r="A1252" t="str">
            <v>I1251</v>
          </cell>
          <cell r="B1252" t="str">
            <v>CURVA PORTACABLE GALVANIZADA EN CALIENTE ANCHO UTIL 50CM. INCLUYE PLATINAS DE UNION</v>
          </cell>
          <cell r="C1252" t="str">
            <v>Insumos</v>
          </cell>
          <cell r="D1252" t="str">
            <v>UND</v>
          </cell>
          <cell r="E1252">
            <v>106267</v>
          </cell>
          <cell r="F1252">
            <v>89300</v>
          </cell>
        </row>
        <row r="1253">
          <cell r="A1253" t="str">
            <v>I1252</v>
          </cell>
          <cell r="B1253" t="str">
            <v>CURVA PORTACABLE GALVANIZADA EN CALIENTE ANCHO UTIL 60CM. INCLUYE PLATINAS DE UNION</v>
          </cell>
          <cell r="C1253" t="str">
            <v>Insumos</v>
          </cell>
          <cell r="D1253" t="str">
            <v>UND</v>
          </cell>
          <cell r="E1253">
            <v>123230</v>
          </cell>
          <cell r="F1253">
            <v>103555</v>
          </cell>
        </row>
        <row r="1254">
          <cell r="A1254" t="str">
            <v>I1253</v>
          </cell>
          <cell r="B1254" t="str">
            <v>CURVA PVC 90° CONDUIT C X E  1"</v>
          </cell>
          <cell r="C1254" t="str">
            <v>Insumos</v>
          </cell>
          <cell r="D1254" t="str">
            <v>UND</v>
          </cell>
          <cell r="E1254">
            <v>2637</v>
          </cell>
          <cell r="F1254">
            <v>2216</v>
          </cell>
        </row>
        <row r="1255">
          <cell r="A1255" t="str">
            <v>I1254</v>
          </cell>
          <cell r="B1255" t="str">
            <v>DESCARGADOR DE SOBRETENSION DE LINEA 10KV- 10KA- POLIMERICO, OXIDO DE ZINC</v>
          </cell>
          <cell r="C1255" t="str">
            <v>Insumos</v>
          </cell>
          <cell r="D1255" t="str">
            <v>UND</v>
          </cell>
          <cell r="E1255">
            <v>136031</v>
          </cell>
          <cell r="F1255">
            <v>114312</v>
          </cell>
        </row>
        <row r="1256">
          <cell r="A1256" t="str">
            <v>I1255</v>
          </cell>
          <cell r="B1256" t="str">
            <v>DIAGONAL RECTA DE ÁNGULO DE HIERRO GALVANIZADO DE 38X38X5 MM (1 ½" X 1 ½" X 3/16") 68 CM</v>
          </cell>
          <cell r="C1256" t="str">
            <v>Insumos</v>
          </cell>
          <cell r="D1256" t="str">
            <v>UND</v>
          </cell>
          <cell r="E1256">
            <v>17988</v>
          </cell>
          <cell r="F1256">
            <v>15116</v>
          </cell>
        </row>
        <row r="1257">
          <cell r="A1257" t="str">
            <v>I1256</v>
          </cell>
          <cell r="B1257" t="str">
            <v>ENCHUFE 1F+N+T 15A/250V</v>
          </cell>
          <cell r="C1257" t="str">
            <v>Insumos</v>
          </cell>
          <cell r="D1257" t="str">
            <v>UND</v>
          </cell>
          <cell r="E1257">
            <v>4283</v>
          </cell>
          <cell r="F1257">
            <v>3599</v>
          </cell>
        </row>
        <row r="1258">
          <cell r="A1258" t="str">
            <v>I1257</v>
          </cell>
          <cell r="B1258" t="str">
            <v>ESPARRAGO 5/8" X 10". INCLUYE 2 TUERCAS, 2 ARANDELAS.</v>
          </cell>
          <cell r="C1258" t="str">
            <v>Insumos</v>
          </cell>
          <cell r="D1258" t="str">
            <v>UND</v>
          </cell>
          <cell r="E1258">
            <v>6124</v>
          </cell>
          <cell r="F1258">
            <v>5146</v>
          </cell>
        </row>
        <row r="1259">
          <cell r="A1259" t="str">
            <v>I1258</v>
          </cell>
          <cell r="B1259" t="str">
            <v>ESPARRAGO 5/8" X 18". INCLUYE 2 TUERCAS, 2 ARANDELAS.</v>
          </cell>
          <cell r="C1259" t="str">
            <v>Insumos</v>
          </cell>
          <cell r="D1259" t="str">
            <v>UND</v>
          </cell>
          <cell r="E1259">
            <v>8676</v>
          </cell>
          <cell r="F1259">
            <v>7291</v>
          </cell>
        </row>
        <row r="1260">
          <cell r="A1260" t="str">
            <v>I1259</v>
          </cell>
          <cell r="B1260" t="str">
            <v>ESPARRAGO 5/8" X 20". INCLUYE 2 TUERCAS, 2 ARANDELAS.</v>
          </cell>
          <cell r="C1260" t="str">
            <v>Insumos</v>
          </cell>
          <cell r="D1260" t="str">
            <v>UND</v>
          </cell>
          <cell r="E1260">
            <v>9571</v>
          </cell>
          <cell r="F1260">
            <v>8043</v>
          </cell>
        </row>
        <row r="1261">
          <cell r="A1261" t="str">
            <v>I1260</v>
          </cell>
          <cell r="B1261" t="str">
            <v>ESPARRAGO 5/8" X 24". INCLUYE 2 TUERCAS, 2 ARANDELAS.</v>
          </cell>
          <cell r="C1261" t="str">
            <v>Insumos</v>
          </cell>
          <cell r="D1261" t="str">
            <v>UND</v>
          </cell>
          <cell r="E1261">
            <v>11429</v>
          </cell>
          <cell r="F1261">
            <v>9604</v>
          </cell>
        </row>
        <row r="1262">
          <cell r="A1262" t="str">
            <v>I1261</v>
          </cell>
          <cell r="B1262" t="str">
            <v>ESPARRAGO GALVANIZADO 3/8"X50CM. INCLUYE 4 TUERCAS</v>
          </cell>
          <cell r="C1262" t="str">
            <v>Insumos</v>
          </cell>
          <cell r="D1262" t="str">
            <v>UND</v>
          </cell>
          <cell r="E1262">
            <v>6483</v>
          </cell>
          <cell r="F1262">
            <v>5448</v>
          </cell>
        </row>
        <row r="1263">
          <cell r="A1263" t="str">
            <v>I1262</v>
          </cell>
          <cell r="B1263" t="str">
            <v>ESPIGO DE ACERO GALVANIZADO PARA CRUCETA METÁLICA</v>
          </cell>
          <cell r="C1263" t="str">
            <v>Insumos</v>
          </cell>
          <cell r="D1263" t="str">
            <v>UND</v>
          </cell>
          <cell r="E1263">
            <v>9440</v>
          </cell>
          <cell r="F1263">
            <v>7933</v>
          </cell>
        </row>
        <row r="1264">
          <cell r="A1264" t="str">
            <v>I1263</v>
          </cell>
          <cell r="B1264" t="str">
            <v>ESTRIBO 2 AWG CON CONECTOR CUÑA 4/0 AWG</v>
          </cell>
          <cell r="C1264" t="str">
            <v>Insumos</v>
          </cell>
          <cell r="D1264" t="str">
            <v>UND</v>
          </cell>
          <cell r="E1264">
            <v>44286</v>
          </cell>
          <cell r="F1264">
            <v>37215</v>
          </cell>
        </row>
        <row r="1265">
          <cell r="A1265" t="str">
            <v>I1264</v>
          </cell>
          <cell r="B1265" t="str">
            <v>GRAPA DE OPERAR EN CALIENTE</v>
          </cell>
          <cell r="C1265" t="str">
            <v>Insumos</v>
          </cell>
          <cell r="D1265" t="str">
            <v>UND</v>
          </cell>
          <cell r="E1265">
            <v>43186</v>
          </cell>
          <cell r="F1265">
            <v>36291</v>
          </cell>
        </row>
        <row r="1266">
          <cell r="A1266" t="str">
            <v>I1265</v>
          </cell>
          <cell r="B1266" t="str">
            <v>GRAPA DE RETENCION PARA CABLE DE GUARDA</v>
          </cell>
          <cell r="C1266" t="str">
            <v>Insumos</v>
          </cell>
          <cell r="D1266" t="str">
            <v>UND</v>
          </cell>
          <cell r="E1266">
            <v>56551</v>
          </cell>
          <cell r="F1266">
            <v>47522</v>
          </cell>
        </row>
        <row r="1267">
          <cell r="A1267" t="str">
            <v>I1266</v>
          </cell>
          <cell r="B1267" t="str">
            <v xml:space="preserve">GRAPA DE RETENSIÓN PARA CABLE TRENZADO DE B.T. </v>
          </cell>
          <cell r="C1267" t="str">
            <v>Insumos</v>
          </cell>
          <cell r="D1267" t="str">
            <v>UND</v>
          </cell>
          <cell r="E1267">
            <v>28029</v>
          </cell>
          <cell r="F1267">
            <v>23554</v>
          </cell>
        </row>
        <row r="1268">
          <cell r="A1268" t="str">
            <v>I1267</v>
          </cell>
          <cell r="B1268" t="str">
            <v xml:space="preserve">GRAPA DE SUSPENSIÓN PARA CABLE TRENZADO DE B.T. </v>
          </cell>
          <cell r="C1268" t="str">
            <v>Insumos</v>
          </cell>
          <cell r="D1268" t="str">
            <v>UND</v>
          </cell>
          <cell r="E1268">
            <v>17137</v>
          </cell>
          <cell r="F1268">
            <v>14401</v>
          </cell>
        </row>
        <row r="1269">
          <cell r="A1269" t="str">
            <v>I1268</v>
          </cell>
          <cell r="B1269" t="str">
            <v xml:space="preserve">GRAPA PRENSADORA DE TRES TORNILLOS </v>
          </cell>
          <cell r="C1269" t="str">
            <v>Insumos</v>
          </cell>
          <cell r="D1269" t="str">
            <v>UND</v>
          </cell>
          <cell r="E1269">
            <v>12571</v>
          </cell>
          <cell r="F1269">
            <v>10564</v>
          </cell>
        </row>
        <row r="1270">
          <cell r="A1270" t="str">
            <v>I1269</v>
          </cell>
          <cell r="B1270" t="str">
            <v>GRAPA TERMINAL TIPO RECTO 3/0 ¿ 266,8</v>
          </cell>
          <cell r="C1270" t="str">
            <v>Insumos</v>
          </cell>
          <cell r="D1270" t="str">
            <v>UND</v>
          </cell>
          <cell r="E1270">
            <v>40158</v>
          </cell>
          <cell r="F1270">
            <v>33746</v>
          </cell>
        </row>
        <row r="1271">
          <cell r="A1271" t="str">
            <v>I1270</v>
          </cell>
          <cell r="B1271" t="str">
            <v>GRAPA TIPO GRILLETE</v>
          </cell>
          <cell r="C1271" t="str">
            <v>Insumos</v>
          </cell>
          <cell r="D1271" t="str">
            <v>UND</v>
          </cell>
          <cell r="E1271">
            <v>27421</v>
          </cell>
          <cell r="F1271">
            <v>23043</v>
          </cell>
        </row>
        <row r="1272">
          <cell r="A1272" t="str">
            <v>I1271</v>
          </cell>
          <cell r="B1272" t="str">
            <v>GUARDACABO PARA RETENDIDAS</v>
          </cell>
          <cell r="C1272" t="str">
            <v>Insumos</v>
          </cell>
          <cell r="D1272" t="str">
            <v>UND</v>
          </cell>
          <cell r="E1272">
            <v>2484</v>
          </cell>
          <cell r="F1272">
            <v>2087</v>
          </cell>
        </row>
        <row r="1273">
          <cell r="A1273" t="str">
            <v>I1272</v>
          </cell>
          <cell r="B1273" t="str">
            <v>HEBILLA DE ACERO INOXIDABLE 1/2"</v>
          </cell>
          <cell r="C1273" t="str">
            <v>Insumos</v>
          </cell>
          <cell r="D1273" t="str">
            <v>UND</v>
          </cell>
          <cell r="E1273">
            <v>997</v>
          </cell>
          <cell r="F1273">
            <v>838</v>
          </cell>
        </row>
        <row r="1274">
          <cell r="A1274" t="str">
            <v>I1273</v>
          </cell>
          <cell r="B1274" t="str">
            <v>HEBILLA DE ACERO INOXIDABLE 5/8"</v>
          </cell>
          <cell r="C1274" t="str">
            <v>Insumos</v>
          </cell>
          <cell r="D1274" t="str">
            <v>UND</v>
          </cell>
          <cell r="E1274">
            <v>1271</v>
          </cell>
          <cell r="F1274">
            <v>1068</v>
          </cell>
        </row>
        <row r="1275">
          <cell r="A1275" t="str">
            <v>I1274</v>
          </cell>
          <cell r="B1275" t="str">
            <v>HERRAJE PARA TEMPLETE CUERDA DE GUITARRA</v>
          </cell>
          <cell r="C1275" t="str">
            <v>Insumos</v>
          </cell>
          <cell r="D1275" t="str">
            <v>UND</v>
          </cell>
          <cell r="E1275">
            <v>52381</v>
          </cell>
          <cell r="F1275">
            <v>44018</v>
          </cell>
        </row>
        <row r="1276">
          <cell r="A1276" t="str">
            <v>I1275</v>
          </cell>
          <cell r="B1276" t="str">
            <v>INTERRUPTOR ATORNILLABLE DE 1  X  20A - 240V - 10KA</v>
          </cell>
          <cell r="C1276" t="str">
            <v>Insumos</v>
          </cell>
          <cell r="D1276" t="str">
            <v>UND</v>
          </cell>
          <cell r="E1276">
            <v>20908</v>
          </cell>
          <cell r="F1276">
            <v>17570</v>
          </cell>
        </row>
        <row r="1277">
          <cell r="A1277" t="str">
            <v>I1276</v>
          </cell>
          <cell r="B1277" t="str">
            <v>INTERRUPTOR ATORNILLABLE DE 1 X 30A - 240V - 10KA</v>
          </cell>
          <cell r="C1277" t="str">
            <v>Insumos</v>
          </cell>
          <cell r="D1277" t="str">
            <v>UND</v>
          </cell>
          <cell r="E1277">
            <v>20908</v>
          </cell>
          <cell r="F1277">
            <v>17570</v>
          </cell>
        </row>
        <row r="1278">
          <cell r="A1278" t="str">
            <v>I1277</v>
          </cell>
          <cell r="B1278" t="str">
            <v>INTERRUPTOR ATORNILLABLE DE 1 X 40A - 240V - 10KA</v>
          </cell>
          <cell r="C1278" t="str">
            <v>Insumos</v>
          </cell>
          <cell r="D1278" t="str">
            <v>UND</v>
          </cell>
          <cell r="E1278">
            <v>27331</v>
          </cell>
          <cell r="F1278">
            <v>22967</v>
          </cell>
        </row>
        <row r="1279">
          <cell r="A1279" t="str">
            <v>I1278</v>
          </cell>
          <cell r="B1279" t="str">
            <v>INTERRUPTOR ATORNILLABLE DE 1 X 50A - 240V - 10KA</v>
          </cell>
          <cell r="C1279" t="str">
            <v>Insumos</v>
          </cell>
          <cell r="D1279" t="str">
            <v>UND</v>
          </cell>
          <cell r="E1279">
            <v>27331</v>
          </cell>
          <cell r="F1279">
            <v>22967</v>
          </cell>
        </row>
        <row r="1280">
          <cell r="A1280" t="str">
            <v>I1279</v>
          </cell>
          <cell r="B1280" t="str">
            <v>INTERRUPTOR ATORNILLABLE DE 1 X 60A - 240V - 10KA</v>
          </cell>
          <cell r="C1280" t="str">
            <v>Insumos</v>
          </cell>
          <cell r="D1280" t="str">
            <v>UND</v>
          </cell>
          <cell r="E1280">
            <v>30028</v>
          </cell>
          <cell r="F1280">
            <v>25234</v>
          </cell>
        </row>
        <row r="1281">
          <cell r="A1281" t="str">
            <v>I1280</v>
          </cell>
          <cell r="B1281" t="str">
            <v>INTERRUPTOR ATORNILLABLE DE 2 X 20A - 240V - 10KA</v>
          </cell>
          <cell r="C1281" t="str">
            <v>Insumos</v>
          </cell>
          <cell r="D1281" t="str">
            <v>UND</v>
          </cell>
          <cell r="E1281">
            <v>49261</v>
          </cell>
          <cell r="F1281">
            <v>41396</v>
          </cell>
        </row>
        <row r="1282">
          <cell r="A1282" t="str">
            <v>I1281</v>
          </cell>
          <cell r="B1282" t="str">
            <v>INTERRUPTOR ATORNILLABLE DE 2 X 30A - 240V - 10KA</v>
          </cell>
          <cell r="C1282" t="str">
            <v>Insumos</v>
          </cell>
          <cell r="D1282" t="str">
            <v>UND</v>
          </cell>
          <cell r="E1282">
            <v>49261</v>
          </cell>
          <cell r="F1282">
            <v>41396</v>
          </cell>
        </row>
        <row r="1283">
          <cell r="A1283" t="str">
            <v>I1282</v>
          </cell>
          <cell r="B1283" t="str">
            <v>INTERRUPTOR ATORNILLABLE DE 2 X 40A - 240V - 10KA</v>
          </cell>
          <cell r="C1283" t="str">
            <v>Insumos</v>
          </cell>
          <cell r="D1283" t="str">
            <v>UND</v>
          </cell>
          <cell r="E1283">
            <v>60171</v>
          </cell>
          <cell r="F1283">
            <v>50564</v>
          </cell>
        </row>
        <row r="1284">
          <cell r="A1284" t="str">
            <v>I1283</v>
          </cell>
          <cell r="B1284" t="str">
            <v>INTERRUPTOR ATORNILLABLE DE 2 X 50A - 240V - 10KA</v>
          </cell>
          <cell r="C1284" t="str">
            <v>Insumos</v>
          </cell>
          <cell r="D1284" t="str">
            <v>UND</v>
          </cell>
          <cell r="E1284">
            <v>62282</v>
          </cell>
          <cell r="F1284">
            <v>52338</v>
          </cell>
        </row>
        <row r="1285">
          <cell r="A1285" t="str">
            <v>I1284</v>
          </cell>
          <cell r="B1285" t="str">
            <v>INTERRUPTOR ATORNILLABLE DE 2 X 60A - 240V - 10KA</v>
          </cell>
          <cell r="C1285" t="str">
            <v>Insumos</v>
          </cell>
          <cell r="D1285" t="str">
            <v>UND</v>
          </cell>
          <cell r="E1285">
            <v>68263</v>
          </cell>
          <cell r="F1285">
            <v>57364</v>
          </cell>
        </row>
        <row r="1286">
          <cell r="A1286" t="str">
            <v>I1285</v>
          </cell>
          <cell r="B1286" t="str">
            <v>INTERRUPTOR ATORNILLABLE DE 3 X 20A - 240V - 10KA</v>
          </cell>
          <cell r="C1286" t="str">
            <v>Insumos</v>
          </cell>
          <cell r="D1286" t="str">
            <v>UND</v>
          </cell>
          <cell r="E1286">
            <v>105915</v>
          </cell>
          <cell r="F1286">
            <v>89004</v>
          </cell>
        </row>
        <row r="1287">
          <cell r="A1287" t="str">
            <v>I1286</v>
          </cell>
          <cell r="B1287" t="str">
            <v>INTERRUPTOR ATORNILLABLE DE 3 X 30A - 240V - 10KA</v>
          </cell>
          <cell r="C1287" t="str">
            <v>Insumos</v>
          </cell>
          <cell r="D1287" t="str">
            <v>UND</v>
          </cell>
          <cell r="E1287">
            <v>70642</v>
          </cell>
          <cell r="F1287">
            <v>59363</v>
          </cell>
        </row>
        <row r="1288">
          <cell r="A1288" t="str">
            <v>I1287</v>
          </cell>
          <cell r="B1288" t="str">
            <v>INTERRUPTOR ATORNILLABLE DE 3 X 40A - 240V - 10KA</v>
          </cell>
          <cell r="C1288" t="str">
            <v>Insumos</v>
          </cell>
          <cell r="D1288" t="str">
            <v>UND</v>
          </cell>
          <cell r="E1288">
            <v>70642</v>
          </cell>
          <cell r="F1288">
            <v>59363</v>
          </cell>
        </row>
        <row r="1289">
          <cell r="A1289" t="str">
            <v>I1288</v>
          </cell>
          <cell r="B1289" t="str">
            <v>INTERRUPTOR ATORNILLABLE DE 3 X 50A - 240V - 10KA</v>
          </cell>
          <cell r="C1289" t="str">
            <v>Insumos</v>
          </cell>
          <cell r="D1289" t="str">
            <v>UND</v>
          </cell>
          <cell r="E1289">
            <v>68236</v>
          </cell>
          <cell r="F1289">
            <v>57341</v>
          </cell>
        </row>
        <row r="1290">
          <cell r="A1290" t="str">
            <v>I1289</v>
          </cell>
          <cell r="B1290" t="str">
            <v>INTERRUPTOR ATORNILLABLE DE 3 X 60A - 240V - 10KA</v>
          </cell>
          <cell r="C1290" t="str">
            <v>Insumos</v>
          </cell>
          <cell r="D1290" t="str">
            <v>UND</v>
          </cell>
          <cell r="E1290">
            <v>68236</v>
          </cell>
          <cell r="F1290">
            <v>57341</v>
          </cell>
        </row>
        <row r="1291">
          <cell r="A1291" t="str">
            <v>I1290</v>
          </cell>
          <cell r="B1291" t="str">
            <v>INTERRUPTOR DOBLE</v>
          </cell>
          <cell r="C1291" t="str">
            <v>Insumos</v>
          </cell>
          <cell r="D1291" t="str">
            <v>UND</v>
          </cell>
          <cell r="E1291">
            <v>6820</v>
          </cell>
          <cell r="F1291">
            <v>5731</v>
          </cell>
        </row>
        <row r="1292">
          <cell r="A1292" t="str">
            <v>I1291</v>
          </cell>
          <cell r="B1292" t="str">
            <v xml:space="preserve">INTERRUPTOR DOBLE CONMUTABLE </v>
          </cell>
          <cell r="C1292" t="str">
            <v>Insumos</v>
          </cell>
          <cell r="D1292" t="str">
            <v>UND</v>
          </cell>
          <cell r="E1292">
            <v>7961</v>
          </cell>
          <cell r="F1292">
            <v>6690</v>
          </cell>
        </row>
        <row r="1293">
          <cell r="A1293" t="str">
            <v>I1292</v>
          </cell>
          <cell r="B1293" t="str">
            <v>INTERRUPTOR ENCHUFABLE DE 1  X  20A -  10KA</v>
          </cell>
          <cell r="C1293" t="str">
            <v>Insumos</v>
          </cell>
          <cell r="D1293" t="str">
            <v>UND</v>
          </cell>
          <cell r="E1293">
            <v>11350</v>
          </cell>
          <cell r="F1293">
            <v>9538</v>
          </cell>
        </row>
        <row r="1294">
          <cell r="A1294" t="str">
            <v>I1293</v>
          </cell>
          <cell r="B1294" t="str">
            <v>INTERRUPTOR ENCHUFABLE DE 1 X 30A - 240V - 10KA</v>
          </cell>
          <cell r="C1294" t="str">
            <v>Insumos</v>
          </cell>
          <cell r="D1294" t="str">
            <v>UND</v>
          </cell>
          <cell r="E1294">
            <v>9362</v>
          </cell>
          <cell r="F1294">
            <v>7867</v>
          </cell>
        </row>
        <row r="1295">
          <cell r="A1295" t="str">
            <v>I1294</v>
          </cell>
          <cell r="B1295" t="str">
            <v>INTERRUPTOR ENCHUFABLE DE 1 X 40A - 240V - 10KA</v>
          </cell>
          <cell r="C1295" t="str">
            <v>Insumos</v>
          </cell>
          <cell r="D1295" t="str">
            <v>UND</v>
          </cell>
          <cell r="E1295">
            <v>9362</v>
          </cell>
          <cell r="F1295">
            <v>7867</v>
          </cell>
        </row>
        <row r="1296">
          <cell r="A1296" t="str">
            <v>I1295</v>
          </cell>
          <cell r="B1296" t="str">
            <v>INTERRUPTOR ENCHUFABLE DE 1 X 50A - 240V - 10KA</v>
          </cell>
          <cell r="C1296" t="str">
            <v>Insumos</v>
          </cell>
          <cell r="D1296" t="str">
            <v>UND</v>
          </cell>
          <cell r="E1296">
            <v>9594</v>
          </cell>
          <cell r="F1296">
            <v>8062</v>
          </cell>
        </row>
        <row r="1297">
          <cell r="A1297" t="str">
            <v>I1296</v>
          </cell>
          <cell r="B1297" t="str">
            <v>INTERRUPTOR ENCHUFABLE DE 1 X 60A - 240V - 10KA</v>
          </cell>
          <cell r="C1297" t="str">
            <v>Insumos</v>
          </cell>
          <cell r="D1297" t="str">
            <v>UND</v>
          </cell>
          <cell r="E1297">
            <v>12622</v>
          </cell>
          <cell r="F1297">
            <v>10607</v>
          </cell>
        </row>
        <row r="1298">
          <cell r="A1298" t="str">
            <v>I1297</v>
          </cell>
          <cell r="B1298" t="str">
            <v>INTERRUPTOR ENCHUFABLE DE 2 X 20A - 240V - 10KA</v>
          </cell>
          <cell r="C1298" t="str">
            <v>Insumos</v>
          </cell>
          <cell r="D1298" t="str">
            <v>UND</v>
          </cell>
          <cell r="E1298">
            <v>25151</v>
          </cell>
          <cell r="F1298">
            <v>21135</v>
          </cell>
        </row>
        <row r="1299">
          <cell r="A1299" t="str">
            <v>I1298</v>
          </cell>
          <cell r="B1299" t="str">
            <v>INTERRUPTOR ENCHUFABLE DE 2 X 30A - 240V - 10KA</v>
          </cell>
          <cell r="C1299" t="str">
            <v>Insumos</v>
          </cell>
          <cell r="D1299" t="str">
            <v>UND</v>
          </cell>
          <cell r="E1299">
            <v>25176</v>
          </cell>
          <cell r="F1299">
            <v>21156</v>
          </cell>
        </row>
        <row r="1300">
          <cell r="A1300" t="str">
            <v>I1299</v>
          </cell>
          <cell r="B1300" t="str">
            <v>INTERRUPTOR ENCHUFABLE DE 2 X 40A - 240V - 10KA</v>
          </cell>
          <cell r="C1300" t="str">
            <v>Insumos</v>
          </cell>
          <cell r="D1300" t="str">
            <v>UND</v>
          </cell>
          <cell r="E1300">
            <v>29692</v>
          </cell>
          <cell r="F1300">
            <v>24951</v>
          </cell>
        </row>
        <row r="1301">
          <cell r="A1301" t="str">
            <v>I1300</v>
          </cell>
          <cell r="B1301" t="str">
            <v>INTERRUPTOR ENCHUFABLE DE 2 X 50A - 240V - 10KA</v>
          </cell>
          <cell r="C1301" t="str">
            <v>Insumos</v>
          </cell>
          <cell r="D1301" t="str">
            <v>UND</v>
          </cell>
          <cell r="E1301">
            <v>29692</v>
          </cell>
          <cell r="F1301">
            <v>24951</v>
          </cell>
        </row>
        <row r="1302">
          <cell r="A1302" t="str">
            <v>I1301</v>
          </cell>
          <cell r="B1302" t="str">
            <v>INTERRUPTOR ENCHUFABLE DE 2 X 60A - 240V - 10KA</v>
          </cell>
          <cell r="C1302" t="str">
            <v>Insumos</v>
          </cell>
          <cell r="D1302" t="str">
            <v>UND</v>
          </cell>
          <cell r="E1302">
            <v>29692</v>
          </cell>
          <cell r="F1302">
            <v>24951</v>
          </cell>
        </row>
        <row r="1303">
          <cell r="A1303" t="str">
            <v>I1302</v>
          </cell>
          <cell r="B1303" t="str">
            <v>INTERRUPTOR ENCHUFABLE DE 3 X 20A - 240V - 10KA</v>
          </cell>
          <cell r="C1303" t="str">
            <v>Insumos</v>
          </cell>
          <cell r="D1303" t="str">
            <v>UND</v>
          </cell>
          <cell r="E1303">
            <v>64554</v>
          </cell>
          <cell r="F1303">
            <v>54247</v>
          </cell>
        </row>
        <row r="1304">
          <cell r="A1304" t="str">
            <v>I1303</v>
          </cell>
          <cell r="B1304" t="str">
            <v>INTERRUPTOR ENCHUFABLE DE 3 X 30A - 240V - 10KA</v>
          </cell>
          <cell r="C1304" t="str">
            <v>Insumos</v>
          </cell>
          <cell r="D1304" t="str">
            <v>UND</v>
          </cell>
          <cell r="E1304">
            <v>64590</v>
          </cell>
          <cell r="F1304">
            <v>54277</v>
          </cell>
        </row>
        <row r="1305">
          <cell r="A1305" t="str">
            <v>I1304</v>
          </cell>
          <cell r="B1305" t="str">
            <v>INTERRUPTOR ENCHUFABLE DE 3 X 40A - 240V - 10KA</v>
          </cell>
          <cell r="C1305" t="str">
            <v>Insumos</v>
          </cell>
          <cell r="D1305" t="str">
            <v>UND</v>
          </cell>
          <cell r="E1305">
            <v>67472</v>
          </cell>
          <cell r="F1305">
            <v>56699</v>
          </cell>
        </row>
        <row r="1306">
          <cell r="A1306" t="str">
            <v>I1305</v>
          </cell>
          <cell r="B1306" t="str">
            <v>INTERRUPTOR ENCHUFABLE DE 3 X 50A - 240V - 10KA</v>
          </cell>
          <cell r="C1306" t="str">
            <v>Insumos</v>
          </cell>
          <cell r="D1306" t="str">
            <v>UND</v>
          </cell>
          <cell r="E1306">
            <v>67472</v>
          </cell>
          <cell r="F1306">
            <v>56699</v>
          </cell>
        </row>
        <row r="1307">
          <cell r="A1307" t="str">
            <v>I1306</v>
          </cell>
          <cell r="B1307" t="str">
            <v>INTERRUPTOR ENCHUFABLE DE 3 X 60A - 240V - 10KA</v>
          </cell>
          <cell r="C1307" t="str">
            <v>Insumos</v>
          </cell>
          <cell r="D1307" t="str">
            <v>UND</v>
          </cell>
          <cell r="E1307">
            <v>77532</v>
          </cell>
          <cell r="F1307">
            <v>65153</v>
          </cell>
        </row>
        <row r="1308">
          <cell r="A1308" t="str">
            <v>I1307</v>
          </cell>
          <cell r="B1308" t="str">
            <v>INTERRUPTOR INDUSTRIAL GRADUABLE EN CAJA 3  X  (70 A 100A) , 50KA. CALIDAD LEGRAND, MERLIN GERIN, MITSUBISHI, SIEMENS, SQUAR D,  ABB O SUPERIOR DE MARCA RECONOCIDA Y HOMOLOGADA POR EL CIDET</v>
          </cell>
          <cell r="C1308" t="str">
            <v>Insumos</v>
          </cell>
          <cell r="D1308" t="str">
            <v>UND</v>
          </cell>
          <cell r="E1308">
            <v>344235</v>
          </cell>
          <cell r="F1308">
            <v>289273</v>
          </cell>
        </row>
        <row r="1309">
          <cell r="A1309" t="str">
            <v>I1308</v>
          </cell>
          <cell r="B1309" t="str">
            <v>INTERRUPTOR INDUSTRIAL GRADUABLE EN CAJA 3  X  (87 A 125A), 25KA. CALIDAD LEGRAND, MERLIN GERIN, MITSUBISHI, SIEMENS, SQUAR D, ABB O SUPERIOR DE MARCA RECONOCIDA Y HOMOLOGADA POR EL CIDET</v>
          </cell>
          <cell r="C1309" t="str">
            <v>Insumos</v>
          </cell>
          <cell r="D1309" t="str">
            <v>UND</v>
          </cell>
          <cell r="E1309">
            <v>429337</v>
          </cell>
          <cell r="F1309">
            <v>360787</v>
          </cell>
        </row>
        <row r="1310">
          <cell r="A1310" t="str">
            <v>I1309</v>
          </cell>
          <cell r="B1310" t="str">
            <v>INTERRUPTOR INDUSTRIAL GRADUABLE EN CAJA 3  X  (112 A 160A), 50KA. CALIDAD LEGRAND, MERLIN GERIN, MITSUBISHI, SIEMENS, SQUAR D, ABB O SUPERIOR DE MARCA RECONOCIDA Y HOMOLOGADA POR EL CIDET</v>
          </cell>
          <cell r="C1310" t="str">
            <v>Insumos</v>
          </cell>
          <cell r="D1310" t="str">
            <v>UND</v>
          </cell>
          <cell r="E1310">
            <v>516026</v>
          </cell>
          <cell r="F1310">
            <v>433635</v>
          </cell>
        </row>
        <row r="1311">
          <cell r="A1311" t="str">
            <v>I1310</v>
          </cell>
          <cell r="B1311" t="str">
            <v>INTERRUPTOR INDUSTRIAL GRADUABLE EN CAJA 3  X  (140 A 200 A), 50KA. CALIDAD LEGRAND, MERLIN GERIN, MITSUBISHI, SIEMENS, SQUAR D, ABB O SUPERIOR DE MARCA RECONOCIDA Y HOMOLOGADA POR EL CIDET</v>
          </cell>
          <cell r="C1311" t="str">
            <v>Insumos</v>
          </cell>
          <cell r="D1311" t="str">
            <v>UND</v>
          </cell>
          <cell r="E1311">
            <v>617246</v>
          </cell>
          <cell r="F1311">
            <v>518694</v>
          </cell>
        </row>
        <row r="1312">
          <cell r="A1312" t="str">
            <v>I1311</v>
          </cell>
          <cell r="B1312" t="str">
            <v>INTERRUPTOR INDUSTRIAL GRADUABLE EN CAJA 3  X  (22.4 A 32A), 25KA. CALIDAD LEGRAND, MERLIN GERIN, MITSUBISHI, SIEMENS, SQUAR D, ABB O SUPERIOR DE MARCA RECONOCIDA Y HOMOLOGADA POR EL CIDET</v>
          </cell>
          <cell r="C1312" t="str">
            <v>Insumos</v>
          </cell>
          <cell r="D1312" t="str">
            <v>UND</v>
          </cell>
          <cell r="E1312">
            <v>176057</v>
          </cell>
          <cell r="F1312">
            <v>147947</v>
          </cell>
        </row>
        <row r="1313">
          <cell r="A1313" t="str">
            <v>I1312</v>
          </cell>
          <cell r="B1313" t="str">
            <v>INTERRUPTOR INDUSTRIAL GRADUABLE EN CAJA 3  X  (35 A 50A), 25KA. CALIDAD LEGRAND, MERLIN GERIN, MITSUBISHI, SIEMENS, SQUAR D, ABB O SUPERIOR DE MARCA RECONOCIDA Y HOMOLOGADA POR EL CIDET</v>
          </cell>
          <cell r="C1313" t="str">
            <v>Insumos</v>
          </cell>
          <cell r="D1313" t="str">
            <v>UND</v>
          </cell>
          <cell r="E1313">
            <v>173879</v>
          </cell>
          <cell r="F1313">
            <v>146117</v>
          </cell>
        </row>
        <row r="1314">
          <cell r="A1314" t="str">
            <v>I1313</v>
          </cell>
          <cell r="B1314" t="str">
            <v>INTERRUPTOR INDUSTRIAL GRADUABLE EN CAJA 3  X  (35 A 50A), 25KA. CALIDAD LEGRAND, MERLIN GERIN, MITSUBISHI, SIEMENS, SQUAR D, O SUPERIOR DE MARCA RECONOCIDA Y HOMOLOGADA POR EL CIDET</v>
          </cell>
          <cell r="C1314" t="str">
            <v>Insumos</v>
          </cell>
          <cell r="D1314" t="str">
            <v>UND</v>
          </cell>
          <cell r="E1314">
            <v>173879</v>
          </cell>
          <cell r="F1314">
            <v>146117</v>
          </cell>
        </row>
        <row r="1315">
          <cell r="A1315" t="str">
            <v>I1314</v>
          </cell>
          <cell r="B1315" t="str">
            <v>INTERRUPTOR INDUSTRIAL GRADUABLE EN CAJA 3  X  (44.1 A 63A), 25KA. CALIDAD LEGRAND, MERLIN GERIN, MITSUBISHI, SIEMENS, SQUAR D, ABB O SUPERIOR DE MARCA RECONOCIDA Y HOMOLOGADA POR EL CIDET</v>
          </cell>
          <cell r="C1315" t="str">
            <v>Insumos</v>
          </cell>
          <cell r="D1315" t="str">
            <v>UND</v>
          </cell>
          <cell r="E1315">
            <v>173879</v>
          </cell>
          <cell r="F1315">
            <v>146117</v>
          </cell>
        </row>
        <row r="1316">
          <cell r="A1316" t="str">
            <v>I1315</v>
          </cell>
          <cell r="B1316" t="str">
            <v>INTERRUPTOR INDUSTRIAL GRADUABLE EN CAJA 3  X  (56 A 80A) , 25 KA. CALIDAD LEGRAND, MERLIN GERIN, MITSUBISHI, SIEMENS, SQUAR D, ABB  SUPERIOR DE MARCA RECONOCIDA Y HOMOLOGADA POR EL CIDET</v>
          </cell>
          <cell r="C1316" t="str">
            <v>Insumos</v>
          </cell>
          <cell r="D1316" t="str">
            <v>UND</v>
          </cell>
          <cell r="E1316">
            <v>173879</v>
          </cell>
          <cell r="F1316">
            <v>146117</v>
          </cell>
        </row>
        <row r="1317">
          <cell r="A1317" t="str">
            <v>I1316</v>
          </cell>
          <cell r="B1317" t="str">
            <v>INTERRUPTOR INDUSTRIAL GRADUABLE EN CAJA 3 X (140 A 200A), 50KA. CALIDAD LEGRAND, MERLIN GERIN, MITSUBISHI, SIEMENS, SQUAR D, ABB O SUPERIOR DE MARCA RECONOCIDA Y HOMOLOGADA POR EL CIDET</v>
          </cell>
          <cell r="C1317" t="str">
            <v>Insumos</v>
          </cell>
          <cell r="D1317" t="str">
            <v>UND</v>
          </cell>
          <cell r="E1317">
            <v>528580</v>
          </cell>
          <cell r="F1317">
            <v>444185</v>
          </cell>
        </row>
        <row r="1318">
          <cell r="A1318" t="str">
            <v>I1317</v>
          </cell>
          <cell r="B1318" t="str">
            <v>INTERRUPTOR INDUSTRIAL GRADUABLE EN CAJA 3 X (175 A 250A), 50KA. CALIDAD LEGRAND, MERLIN GERIN, MITSUBISHI, SIEMENS, SQUAR D, ABB O SUPERIOR DE MARCA RECONOCIDA Y HOMOLOGADA POR EL CIDET</v>
          </cell>
          <cell r="C1318" t="str">
            <v>Insumos</v>
          </cell>
          <cell r="D1318" t="str">
            <v>UND</v>
          </cell>
          <cell r="E1318">
            <v>792038</v>
          </cell>
          <cell r="F1318">
            <v>665578</v>
          </cell>
        </row>
        <row r="1319">
          <cell r="A1319" t="str">
            <v>I1318</v>
          </cell>
          <cell r="B1319" t="str">
            <v>INTERRUPTOR INDUSTRIAL GRADUABLE EN CAJA 3 X (128 A 320A), 85KA. CALIDAD LEGRAND, MERLIN GERIN, MITSUBISHI, SIEMENS, SQUAR D, O SUPERIOR DE MARCA RECONOCIDA Y HOMOLOGADA POR EL CIDET</v>
          </cell>
          <cell r="C1319" t="str">
            <v>Insumos</v>
          </cell>
          <cell r="D1319" t="str">
            <v>UND</v>
          </cell>
          <cell r="E1319">
            <v>1564902</v>
          </cell>
          <cell r="F1319">
            <v>1315044</v>
          </cell>
        </row>
        <row r="1320">
          <cell r="A1320" t="str">
            <v>I1319</v>
          </cell>
          <cell r="B1320" t="str">
            <v>INTERRUPTOR INDUSTRIAL GRADUABLE EN CAJA 3 X (280 A 400A), 70KA. CALIDAD LEGRAND, MERLIN GERIN, MITSUBISHI, SIEMENS, SQUAR D, ABB  O SUPERIOR DE MARCA RECONOCIDA Y HOMOLOGADA POR EL CIDET</v>
          </cell>
          <cell r="C1320" t="str">
            <v>Insumos</v>
          </cell>
          <cell r="D1320" t="str">
            <v>UND</v>
          </cell>
          <cell r="E1320">
            <v>1102170</v>
          </cell>
          <cell r="F1320">
            <v>926193</v>
          </cell>
        </row>
        <row r="1321">
          <cell r="A1321" t="str">
            <v>I1320</v>
          </cell>
          <cell r="B1321" t="str">
            <v>INTERRUPTOR INDUSTRIAL EN CAJA 3 X 400A, 50KA. CALIDAD LEGRAND, MERLIN GERIN, MITSUBISHI, SIEMENS, SQUAR D, O SUPERIOR DE MARCA RECONOCIDA Y HOMOLOGADA POR EL CIDET</v>
          </cell>
          <cell r="C1321" t="str">
            <v>Insumos</v>
          </cell>
          <cell r="D1321" t="str">
            <v>UND</v>
          </cell>
          <cell r="E1321">
            <v>1006172</v>
          </cell>
          <cell r="F1321">
            <v>845523</v>
          </cell>
        </row>
        <row r="1322">
          <cell r="A1322" t="str">
            <v>I1321</v>
          </cell>
          <cell r="B1322" t="str">
            <v>INTERRUPTOR INDUSTRIAL EN CAJA MOLDEADA 3  X  20A, 25KA. CALIDAD LEGRAND, MERLIN GERIN, MITSUBISHI, SIEMENS, SQUAR D, O SUPERIOR DE MARCA RECONOCIDA Y HOMOLOGADA POR EL CIDET</v>
          </cell>
          <cell r="C1322" t="str">
            <v>Insumos</v>
          </cell>
          <cell r="D1322" t="str">
            <v>UND</v>
          </cell>
          <cell r="E1322">
            <v>173879</v>
          </cell>
          <cell r="F1322">
            <v>146117</v>
          </cell>
        </row>
        <row r="1323">
          <cell r="A1323" t="str">
            <v>I1322</v>
          </cell>
          <cell r="B1323" t="str">
            <v>INTERRUPTOR INDUSTRIAL REGULABLE  160-250A  3 X 250A, 70KA. CALIDAD LEGRAND, MERLIN GERIN, MITSUBISHI, SIEMENS, SQUAR D, O SUPERIOR DE MARCA RECONOCIDA Y HOMOLOGADA POR EL CIDET</v>
          </cell>
          <cell r="C1323" t="str">
            <v>Insumos</v>
          </cell>
          <cell r="D1323" t="str">
            <v>UND</v>
          </cell>
          <cell r="E1323">
            <v>1367337</v>
          </cell>
          <cell r="F1323">
            <v>1149023</v>
          </cell>
        </row>
        <row r="1324">
          <cell r="A1324" t="str">
            <v>I1323</v>
          </cell>
          <cell r="B1324" t="str">
            <v>INTERRUPTOR INDUSTRIAL REGULABLE  28-40A 3 X 28A, 25KA. CALIDAD LEGRAND, MERLIN GERIN, MITSUBISHI, SIEMENS, SQUAR D, O SUPERIOR DE MARCA RECONOCIDA Y HOMOLOGADA POR EL CIDET</v>
          </cell>
          <cell r="C1324" t="str">
            <v>Insumos</v>
          </cell>
          <cell r="D1324" t="str">
            <v>UND</v>
          </cell>
          <cell r="E1324">
            <v>305154</v>
          </cell>
          <cell r="F1324">
            <v>256432</v>
          </cell>
        </row>
        <row r="1325">
          <cell r="A1325" t="str">
            <v>I1324</v>
          </cell>
          <cell r="B1325" t="str">
            <v>INTERRUPTOR INDUSTRIAL REGULABLE  320-400A  3 X 400A, 85KA. CALIDAD LEGRAND, MERLIN GERIN, MITSUBISHI, SIEMENS, SQUAR D, O SUPERIOR DE MARCA RECONOCIDA Y HOMOLOGADA POR EL CIDET</v>
          </cell>
          <cell r="C1325" t="str">
            <v>Insumos</v>
          </cell>
          <cell r="D1325" t="str">
            <v>UND</v>
          </cell>
          <cell r="E1325">
            <v>2587778</v>
          </cell>
          <cell r="F1325">
            <v>2174603</v>
          </cell>
        </row>
        <row r="1326">
          <cell r="A1326" t="str">
            <v>I1325</v>
          </cell>
          <cell r="B1326" t="str">
            <v>INTERRUPTOR INDUSTRIAL REGULABLE  44-63A  3 X 63A, 40KA. CALIDAD LEGRAND, MERLIN GERIN, MITSUBISHI, SIEMENS, SQUAR D, O SUPERIOR DE MARCA RECONOCIDA Y HOMOLOGADA POR EL CIDET</v>
          </cell>
          <cell r="C1326" t="str">
            <v>Insumos</v>
          </cell>
          <cell r="D1326" t="str">
            <v>UND</v>
          </cell>
          <cell r="E1326">
            <v>305154</v>
          </cell>
          <cell r="F1326">
            <v>256432</v>
          </cell>
        </row>
        <row r="1327">
          <cell r="A1327" t="str">
            <v>I1326</v>
          </cell>
          <cell r="B1327" t="str">
            <v>INTERRUPTOR INDUSTRIAL REGULABLE  500-630A  3 X 630A, 170KA. CALIDAD LEGRAND, MERLIN GERIN, MITSUBISHI, SIEMENS, SQUAR D, O SUPERIOR DE MARCA RECONOCIDA Y HOMOLOGADA POR EL CIDET</v>
          </cell>
          <cell r="C1327" t="str">
            <v>Insumos</v>
          </cell>
          <cell r="D1327" t="str">
            <v>UND</v>
          </cell>
          <cell r="E1327">
            <v>4466307</v>
          </cell>
          <cell r="F1327">
            <v>3753199</v>
          </cell>
        </row>
        <row r="1328">
          <cell r="A1328" t="str">
            <v>I1327</v>
          </cell>
          <cell r="B1328" t="str">
            <v>INTERRUPTOR INDUSTRIAL REGULABLE  70-100A 3 X 100A, 25KA. CALIDAD LEGRAND, MERLIN GERIN, MITSUBISHI, SIEMENS, SQUAR D, O SUPERIOR DE MARCA RECONOCIDA Y HOMOLOGADA POR EL CIDET</v>
          </cell>
          <cell r="C1328" t="str">
            <v>Insumos</v>
          </cell>
          <cell r="D1328" t="str">
            <v>UND</v>
          </cell>
          <cell r="E1328">
            <v>337899</v>
          </cell>
          <cell r="F1328">
            <v>283949</v>
          </cell>
        </row>
        <row r="1329">
          <cell r="A1329" t="str">
            <v>I1328</v>
          </cell>
          <cell r="B1329" t="str">
            <v>INTERRUPTOR INDUSTRIAL REGULABLE  87-125A 3 X 125A, 25KA. CALIDAD LEGRAND, MERLIN GERIN, MITSUBISHI, SIEMENS, SQUAR D, O SUPERIOR DE MARCA RECONOCIDA Y HOMOLOGADA POR EL CIDET</v>
          </cell>
          <cell r="C1329" t="str">
            <v>Insumos</v>
          </cell>
          <cell r="D1329" t="str">
            <v>UND</v>
          </cell>
          <cell r="E1329">
            <v>755774</v>
          </cell>
          <cell r="F1329">
            <v>635104</v>
          </cell>
        </row>
        <row r="1330">
          <cell r="A1330" t="str">
            <v>I1329</v>
          </cell>
          <cell r="B1330" t="str">
            <v>INTERRUPTOR INDUSTRIAL TIPO ABIERTO REGULABLE  1000-2500A  3 X 2500A, 65KA/240V. CALIDAD LEGRAND, MERLIN GERIN, MITSUBISHI, SIEMENS, SQUAR D, O SUPERIOR DE MARCA RECONOCIDA Y HOMOLOGADA POR EL CIDET</v>
          </cell>
          <cell r="C1330" t="str">
            <v>Insumos</v>
          </cell>
          <cell r="D1330" t="str">
            <v>UND</v>
          </cell>
          <cell r="E1330">
            <v>26630359</v>
          </cell>
          <cell r="F1330">
            <v>22378453</v>
          </cell>
        </row>
        <row r="1331">
          <cell r="A1331" t="str">
            <v>I1330</v>
          </cell>
          <cell r="B1331" t="str">
            <v>INTERRUPTOR INDUSTRIAL TIPO ABIERTO REGULABLE  1280-3200A  3 X 3200A, 65KA/240V. CALIDAD LEGRAND, MERLIN GERIN, MITSUBISHI, SIEMENS, SQUAR D, O SUPERIOR DE MARCA RECONOCIDA Y HOMOLOGADA POR EL CIDET</v>
          </cell>
          <cell r="C1331" t="str">
            <v>Insumos</v>
          </cell>
          <cell r="D1331" t="str">
            <v>UND</v>
          </cell>
          <cell r="E1331">
            <v>78836389</v>
          </cell>
          <cell r="F1331">
            <v>66249066</v>
          </cell>
        </row>
        <row r="1332">
          <cell r="A1332" t="str">
            <v>I1331</v>
          </cell>
          <cell r="B1332" t="str">
            <v>INTERRUPTOR INDUSTRIAL TIPO ABIERTO REGULABLE  640-1600A  3 X 1600A, 65KA/240V. CALIDAD LEGRAND, MERLIN GERIN, MITSUBISHI, SIEMENS, SQUAR D, O SUPERIOR DE MARCA RECONOCIDA Y HOMOLOGADA POR EL CIDET</v>
          </cell>
          <cell r="C1332" t="str">
            <v>Insumos</v>
          </cell>
          <cell r="D1332" t="str">
            <v>UND</v>
          </cell>
          <cell r="E1332">
            <v>16522672</v>
          </cell>
          <cell r="F1332">
            <v>13884598</v>
          </cell>
        </row>
        <row r="1333">
          <cell r="A1333" t="str">
            <v>I1332</v>
          </cell>
          <cell r="B1333" t="str">
            <v>INTERRUPTOR INDUSTRIAL TIPO ABIERTO REGULABLE  800-2000A  3 X 2000A, 65KA/240V. CALIDAD LEGRAND, MERLIN GERIN, MITSUBISHI, SIEMENS, SQUAR D, O SUPERIOR DE MARCA RECONOCIDA Y HOMOLOGADA POR EL CIDET</v>
          </cell>
          <cell r="C1333" t="str">
            <v>Insumos</v>
          </cell>
          <cell r="D1333" t="str">
            <v>UND</v>
          </cell>
          <cell r="E1333">
            <v>49701200</v>
          </cell>
          <cell r="F1333">
            <v>41765714</v>
          </cell>
        </row>
        <row r="1334">
          <cell r="A1334" t="str">
            <v>I1333</v>
          </cell>
          <cell r="B1334" t="str">
            <v xml:space="preserve">INTERRUPTOR SENCILLO </v>
          </cell>
          <cell r="C1334" t="str">
            <v>Insumos</v>
          </cell>
          <cell r="D1334" t="str">
            <v>HR</v>
          </cell>
          <cell r="E1334">
            <v>4856</v>
          </cell>
          <cell r="F1334">
            <v>4081</v>
          </cell>
        </row>
        <row r="1335">
          <cell r="A1335" t="str">
            <v>I1334</v>
          </cell>
          <cell r="B1335" t="str">
            <v xml:space="preserve">INTERRUPTOR SENCILLO CONMUTABLE </v>
          </cell>
          <cell r="C1335" t="str">
            <v>Insumos</v>
          </cell>
          <cell r="D1335" t="str">
            <v>UND</v>
          </cell>
          <cell r="E1335">
            <v>5479</v>
          </cell>
          <cell r="F1335">
            <v>4604</v>
          </cell>
        </row>
        <row r="1336">
          <cell r="A1336" t="str">
            <v>I1335</v>
          </cell>
          <cell r="B1336" t="str">
            <v xml:space="preserve">INTERRUPTOR TRIPLE </v>
          </cell>
          <cell r="C1336" t="str">
            <v>Insumos</v>
          </cell>
          <cell r="D1336" t="str">
            <v>UND</v>
          </cell>
          <cell r="E1336">
            <v>9615</v>
          </cell>
          <cell r="F1336">
            <v>8080</v>
          </cell>
        </row>
        <row r="1337">
          <cell r="A1337" t="str">
            <v>I1336</v>
          </cell>
          <cell r="B1337" t="str">
            <v xml:space="preserve">INTERRUPTOR TRIPLE CONMUTABLE </v>
          </cell>
          <cell r="C1337" t="str">
            <v>Insumos</v>
          </cell>
          <cell r="D1337" t="str">
            <v>M2</v>
          </cell>
          <cell r="E1337">
            <v>10750</v>
          </cell>
          <cell r="F1337">
            <v>9034</v>
          </cell>
        </row>
        <row r="1338">
          <cell r="A1338" t="str">
            <v>I1337</v>
          </cell>
          <cell r="B1338" t="str">
            <v>LAMPARA HERMETICA POLICARBONATO IP65, 2X32W. BALASTO ELECTRONICO 2X32T8. INCLUYE 2 TUBOS FLUORESCENTE 32W T8</v>
          </cell>
          <cell r="C1338" t="str">
            <v>Insumos</v>
          </cell>
          <cell r="D1338" t="str">
            <v>UND</v>
          </cell>
          <cell r="E1338">
            <v>188863</v>
          </cell>
          <cell r="F1338">
            <v>158708</v>
          </cell>
        </row>
        <row r="1339">
          <cell r="A1339" t="str">
            <v>I1338</v>
          </cell>
          <cell r="B1339" t="str">
            <v xml:space="preserve">LAMPARA PARALUX 2X32W. BL CM BALASTO ELECTRONICO 2X32T8. INCLUYE 2 TUBOS FLUORESCENTE 32W SOCKET T8 120 V OSR SEGURIDAD 2249 -9HS </v>
          </cell>
          <cell r="C1339" t="str">
            <v>Insumos</v>
          </cell>
          <cell r="D1339" t="str">
            <v>UND</v>
          </cell>
          <cell r="E1339">
            <v>201784</v>
          </cell>
          <cell r="F1339">
            <v>169566</v>
          </cell>
        </row>
        <row r="1340">
          <cell r="A1340" t="str">
            <v>I1339</v>
          </cell>
          <cell r="B1340" t="str">
            <v>LAMPARA PARALUX 4X17W. BALASTO ELECTRONICO 4X17T8. INCLUYE 4 TUBOS FLUORESCENTE 17W T8</v>
          </cell>
          <cell r="C1340" t="str">
            <v>Insumos</v>
          </cell>
          <cell r="D1340" t="str">
            <v>UND</v>
          </cell>
          <cell r="E1340">
            <v>238564</v>
          </cell>
          <cell r="F1340">
            <v>200474</v>
          </cell>
        </row>
        <row r="1341">
          <cell r="A1341" t="str">
            <v>I1340</v>
          </cell>
          <cell r="B1341" t="str">
            <v>LAMPARA SOBREPONER REF. FROST DE HIGH LIGHTS, 2X32W. BALASTO ELECTRONICO 2X32T8. INCLUYE 2 TUBOS FLUORESCENTE 32W T8</v>
          </cell>
          <cell r="C1341" t="str">
            <v>Insumos</v>
          </cell>
          <cell r="D1341" t="str">
            <v>UND</v>
          </cell>
          <cell r="E1341">
            <v>428456</v>
          </cell>
          <cell r="F1341">
            <v>360047</v>
          </cell>
        </row>
        <row r="1342">
          <cell r="A1342" t="str">
            <v>I1341</v>
          </cell>
          <cell r="B1342" t="str">
            <v>LUMINARIA 150 W SODIO R 208/240V BALASTO REACTOR 208/240V.  TIPO PE-PC -ROY ALPHA O SIMILAR EN REFERENCIA SCHREDER. COMPLETA: BOMBILLA, ARRANCADOR, CHASIS, ETC</v>
          </cell>
          <cell r="C1342" t="str">
            <v>Insumos</v>
          </cell>
          <cell r="D1342" t="str">
            <v>UND</v>
          </cell>
          <cell r="E1342">
            <v>588191</v>
          </cell>
          <cell r="F1342">
            <v>494278</v>
          </cell>
        </row>
        <row r="1343">
          <cell r="A1343" t="str">
            <v>I1342</v>
          </cell>
          <cell r="B1343" t="str">
            <v>LUMINARIA 70 W SODIO R 208/240V BALASTO REACTOR 208/240V.  TIPO PE-PC -ROY ALPHA O SIMILAR EN REFERENCIA SCHREDER. COMPLETA: BOMBILLA, ARRANCADOR, CHASIS, ETC</v>
          </cell>
          <cell r="C1343" t="str">
            <v>Insumos</v>
          </cell>
          <cell r="D1343" t="str">
            <v>UND</v>
          </cell>
          <cell r="E1343">
            <v>241402</v>
          </cell>
          <cell r="F1343">
            <v>202859</v>
          </cell>
        </row>
        <row r="1344">
          <cell r="A1344" t="str">
            <v>I1343</v>
          </cell>
          <cell r="B1344" t="str">
            <v>LUMINARIA DESCOLGAR REF. APOLO DE HIGH LIGHTS, MH70W.  INCLUYE BOMBILLERIA</v>
          </cell>
          <cell r="C1344" t="str">
            <v>Insumos</v>
          </cell>
          <cell r="D1344" t="str">
            <v>UND</v>
          </cell>
          <cell r="E1344">
            <v>910824</v>
          </cell>
          <cell r="F1344">
            <v>765398</v>
          </cell>
        </row>
        <row r="1345">
          <cell r="A1345" t="str">
            <v>I1344</v>
          </cell>
          <cell r="B1345" t="str">
            <v xml:space="preserve">LUMINARIA WALLPACK SODIO 70 W TIPO QUIMBAYA DE ROY ALPHA </v>
          </cell>
          <cell r="C1345" t="str">
            <v>Insumos</v>
          </cell>
          <cell r="D1345" t="str">
            <v>UND</v>
          </cell>
          <cell r="E1345">
            <v>631452</v>
          </cell>
          <cell r="F1345">
            <v>530632</v>
          </cell>
        </row>
        <row r="1346">
          <cell r="A1346" t="str">
            <v>I1345</v>
          </cell>
          <cell r="B1346" t="str">
            <v>LUMINARIA LINEAL LED SERIE SAFESITE DE 60 CM, 3500 LM, EXPLOSION PROFF CLASE 1 DIV 1 GRUPOS C Y D. REF LSC3C4D3GEX DE DAYLIGHT</v>
          </cell>
          <cell r="C1346" t="str">
            <v>Insumos</v>
          </cell>
          <cell r="D1346" t="str">
            <v>UND</v>
          </cell>
          <cell r="E1346">
            <v>2458082</v>
          </cell>
          <cell r="F1346">
            <v>2065615</v>
          </cell>
        </row>
        <row r="1347">
          <cell r="A1347" t="str">
            <v>I1346</v>
          </cell>
          <cell r="B1347" t="str">
            <v>MENSULA GALVANIZADA EN CALIENTE PARA  BANDEJA DE 10CM</v>
          </cell>
          <cell r="C1347" t="str">
            <v>Insumos</v>
          </cell>
          <cell r="D1347" t="str">
            <v>UND</v>
          </cell>
          <cell r="E1347">
            <v>18009</v>
          </cell>
          <cell r="F1347">
            <v>15134</v>
          </cell>
        </row>
        <row r="1348">
          <cell r="A1348" t="str">
            <v>I1347</v>
          </cell>
          <cell r="B1348" t="str">
            <v>MENSULA GALVANIZADA EN CALIENTE PARA  BANDEJA DE 20CM</v>
          </cell>
          <cell r="C1348" t="str">
            <v>Insumos</v>
          </cell>
          <cell r="D1348" t="str">
            <v>UND</v>
          </cell>
          <cell r="E1348">
            <v>22560</v>
          </cell>
          <cell r="F1348">
            <v>18958</v>
          </cell>
        </row>
        <row r="1349">
          <cell r="A1349" t="str">
            <v>I1348</v>
          </cell>
          <cell r="B1349" t="str">
            <v>MENSULA GALVANIZADA EN CALIENTE PARA  BANDEJA DE 30CM</v>
          </cell>
          <cell r="C1349" t="str">
            <v>Insumos</v>
          </cell>
          <cell r="D1349" t="str">
            <v>UND</v>
          </cell>
          <cell r="E1349">
            <v>27002</v>
          </cell>
          <cell r="F1349">
            <v>22691</v>
          </cell>
        </row>
        <row r="1350">
          <cell r="A1350" t="str">
            <v>I1349</v>
          </cell>
          <cell r="B1350" t="str">
            <v>MENSULA GALVANIZADA EN CALIENTE PARA  BANDEJA DE 40CM</v>
          </cell>
          <cell r="C1350" t="str">
            <v>Insumos</v>
          </cell>
          <cell r="D1350" t="str">
            <v>UND</v>
          </cell>
          <cell r="E1350">
            <v>31671</v>
          </cell>
          <cell r="F1350">
            <v>26614</v>
          </cell>
        </row>
        <row r="1351">
          <cell r="A1351" t="str">
            <v>I1350</v>
          </cell>
          <cell r="B1351" t="str">
            <v>MENSULA GALVANIZADA EN CALIENTE PARA  BANDEJA DE 50CM</v>
          </cell>
          <cell r="C1351" t="str">
            <v>Insumos</v>
          </cell>
          <cell r="D1351" t="str">
            <v>UND</v>
          </cell>
          <cell r="E1351">
            <v>36391</v>
          </cell>
          <cell r="F1351">
            <v>30581</v>
          </cell>
        </row>
        <row r="1352">
          <cell r="A1352" t="str">
            <v>I1351</v>
          </cell>
          <cell r="B1352" t="str">
            <v>MENSULA GALVANIZADA EN CALIENTE PARA  BANDEJA DE 60CM</v>
          </cell>
          <cell r="C1352" t="str">
            <v>Insumos</v>
          </cell>
          <cell r="D1352" t="str">
            <v>UND</v>
          </cell>
          <cell r="E1352">
            <v>40961</v>
          </cell>
          <cell r="F1352">
            <v>34421</v>
          </cell>
        </row>
        <row r="1353">
          <cell r="A1353" t="str">
            <v>I1352</v>
          </cell>
          <cell r="B1353" t="str">
            <v>PERCHA TIPO PESADO DE 1 PUESTO</v>
          </cell>
          <cell r="C1353" t="str">
            <v>Insumos</v>
          </cell>
          <cell r="D1353" t="str">
            <v>UND</v>
          </cell>
          <cell r="E1353">
            <v>12321</v>
          </cell>
          <cell r="F1353">
            <v>10354</v>
          </cell>
        </row>
        <row r="1354">
          <cell r="A1354" t="str">
            <v>I1353</v>
          </cell>
          <cell r="B1354" t="str">
            <v>PERFIL LISO SENCILLO GALVANIZADO EN CALIENTE TIPO MECANO</v>
          </cell>
          <cell r="C1354" t="str">
            <v>Insumos</v>
          </cell>
          <cell r="D1354" t="str">
            <v>M</v>
          </cell>
          <cell r="E1354">
            <v>46837</v>
          </cell>
          <cell r="F1354">
            <v>39359</v>
          </cell>
        </row>
        <row r="1355">
          <cell r="A1355" t="str">
            <v>I1354</v>
          </cell>
          <cell r="B1355" t="str">
            <v>PERNO DE OJO 5/8" X 10"</v>
          </cell>
          <cell r="C1355" t="str">
            <v>Insumos</v>
          </cell>
          <cell r="D1355" t="str">
            <v>UND</v>
          </cell>
          <cell r="E1355">
            <v>7877</v>
          </cell>
          <cell r="F1355">
            <v>6619</v>
          </cell>
        </row>
        <row r="1356">
          <cell r="A1356" t="str">
            <v>I1355</v>
          </cell>
          <cell r="B1356" t="str">
            <v>PERNO DE OJO 5/8" X 12"</v>
          </cell>
          <cell r="C1356" t="str">
            <v>Insumos</v>
          </cell>
          <cell r="D1356" t="str">
            <v>UND</v>
          </cell>
          <cell r="E1356">
            <v>9632</v>
          </cell>
          <cell r="F1356">
            <v>8094</v>
          </cell>
        </row>
        <row r="1357">
          <cell r="A1357" t="str">
            <v>I1356</v>
          </cell>
          <cell r="B1357" t="str">
            <v>PERNO DE OJO 5/8" X 8"</v>
          </cell>
          <cell r="C1357" t="str">
            <v>Insumos</v>
          </cell>
          <cell r="D1357" t="str">
            <v>UND</v>
          </cell>
          <cell r="E1357">
            <v>9143</v>
          </cell>
          <cell r="F1357">
            <v>7683</v>
          </cell>
        </row>
        <row r="1358">
          <cell r="A1358" t="str">
            <v>I1357</v>
          </cell>
          <cell r="B1358" t="str">
            <v>PERNO DE OJO CERRADO 5/8" X 20"</v>
          </cell>
          <cell r="C1358" t="str">
            <v>Insumos</v>
          </cell>
          <cell r="D1358" t="str">
            <v>UND</v>
          </cell>
          <cell r="E1358">
            <v>8692</v>
          </cell>
          <cell r="F1358">
            <v>7304</v>
          </cell>
        </row>
        <row r="1359">
          <cell r="A1359" t="str">
            <v>I1358</v>
          </cell>
          <cell r="B1359" t="str">
            <v>PERNO DE OJO CERRADO 5/8" X 6"</v>
          </cell>
          <cell r="C1359" t="str">
            <v>Insumos</v>
          </cell>
          <cell r="D1359" t="str">
            <v>UND</v>
          </cell>
          <cell r="E1359">
            <v>7622</v>
          </cell>
          <cell r="F1359">
            <v>6405</v>
          </cell>
        </row>
        <row r="1360">
          <cell r="A1360" t="str">
            <v>I1359</v>
          </cell>
          <cell r="B1360" t="str">
            <v>PERNO EN "U" DE 12 MM (1/2") PARA CABLE DE GUARDA</v>
          </cell>
          <cell r="C1360" t="str">
            <v>Insumos</v>
          </cell>
          <cell r="D1360" t="str">
            <v>UND</v>
          </cell>
          <cell r="E1360">
            <v>3776</v>
          </cell>
          <cell r="F1360">
            <v>3173</v>
          </cell>
        </row>
        <row r="1361">
          <cell r="A1361" t="str">
            <v>I1360</v>
          </cell>
          <cell r="B1361" t="str">
            <v>PERNO EXPANSION HEMBRA 3/8"</v>
          </cell>
          <cell r="C1361" t="str">
            <v>Insumos</v>
          </cell>
          <cell r="D1361" t="str">
            <v>UND</v>
          </cell>
          <cell r="E1361">
            <v>7604</v>
          </cell>
          <cell r="F1361">
            <v>6390</v>
          </cell>
        </row>
        <row r="1362">
          <cell r="A1362" t="str">
            <v>I1361</v>
          </cell>
          <cell r="B1362" t="str">
            <v>PERNO O TORNILLO DE CARRIAJE 5/8" X 1 ½¿ + TUERCA</v>
          </cell>
          <cell r="C1362" t="str">
            <v>Insumos</v>
          </cell>
          <cell r="D1362" t="str">
            <v>UND</v>
          </cell>
          <cell r="E1362">
            <v>1815</v>
          </cell>
          <cell r="F1362">
            <v>1525</v>
          </cell>
        </row>
        <row r="1363">
          <cell r="A1363" t="str">
            <v>I1362</v>
          </cell>
          <cell r="B1363" t="str">
            <v>PERNOS DE MAQUINA 1/2" X 1 ½¿</v>
          </cell>
          <cell r="C1363" t="str">
            <v>Insumos</v>
          </cell>
          <cell r="D1363" t="str">
            <v>UND</v>
          </cell>
          <cell r="E1363">
            <v>1088</v>
          </cell>
          <cell r="F1363">
            <v>914</v>
          </cell>
        </row>
        <row r="1364">
          <cell r="A1364" t="str">
            <v>I1363</v>
          </cell>
          <cell r="B1364" t="str">
            <v>PERNOS DE MAQUINA 5/8" X 8"</v>
          </cell>
          <cell r="C1364" t="str">
            <v>Insumos</v>
          </cell>
          <cell r="D1364" t="str">
            <v>UND</v>
          </cell>
          <cell r="E1364">
            <v>4460</v>
          </cell>
          <cell r="F1364">
            <v>3748</v>
          </cell>
        </row>
        <row r="1365">
          <cell r="A1365" t="str">
            <v>I1364</v>
          </cell>
          <cell r="B1365" t="str">
            <v>PLAFON LOZA BLANCO</v>
          </cell>
          <cell r="C1365" t="str">
            <v>Insumos</v>
          </cell>
          <cell r="D1365" t="str">
            <v>UND</v>
          </cell>
          <cell r="E1365">
            <v>2216</v>
          </cell>
          <cell r="F1365">
            <v>1862</v>
          </cell>
        </row>
        <row r="1366">
          <cell r="A1366" t="str">
            <v>I1365</v>
          </cell>
          <cell r="B1366" t="str">
            <v>PORTA AISLADOR CRUCETA METÁLICA</v>
          </cell>
          <cell r="C1366" t="str">
            <v>Insumos</v>
          </cell>
          <cell r="D1366" t="str">
            <v>UND</v>
          </cell>
          <cell r="E1366">
            <v>0</v>
          </cell>
          <cell r="F1366">
            <v>0</v>
          </cell>
        </row>
        <row r="1367">
          <cell r="A1367" t="str">
            <v>I1366</v>
          </cell>
          <cell r="B1367" t="str">
            <v>POSTE DE CONCRETO 10 METROS - 510 KG - HOMOLOGADO</v>
          </cell>
          <cell r="C1367" t="str">
            <v>Insumos</v>
          </cell>
          <cell r="D1367" t="str">
            <v>UND</v>
          </cell>
          <cell r="E1367">
            <v>583720</v>
          </cell>
          <cell r="F1367">
            <v>490521</v>
          </cell>
        </row>
        <row r="1368">
          <cell r="A1368" t="str">
            <v>I1367</v>
          </cell>
          <cell r="B1368" t="str">
            <v>POSTE DE CONCRETO 10 METROS -1050 KG - HOMOLOGADO</v>
          </cell>
          <cell r="C1368" t="str">
            <v>Insumos</v>
          </cell>
          <cell r="D1368" t="str">
            <v>UND</v>
          </cell>
          <cell r="E1368">
            <v>799621</v>
          </cell>
          <cell r="F1368">
            <v>671950</v>
          </cell>
        </row>
        <row r="1369">
          <cell r="A1369" t="str">
            <v>I1368</v>
          </cell>
          <cell r="B1369" t="str">
            <v>POSTE DE CONCRETO 10 METROS -750 KG - HOMOLOGADO</v>
          </cell>
          <cell r="C1369" t="str">
            <v>Insumos</v>
          </cell>
          <cell r="D1369" t="str">
            <v>UND</v>
          </cell>
          <cell r="E1369">
            <v>697106</v>
          </cell>
          <cell r="F1369">
            <v>585803</v>
          </cell>
        </row>
        <row r="1370">
          <cell r="A1370" t="str">
            <v>I1369</v>
          </cell>
          <cell r="B1370" t="str">
            <v>POSTE DE CONCRETO 12 METROS - 1050 KG - HOMOLOGADO</v>
          </cell>
          <cell r="C1370" t="str">
            <v>Insumos</v>
          </cell>
          <cell r="D1370" t="str">
            <v>UND</v>
          </cell>
          <cell r="E1370">
            <v>1199487</v>
          </cell>
          <cell r="F1370">
            <v>1007972</v>
          </cell>
        </row>
        <row r="1371">
          <cell r="A1371" t="str">
            <v>I1370</v>
          </cell>
          <cell r="B1371" t="str">
            <v>POSTE DE CONCRETO 12 METROS - 510 KG - HOMOLOGADO</v>
          </cell>
          <cell r="C1371" t="str">
            <v>Insumos</v>
          </cell>
          <cell r="D1371" t="str">
            <v>UND</v>
          </cell>
          <cell r="E1371">
            <v>799621</v>
          </cell>
          <cell r="F1371">
            <v>671950</v>
          </cell>
        </row>
        <row r="1372">
          <cell r="A1372" t="str">
            <v>I1371</v>
          </cell>
          <cell r="B1372" t="str">
            <v>POSTE DE CONCRETO 12 METROS - 750 KG - HOMOLOGADO</v>
          </cell>
          <cell r="C1372" t="str">
            <v>Insumos</v>
          </cell>
          <cell r="D1372" t="str">
            <v>UND</v>
          </cell>
          <cell r="E1372">
            <v>912412</v>
          </cell>
          <cell r="F1372">
            <v>766733</v>
          </cell>
        </row>
        <row r="1373">
          <cell r="A1373" t="str">
            <v>I1372</v>
          </cell>
          <cell r="B1373" t="str">
            <v>POSTE DE CONCRETO 8 METROS - 510 KG - HOMOLOGADO</v>
          </cell>
          <cell r="C1373" t="str">
            <v>Insumos</v>
          </cell>
          <cell r="D1373" t="str">
            <v>UND</v>
          </cell>
          <cell r="E1373">
            <v>383592</v>
          </cell>
          <cell r="F1373">
            <v>322346</v>
          </cell>
        </row>
        <row r="1374">
          <cell r="A1374" t="str">
            <v>I1373</v>
          </cell>
          <cell r="B1374" t="str">
            <v>POSTE DE CONCRETO 8 METROS - 750 KG - HOMOLOGADO</v>
          </cell>
          <cell r="C1374" t="str">
            <v>Insumos</v>
          </cell>
          <cell r="D1374" t="str">
            <v>UND</v>
          </cell>
          <cell r="E1374">
            <v>559734</v>
          </cell>
          <cell r="F1374">
            <v>470365</v>
          </cell>
        </row>
        <row r="1375">
          <cell r="A1375" t="str">
            <v>I1374</v>
          </cell>
          <cell r="B1375" t="str">
            <v>POSTE DE CONCRETO 8 METROS -1050 KG - HOMOLOGADO</v>
          </cell>
          <cell r="C1375" t="str">
            <v>Insumos</v>
          </cell>
          <cell r="D1375" t="str">
            <v>UND</v>
          </cell>
          <cell r="E1375">
            <v>635594</v>
          </cell>
          <cell r="F1375">
            <v>534113</v>
          </cell>
        </row>
        <row r="1376">
          <cell r="A1376" t="str">
            <v>I1375</v>
          </cell>
          <cell r="B1376" t="str">
            <v>PRENSA ESTOPA ALUMINIO 3/4" NPT</v>
          </cell>
          <cell r="C1376" t="str">
            <v>Insumos</v>
          </cell>
          <cell r="D1376" t="str">
            <v>UND</v>
          </cell>
          <cell r="E1376">
            <v>7711</v>
          </cell>
          <cell r="F1376">
            <v>6480</v>
          </cell>
        </row>
        <row r="1377">
          <cell r="A1377" t="str">
            <v>I1376</v>
          </cell>
          <cell r="B1377" t="str">
            <v xml:space="preserve">RECONECTADOR 15 KV, 630 AMPERIOS, 12,5 KA, 110 KVBIL AISLAMIENTO EN POLIMERO EPOXICO  - INTERRUPCION EN  VACIO (CAMPO MAGNETICO AXIAL) , DISPARO TRIPOLAR RIGIDO, CONTROL Y PROTECCION POR MICROPROCESADOR, 6 DESCARGADORES DE SOBRETENSION POLIMERICOS  TIPO DISTRIBUCION  12 KV-10KA , 1 DPS BIPOLAR DE BAJA TENSION  175 VAC-1.5 KA PARA EL CONTROL, ESTRUCTURA PARA MONTAJE EN POSTE, INTERFAZ LOCAL CON PANTALLA E INDICADORES, FUNCIONES DE PROTECCION NEMA 50/51, 50N/51N, 27, 81-U, 79, 25, 67, 67N, 25  AISLAMIENTO  SÓLIDO EN RESINA EPOXICA CICLOALIFÁTICA,  TRANSFORMADOR DE ALIMENTACION PARA EL CONTROL , CABLE DE CONTROL DE MINIMO 3 METROS DE LONGITUD, COMUNICACION PROTOCOLOS DNP3 TCPIP -IEC104 GARANTIZADA, ACCESORIOS DE FIJACION Y MONTAJE.- DEMOSTRABLE SOPORTE TECNICO DE MANTENIMIENTO EN EL PAIS-2 AÑOS DE SUMINISTRO DE REPUESTOS Y DE GARANTÍA DE BUEN FUNCIONAMIENTO DEL EQUIPO. REFERENCIA: COOPPER POWER SYSTEM U OTRA REFERENCIA DE LA MISMA CALIDAD O SUPERIOR  -MONTAJE SEGUN NORMA CODENSA LAR 286. - GESTIONES ANTE O.R. PARA CONEXION DEL EQUIPO. </v>
          </cell>
          <cell r="C1377" t="str">
            <v>Insumos</v>
          </cell>
          <cell r="D1377" t="str">
            <v>UND</v>
          </cell>
          <cell r="E1377">
            <v>89119399</v>
          </cell>
          <cell r="F1377">
            <v>74890251</v>
          </cell>
        </row>
        <row r="1378">
          <cell r="A1378" t="str">
            <v>I1377</v>
          </cell>
          <cell r="B1378" t="str">
            <v>REFLECTOR DE 1000 VATIOS - SODIO ALTA PRESION - 208/220 VOLTIOS-SODIO ALTA PRESION-CUADRADO-CERRADO - ESTRIBOS - COMPLETO: CHASIS, BOMBILLA, ARRANCADOR, ETC. ACCESORIOS DE FIJACION E INSTALACION  -REFERENCIA RCG ROY ALPHA</v>
          </cell>
          <cell r="C1378" t="str">
            <v>Insumos</v>
          </cell>
          <cell r="D1378" t="str">
            <v>UND</v>
          </cell>
          <cell r="E1378">
            <v>1576518</v>
          </cell>
          <cell r="F1378">
            <v>1324805</v>
          </cell>
        </row>
        <row r="1379">
          <cell r="A1379" t="str">
            <v>I1378</v>
          </cell>
          <cell r="B1379" t="str">
            <v>REFLECTOR DE 250 VATIOS - SODIO ALTA PRESION - 208/240 VOLTIOS-SODIO ALTA PRESION-CUADRADO-CERRADO - ESTRIBOS - COMPLETO: CHASIS, BOMBILLA, ARRANCADOR, ETC. ACCESORIOS DE FIJACION E INSTALACION  -REFERENCIA RRA ROY ALPHA</v>
          </cell>
          <cell r="C1379" t="str">
            <v>Insumos</v>
          </cell>
          <cell r="D1379" t="str">
            <v>UND</v>
          </cell>
          <cell r="E1379">
            <v>588570</v>
          </cell>
          <cell r="F1379">
            <v>494597</v>
          </cell>
        </row>
        <row r="1380">
          <cell r="A1380" t="str">
            <v>I1379</v>
          </cell>
          <cell r="B1380" t="str">
            <v>REFLECTOR DE 400 VATIOS - SODIO ALTA PRESION - 208/240 VOLTIOS-SODIO ALTA PRESION-CUADRADO-CERRADO - ESTRIBOS - COMPLETO: CHASIS, BOMBILLA, ARRANCADOR, ETC. ACCESORIOS DE FIJACION E INSTALACION  -REFERENCIA RRA ROY ALPHA</v>
          </cell>
          <cell r="C1380" t="str">
            <v>Insumos</v>
          </cell>
          <cell r="D1380" t="str">
            <v>UND</v>
          </cell>
          <cell r="E1380">
            <v>656825</v>
          </cell>
          <cell r="F1380">
            <v>551954</v>
          </cell>
        </row>
        <row r="1381">
          <cell r="A1381" t="str">
            <v>I1380</v>
          </cell>
          <cell r="B1381" t="str">
            <v>SECCIONADOR MONOPOLAR 400 A ¿ 15 KV</v>
          </cell>
          <cell r="C1381" t="str">
            <v>Insumos</v>
          </cell>
          <cell r="D1381" t="str">
            <v>UND</v>
          </cell>
          <cell r="E1381">
            <v>359905</v>
          </cell>
          <cell r="F1381">
            <v>302441</v>
          </cell>
        </row>
        <row r="1382">
          <cell r="A1382" t="str">
            <v>I1381</v>
          </cell>
          <cell r="B1382" t="str">
            <v>SOLDADURA EXOTERMICA TIPO CADWELD  DE 115 GRAMOS O SIMILAR</v>
          </cell>
          <cell r="C1382" t="str">
            <v>Insumos</v>
          </cell>
          <cell r="D1382" t="str">
            <v>UND</v>
          </cell>
          <cell r="E1382">
            <v>20178</v>
          </cell>
          <cell r="F1382">
            <v>16956</v>
          </cell>
        </row>
        <row r="1383">
          <cell r="A1383" t="str">
            <v>I1382</v>
          </cell>
          <cell r="B1383" t="str">
            <v>SUELO ARTIFICIAL CEMENTO CONDUCTOR CELEC</v>
          </cell>
          <cell r="C1383" t="str">
            <v>Insumos</v>
          </cell>
          <cell r="D1383" t="str">
            <v>KG</v>
          </cell>
          <cell r="E1383">
            <v>9940</v>
          </cell>
          <cell r="F1383">
            <v>8353</v>
          </cell>
        </row>
        <row r="1384">
          <cell r="A1384" t="str">
            <v>I1383</v>
          </cell>
          <cell r="B1384" t="str">
            <v>SUJETADOR DE TAPA PARA BANDEJA PORTACABLE SEMIPESADA</v>
          </cell>
          <cell r="C1384" t="str">
            <v>Insumos</v>
          </cell>
          <cell r="D1384" t="str">
            <v>UND</v>
          </cell>
          <cell r="E1384">
            <v>1323</v>
          </cell>
          <cell r="F1384">
            <v>1112</v>
          </cell>
        </row>
        <row r="1385">
          <cell r="A1385" t="str">
            <v>I1384</v>
          </cell>
          <cell r="B1385" t="str">
            <v>SUMINISTRO, INSTALACIÓN Y PUESTA EN FUNCIONAMIENTO DE CELDA PARA TRANSFORMADOR METÁLICA EN LÁMINA GALVANIZADA , CALIBRE 14,16 Y 18, CON PINTURA DE APLICACION ELECTROSTATICA POLIESTER, PARA ALOJAR TRANSFORMADOR EN SUBESTACIÓN DE LOCAL,  CON SISTEMA DE CALEFACCION CONTROLADO POR TERMOSTATO  Y BARRERA ACRILICA SEGUN NORMAS CODENSA. INCLUYE ACCESORIOS DE MONTAJE Y SUJECIÓN.</v>
          </cell>
          <cell r="C1385" t="str">
            <v>Insumos</v>
          </cell>
          <cell r="D1385" t="str">
            <v>UND</v>
          </cell>
          <cell r="E1385">
            <v>5141504</v>
          </cell>
          <cell r="F1385">
            <v>4320592</v>
          </cell>
        </row>
        <row r="1386">
          <cell r="A1386" t="str">
            <v>I1385</v>
          </cell>
          <cell r="B1386" t="str">
            <v>SUMINISTRO, INSTALACIÓN Y PUESTA EN FUNCIONAMIENTO DE: EQUIPO DE MEDIDA EN MEDIA TENSION 13,2KV. 3 ELEMENTOS, CON SU CORRESPONDIENTE CELDA METÁLICA EN LÁMINA GALVANIZADA , CALIBRE 14,16 Y 18, CON PINTURA DE APLICACION ELECTROSTATICA POLIESTER. INCLUYE: 3 TP`S DE ACUERDO A DISEÑO, 3 TC`S DE ACUERDO A DISEÑO, 1 CONTADOR ELECTRONICO MULTIFUNCIONAL CON TELEMEDIDA Y BORNERA DE PRUEBAS, SISTEMA DE CALEFACCION CONTROLADO POR TERMOSTATO  Y BARRERA ACRILICA SEGUN NORMAS CODENSA. TODOS LOS EQUIPOS DE MEDIDA CALIBRADOS POR ENTIDAD RECONOCIDA POR EL O.R.</v>
          </cell>
          <cell r="C1386" t="str">
            <v>Insumos</v>
          </cell>
          <cell r="D1386" t="str">
            <v>UND</v>
          </cell>
          <cell r="E1386">
            <v>29306570</v>
          </cell>
          <cell r="F1386">
            <v>24627370</v>
          </cell>
        </row>
        <row r="1387">
          <cell r="A1387" t="str">
            <v>I1386</v>
          </cell>
          <cell r="B1387" t="str">
            <v>SUMINISTRO, INSTALACIÓN Y PUESTA EN FUNCIONAMIENTO DE: INTERRUPTOR DE TRANSFERENCIA TIPO SECCIONADOR TRIPOLAR DUPLEX DE OPERACION BAJO CARGA NORMAL CON CORTE EN EL AIRE,  17.5 KV- 400 AMPERIOS MANUAL, TIPO INTERIOR, ENCLAVAMIENTO MECÁNICO ENTRE LOS DOS SECCIONADORES, CAPACIDAD DE INTERRUPCIÓN DE CORTACIRCUITOS NORMA CTS 503; CTS 504; 504-1 CON SU CORRESPONDIENTE CELDA METÁLICA EN LÁMINA GALVANIZADA , CALIBRE 14,16 Y 18, CON PINTURA DE APLICACION ELECTROSTATICA POLIESTER, PARA ALOJAR INTERRUPTOR DE TRANSFERENCIA,  CON SISTEMA DE CALEFACCION CONTROLADO POR TERMOSTATO  Y BARRERA ACRILICA SEGUN NORMAS CODENSA. INCLUYE JUEGO DE 3 DESCARGADORES DE SOBRETENSIÓN TIPO ESTACION 12KV-10KA  CON ACCESORIOS DE MONTAJE Y SUJECION EN LA CONEXIÓN DE LA RED COMERCIAL Y SALIDA A LA CARGA.-</v>
          </cell>
          <cell r="C1387" t="str">
            <v>Insumos</v>
          </cell>
          <cell r="D1387" t="str">
            <v>UND</v>
          </cell>
          <cell r="E1387">
            <v>12853756</v>
          </cell>
          <cell r="F1387">
            <v>10801476</v>
          </cell>
        </row>
        <row r="1388">
          <cell r="A1388" t="str">
            <v>I1387</v>
          </cell>
          <cell r="B1388" t="str">
            <v>SUMINISTRO, INSTALACIÓN Y PUESTA EN FUNCIONAMIENTO DE: SECCIONADOR TRIPOLAR EN AIRE 400A-17,5 KV DE OPERACIÓN BAJO CARGA NORMA CTS 505; CTS 505-1 CON SU CORRESPONDIENTE CELDA METÁLICA EN LÁMINA GALVANIZADA , CALIBRE 14,16 Y 18, CON PINTURA DE APLICACION ELECTROSTATICA POLIESTER, PARA ALOJAR INTERRUPTOR SECCIONADOR,  CON SISTEMA DE CALEFACCION CONTROLADO POR TERMOSTATO  Y BARRERA ACRILICA SEGUN NORMAS CODENSA. INCLUYE DESCARGADOR DE SOBRETENSIÓN TIPO ESTACION 12KV-10KA  CON ACCESORIOS DE MONTAJE Y SUJECIÓN EN LA SALIDA HACIA LA CARGA.</v>
          </cell>
          <cell r="C1388" t="str">
            <v>Insumos</v>
          </cell>
          <cell r="D1388" t="str">
            <v>UND</v>
          </cell>
          <cell r="E1388">
            <v>9426089</v>
          </cell>
          <cell r="F1388">
            <v>7921083</v>
          </cell>
        </row>
        <row r="1389">
          <cell r="A1389" t="str">
            <v>I1388</v>
          </cell>
          <cell r="B1389" t="str">
            <v>TABLERO DE 12 CIRCUITOS 1F3H,  BARRAJE 75A, BARRA NEUTRO Y BARRA TIERRA  CALIDAD LEGRAND, SIEMENS, SQARED O SUPERIOR DE MARCA RECONOCIDA Y HOMOLOGADA POR EL CIDET</v>
          </cell>
          <cell r="C1389" t="str">
            <v>Insumos</v>
          </cell>
          <cell r="D1389" t="str">
            <v>UND</v>
          </cell>
          <cell r="E1389">
            <v>91845</v>
          </cell>
          <cell r="F1389">
            <v>77181</v>
          </cell>
        </row>
        <row r="1390">
          <cell r="A1390" t="str">
            <v>I1389</v>
          </cell>
          <cell r="B1390" t="str">
            <v>TABLERO DE 12 CIRCUITOS 2F4H, CON PUERTA , ESPACIO PARA TOTALIZADOR, BARRAJE, BARRA NEUTRO Y BARRA TIERRA  CALIDAD LEGRAND, SIEMENS, SQARED O SUPERIOR DE MARCA RECONOCIDA Y HOMOLOGADA POR EL CIDET</v>
          </cell>
          <cell r="C1390" t="str">
            <v>Insumos</v>
          </cell>
          <cell r="D1390" t="str">
            <v>UND</v>
          </cell>
          <cell r="E1390">
            <v>276948</v>
          </cell>
          <cell r="F1390">
            <v>232729</v>
          </cell>
        </row>
        <row r="1391">
          <cell r="A1391" t="str">
            <v>I1390</v>
          </cell>
          <cell r="B1391" t="str">
            <v>TABLERO DE 12 CIRCUITOS 3F5H, CON PUERTA Y ESPACIO PARA TOTALIZADOR, CON  BARRA NEUTRO Y BARRA TIERRA  CALIDAD LEGRAND, SIEMENS, SQARED O SUPERIOR DE MARCA RECONOCIDA Y HOMOLOGADA POR EL CIDET</v>
          </cell>
          <cell r="C1391" t="str">
            <v>Insumos</v>
          </cell>
          <cell r="D1391" t="str">
            <v>UND</v>
          </cell>
          <cell r="E1391">
            <v>410999</v>
          </cell>
          <cell r="F1391">
            <v>345377</v>
          </cell>
        </row>
        <row r="1392">
          <cell r="A1392" t="str">
            <v>I1391</v>
          </cell>
          <cell r="B1392" t="str">
            <v>TABLERO DE 12 CIRCUITOS 3F5H, CON PUERTA, BARRAJE, BARRA NEUTRO Y BARRA TIERRA  CALIDAD LEGRAND, SIEMENS, SQARED O SUPERIOR DE MARCA RECONOCIDA Y HOMOLOGADA POR EL CIDET</v>
          </cell>
          <cell r="C1392" t="str">
            <v>Insumos</v>
          </cell>
          <cell r="D1392" t="str">
            <v>UND</v>
          </cell>
          <cell r="E1392">
            <v>192344</v>
          </cell>
          <cell r="F1392">
            <v>161634</v>
          </cell>
        </row>
        <row r="1393">
          <cell r="A1393" t="str">
            <v>I1392</v>
          </cell>
          <cell r="B1393" t="str">
            <v>TABLERO DE 18 CIRCUITOS 2F4H, CON PUERTA - CON BARRAJE, BARRA NEUTRO Y BARRA TIERRA  CALIDAD LEGRAND, SIEMENS, SQARED O SUPERIOR DE MARCA RECONOCIDA Y HOMOLOGADA POR EL CIDET</v>
          </cell>
          <cell r="C1393" t="str">
            <v>Insumos</v>
          </cell>
          <cell r="D1393" t="str">
            <v>UND</v>
          </cell>
          <cell r="E1393">
            <v>236933</v>
          </cell>
          <cell r="F1393">
            <v>199103</v>
          </cell>
        </row>
        <row r="1394">
          <cell r="A1394" t="str">
            <v>I1393</v>
          </cell>
          <cell r="B1394" t="str">
            <v>TABLERO DE 18 CIRCUITOS 3F5H, CON PUERTA - CON BARRAJE, BARRA NEUTRO Y BARRA TIERRA  CALIDAD LEGRAND, SIEMENS, SQARED O SUPERIOR DE MARCA RECONOCIDA Y HOMOLOGADA POR EL CIDET</v>
          </cell>
          <cell r="C1394" t="str">
            <v>Insumos</v>
          </cell>
          <cell r="D1394" t="str">
            <v>UND</v>
          </cell>
          <cell r="E1394">
            <v>296640</v>
          </cell>
          <cell r="F1394">
            <v>249277</v>
          </cell>
        </row>
        <row r="1395">
          <cell r="A1395" t="str">
            <v>I1394</v>
          </cell>
          <cell r="B1395" t="str">
            <v>TABLERO DE 18 CIRCUITOS 3F5H, CON PUERTA Y ESPACIO PARA TOTALIZADOR, BARRAJE , BARRA NEUTRO Y BARRA TIERRA  CALIDAD LEGRAND, SIEMENS, SQARED O SUPERIOR DE MARCA RECONOCIDA Y HOMOLOGADA POR EL CIDET</v>
          </cell>
          <cell r="C1395" t="str">
            <v>Insumos</v>
          </cell>
          <cell r="D1395" t="str">
            <v>UND</v>
          </cell>
          <cell r="E1395">
            <v>520437</v>
          </cell>
          <cell r="F1395">
            <v>437342</v>
          </cell>
        </row>
        <row r="1396">
          <cell r="A1396" t="str">
            <v>I1395</v>
          </cell>
          <cell r="B1396" t="str">
            <v>TABLERO DE 24 CIRCUITOS 3F5H, CON PUERTA Y ESPACIO PARA TOTALIZADOR,  BARRA NEUTRO Y BARRA TIERRA  CALIDAD LEGRAND, SIEMENS, SQARED O SUPERIOR DE MARCA RECONOCIDA Y HOMOLOGADA POR EL CIDET</v>
          </cell>
          <cell r="C1396" t="str">
            <v>Insumos</v>
          </cell>
          <cell r="D1396" t="str">
            <v>UND</v>
          </cell>
          <cell r="E1396">
            <v>566885</v>
          </cell>
          <cell r="F1396">
            <v>476374</v>
          </cell>
        </row>
        <row r="1397">
          <cell r="A1397" t="str">
            <v>I1396</v>
          </cell>
          <cell r="B1397" t="str">
            <v>TABLERO DE 24 CIRCUITOS 3F5H, CON PUERTA,BARRAJE , BARRA NEUTRO Y BARRA TIERRA  CALIDAD LEGRAND, SIEMENS, SQARED O SUPERIOR DE MARCA RECONOCIDA Y HOMOLOGADA POR EL CIDET</v>
          </cell>
          <cell r="C1397" t="str">
            <v>Insumos</v>
          </cell>
          <cell r="D1397" t="str">
            <v>UND</v>
          </cell>
          <cell r="E1397">
            <v>351060</v>
          </cell>
          <cell r="F1397">
            <v>295008</v>
          </cell>
        </row>
        <row r="1398">
          <cell r="A1398" t="str">
            <v>I1397</v>
          </cell>
          <cell r="B1398" t="str">
            <v>TABLERO DE 30 CIRCUITOS 3F5H, CON PUERTA Y ESPACIO PARA TOTALIZADOR, BARRAJE , BARRA NEUTRO Y BARRA TIERRA  CALIDAD LEGRAND, SIEMENS, SQARED O SUPERIOR DE MARCA RECONOCIDA Y HOMOLOGADA POR EL CIDET</v>
          </cell>
          <cell r="C1398" t="str">
            <v>Insumos</v>
          </cell>
          <cell r="D1398" t="str">
            <v>UND</v>
          </cell>
          <cell r="E1398">
            <v>679252</v>
          </cell>
          <cell r="F1398">
            <v>570800</v>
          </cell>
        </row>
        <row r="1399">
          <cell r="A1399" t="str">
            <v>I1398</v>
          </cell>
          <cell r="B1399" t="str">
            <v>TABLERO DE 30 CIRCUITOS 3F5H, CON PUERTA, BARRAJE , BARRA NEUTRO Y BARRA TIERRA  CALIDAD LEGRAND, SIEMENS, SQARED O SUPERIOR DE MARCA RECONOCIDA Y HOMOLOGADA POR EL CIDET</v>
          </cell>
          <cell r="C1399" t="str">
            <v>Insumos</v>
          </cell>
          <cell r="D1399" t="str">
            <v>UND</v>
          </cell>
          <cell r="E1399">
            <v>468473</v>
          </cell>
          <cell r="F1399">
            <v>393675</v>
          </cell>
        </row>
        <row r="1400">
          <cell r="A1400" t="str">
            <v>I1399</v>
          </cell>
          <cell r="B1400" t="str">
            <v>TABLERO DE 36 CIRCUITOS 3F5H, CON PUERTA Y ESPACIO PARA TOTALIZADOR, BARRAJE , BARRA NEUTRO Y BARRA TIERRA  CALIDAD LEGRAND, SIEMENS, SQARED O SUPERIOR DE MARCA RECONOCIDA Y HOMOLOGADA POR EL CIDET</v>
          </cell>
          <cell r="C1400" t="str">
            <v>Insumos</v>
          </cell>
          <cell r="D1400" t="str">
            <v>UND</v>
          </cell>
          <cell r="E1400">
            <v>703415</v>
          </cell>
          <cell r="F1400">
            <v>591105</v>
          </cell>
        </row>
        <row r="1401">
          <cell r="A1401" t="str">
            <v>I1400</v>
          </cell>
          <cell r="B1401" t="str">
            <v>TABLERO DE 36 CIRCUITOS 3F5H, CON PUERTA, BARRAJE , BARRA NEUTRO Y BARRA TIERRA  CALIDAD LEGRAND, SIEMENS, SQARED O SUPERIOR DE MARCA RECONOCIDA Y HOMOLOGADA POR EL CIDET</v>
          </cell>
          <cell r="C1401" t="str">
            <v>Insumos</v>
          </cell>
          <cell r="D1401" t="str">
            <v>UND</v>
          </cell>
          <cell r="E1401">
            <v>494159</v>
          </cell>
          <cell r="F1401">
            <v>415260</v>
          </cell>
        </row>
        <row r="1402">
          <cell r="A1402" t="str">
            <v>I1401</v>
          </cell>
          <cell r="B1402" t="str">
            <v>TABLERO DE 42 CIRCUITOS 3F5H, CON PUERTA Y ESPACIO PARA TOTALIZADOR, BARRAJE , BARRA NEUTRO Y BARRA TIERRA  CALIDAD LEGRAND, SIEMENS, SQARED O SUPERIOR DE MARCA RECONOCIDA Y HOMOLOGADA POR EL CIDET</v>
          </cell>
          <cell r="C1402" t="str">
            <v>Insumos</v>
          </cell>
          <cell r="D1402" t="str">
            <v>UND</v>
          </cell>
          <cell r="E1402">
            <v>765815</v>
          </cell>
          <cell r="F1402">
            <v>643542</v>
          </cell>
        </row>
        <row r="1403">
          <cell r="A1403" t="str">
            <v>I1402</v>
          </cell>
          <cell r="B1403" t="str">
            <v>TABLERO DE 42 CIRCUITOS 3F5H, CON PUERTA, BARRAJE , BARRA NEUTRO Y BARRA TIERRA  CALIDAD LEGRAND, SIEMENS, SQARED O SUPERIOR DE MARCA RECONOCIDA Y HOMOLOGADA POR EL CIDET</v>
          </cell>
          <cell r="C1403" t="str">
            <v>Insumos</v>
          </cell>
          <cell r="D1403" t="str">
            <v>UND</v>
          </cell>
          <cell r="E1403">
            <v>570517</v>
          </cell>
          <cell r="F1403">
            <v>479426</v>
          </cell>
        </row>
        <row r="1404">
          <cell r="A1404" t="str">
            <v>I1403</v>
          </cell>
          <cell r="B1404" t="str">
            <v>TABLERO DE 6 CIRCUITOS 1F3H,  BARRAJE 75A, BARRA NEUTRO Y BARRA TIERRA  CALIDAD LEGRAND, SIEMENS, SQARED O SUPERIOR DE MARCA RECONOCIDA Y HOMOLOGADA POR EL CIDET</v>
          </cell>
          <cell r="C1404" t="str">
            <v>Insumos</v>
          </cell>
          <cell r="D1404" t="str">
            <v>UND</v>
          </cell>
          <cell r="E1404">
            <v>55663</v>
          </cell>
          <cell r="F1404">
            <v>46776</v>
          </cell>
        </row>
        <row r="1405">
          <cell r="A1405" t="str">
            <v>I1404</v>
          </cell>
          <cell r="B1405" t="str">
            <v>TABLERO DE 8 CIRCUITOS 1F3H,  BARRAJE 75A, BARRA NEUTRO Y BARRA TIERRA  CALIDAD LEGRAND, SIEMENS, SQARED O SUPERIOR DE MARCA RECONOCIDA Y HOMOLOGADA POR EL CIDET</v>
          </cell>
          <cell r="C1405" t="str">
            <v>Insumos</v>
          </cell>
          <cell r="D1405" t="str">
            <v>UND</v>
          </cell>
          <cell r="E1405">
            <v>72363</v>
          </cell>
          <cell r="F1405">
            <v>60809</v>
          </cell>
        </row>
        <row r="1406">
          <cell r="A1406" t="str">
            <v>I1405</v>
          </cell>
          <cell r="B1406" t="str">
            <v>TABLERO DE 10 CIRCUITOS 1F3H,  BARRAJE 75A, BARRA NEUTRO Y BARRA TIERRA  CALIDAD LEGRAND, SIEMENS, SQARED O SUPERIOR DE MARCA RECONOCIDA Y HOMOLOGADA POR EL CIDET</v>
          </cell>
          <cell r="C1406" t="str">
            <v>Insumos</v>
          </cell>
          <cell r="D1406" t="str">
            <v>UND</v>
          </cell>
          <cell r="E1406">
            <v>84824</v>
          </cell>
          <cell r="F1406">
            <v>71281</v>
          </cell>
        </row>
        <row r="1407">
          <cell r="A1407" t="str">
            <v>I1406</v>
          </cell>
          <cell r="B1407" t="str">
            <v>TABLERO DE 8 CIRCUITOS 2F4H, CON PUERTA - CON BARRA NEUTRO Y BARRA TIERRA  CALIDAD LEGRAND, SIEMENS, SQARED O SUPERIOR DE MARCA RECONOCIDA Y HOMOLOGADA POR EL CIDET</v>
          </cell>
          <cell r="C1407" t="str">
            <v>Insumos</v>
          </cell>
          <cell r="D1407" t="str">
            <v>UND</v>
          </cell>
          <cell r="E1407">
            <v>149233</v>
          </cell>
          <cell r="F1407">
            <v>125406</v>
          </cell>
        </row>
        <row r="1408">
          <cell r="A1408" t="str">
            <v>I1407</v>
          </cell>
          <cell r="B1408" t="str">
            <v>TABLERO DE 6 CIRCUITOS 2F4H, CON PUERTA, BARRA NEUTRO Y BARRA TIERRA  CALIDAD LEGRAND, SIEMENS, SQARED O SUPERIOR DE MARCA RECONOCIDA Y HOMOLOGADA POR EL CIDET</v>
          </cell>
          <cell r="C1408" t="str">
            <v>Insumos</v>
          </cell>
          <cell r="D1408" t="str">
            <v>UND</v>
          </cell>
          <cell r="E1408">
            <v>124411</v>
          </cell>
          <cell r="F1408">
            <v>104547</v>
          </cell>
        </row>
        <row r="1409">
          <cell r="A1409" t="str">
            <v>I1408</v>
          </cell>
          <cell r="B1409" t="str">
            <v>TABLERO RIEL 4 CIRCUITOS</v>
          </cell>
          <cell r="C1409" t="str">
            <v>Insumos</v>
          </cell>
          <cell r="D1409" t="str">
            <v>UND</v>
          </cell>
          <cell r="E1409">
            <v>28761</v>
          </cell>
          <cell r="F1409">
            <v>24169</v>
          </cell>
        </row>
        <row r="1410">
          <cell r="A1410" t="str">
            <v>I1409</v>
          </cell>
          <cell r="B1410" t="str">
            <v>TAPA CIEGA CON IMPACTO GALVANIZADA CUADRADA 4X4"</v>
          </cell>
          <cell r="C1410" t="str">
            <v>Insumos</v>
          </cell>
          <cell r="D1410" t="str">
            <v>UND</v>
          </cell>
          <cell r="E1410">
            <v>1014</v>
          </cell>
          <cell r="F1410">
            <v>852</v>
          </cell>
        </row>
        <row r="1411">
          <cell r="A1411" t="str">
            <v>I1410</v>
          </cell>
          <cell r="B1411" t="str">
            <v xml:space="preserve">TAPA PARA BANDEJA PORTACABLE GALVANIZADA EN CALIENTE DE ANCHO UTIL 10CM; LONG 1,2M. </v>
          </cell>
          <cell r="C1411" t="str">
            <v>Insumos</v>
          </cell>
          <cell r="D1411" t="str">
            <v>M</v>
          </cell>
          <cell r="E1411">
            <v>17387</v>
          </cell>
          <cell r="F1411">
            <v>14611</v>
          </cell>
        </row>
        <row r="1412">
          <cell r="A1412" t="str">
            <v>I1411</v>
          </cell>
          <cell r="B1412" t="str">
            <v xml:space="preserve">TAPA PARA BANDEJA PORTACABLE GALVANIZADA EN CALIENTE DE ANCHO UTIL 20CM; LONG 1,2M. </v>
          </cell>
          <cell r="C1412" t="str">
            <v>Insumos</v>
          </cell>
          <cell r="D1412" t="str">
            <v>M</v>
          </cell>
          <cell r="E1412">
            <v>27078</v>
          </cell>
          <cell r="F1412">
            <v>22755</v>
          </cell>
        </row>
        <row r="1413">
          <cell r="A1413" t="str">
            <v>I1412</v>
          </cell>
          <cell r="B1413" t="str">
            <v xml:space="preserve">TAPA PARA BANDEJA PORTACABLE GALVANIZADA EN CALIENTE DE ANCHO UTIL 30CM; LONG 1,2M. </v>
          </cell>
          <cell r="C1413" t="str">
            <v>Insumos</v>
          </cell>
          <cell r="D1413" t="str">
            <v>M</v>
          </cell>
          <cell r="E1413">
            <v>39036</v>
          </cell>
          <cell r="F1413">
            <v>32803</v>
          </cell>
        </row>
        <row r="1414">
          <cell r="A1414" t="str">
            <v>I1413</v>
          </cell>
          <cell r="B1414" t="str">
            <v xml:space="preserve">TAPA PARA BANDEJA PORTACABLE GALVANIZADA EN CALIENTE DE ANCHO UTIL 40CM; LONG 1,2M. </v>
          </cell>
          <cell r="C1414" t="str">
            <v>Insumos</v>
          </cell>
          <cell r="D1414" t="str">
            <v>M</v>
          </cell>
          <cell r="E1414">
            <v>50818</v>
          </cell>
          <cell r="F1414">
            <v>42704</v>
          </cell>
        </row>
        <row r="1415">
          <cell r="A1415" t="str">
            <v>I1414</v>
          </cell>
          <cell r="B1415" t="str">
            <v xml:space="preserve">TAPA PARA BANDEJA PORTACABLE GALVANIZADA EN CALIENTE DE ANCHO UTIL 50CM; LONG 1,2M. </v>
          </cell>
          <cell r="C1415" t="str">
            <v>Insumos</v>
          </cell>
          <cell r="D1415" t="str">
            <v>M</v>
          </cell>
          <cell r="E1415">
            <v>62574</v>
          </cell>
          <cell r="F1415">
            <v>52583</v>
          </cell>
        </row>
        <row r="1416">
          <cell r="A1416" t="str">
            <v>I1415</v>
          </cell>
          <cell r="B1416" t="str">
            <v xml:space="preserve">TAPA PARA BANDEJA PORTACABLE GALVANIZADA EN CALIENTE DE ANCHO UTIL 60CM; LONG 1,2M. </v>
          </cell>
          <cell r="C1416" t="str">
            <v>Insumos</v>
          </cell>
          <cell r="D1416" t="str">
            <v>M</v>
          </cell>
          <cell r="E1416">
            <v>74323</v>
          </cell>
          <cell r="F1416">
            <v>62456</v>
          </cell>
        </row>
        <row r="1417">
          <cell r="A1417" t="str">
            <v>I1416</v>
          </cell>
          <cell r="B1417" t="str">
            <v>TE PORTACABLE GALVANIZADA EN CALIENTE ANCHO UTIL 10CM. INCLUYE PLATINAS DE UNION</v>
          </cell>
          <cell r="C1417" t="str">
            <v>Insumos</v>
          </cell>
          <cell r="D1417" t="str">
            <v>UND</v>
          </cell>
          <cell r="E1417">
            <v>86692</v>
          </cell>
          <cell r="F1417">
            <v>72850</v>
          </cell>
        </row>
        <row r="1418">
          <cell r="A1418" t="str">
            <v>I1417</v>
          </cell>
          <cell r="B1418" t="str">
            <v>TE PORTACABLE GALVANIZADA EN CALIENTE ANCHO UTIL 20CM. INCLUYE PLATINAS DE UNION</v>
          </cell>
          <cell r="C1418" t="str">
            <v>Insumos</v>
          </cell>
          <cell r="D1418" t="str">
            <v>UND</v>
          </cell>
          <cell r="E1418">
            <v>95500</v>
          </cell>
          <cell r="F1418">
            <v>80252</v>
          </cell>
        </row>
        <row r="1419">
          <cell r="A1419" t="str">
            <v>I1418</v>
          </cell>
          <cell r="B1419" t="str">
            <v>TE PORTACABLE GALVANIZADA EN CALIENTE ANCHO UTIL 30CM. INCLUYE PLATINAS DE UNION</v>
          </cell>
          <cell r="C1419" t="str">
            <v>Insumos</v>
          </cell>
          <cell r="D1419" t="str">
            <v>UND</v>
          </cell>
          <cell r="E1419">
            <v>104493</v>
          </cell>
          <cell r="F1419">
            <v>87809</v>
          </cell>
        </row>
        <row r="1420">
          <cell r="A1420" t="str">
            <v>I1419</v>
          </cell>
          <cell r="B1420" t="str">
            <v>TE PORTACABLE GALVANIZADA EN CALIENTE ANCHO UTIL 40CM. INCLUYE PLATINAS DE UNION</v>
          </cell>
          <cell r="C1420" t="str">
            <v>Insumos</v>
          </cell>
          <cell r="D1420" t="str">
            <v>UND</v>
          </cell>
          <cell r="E1420">
            <v>117426</v>
          </cell>
          <cell r="F1420">
            <v>98677</v>
          </cell>
        </row>
        <row r="1421">
          <cell r="A1421" t="str">
            <v>I1420</v>
          </cell>
          <cell r="B1421" t="str">
            <v>TE PORTACABLE GALVANIZADA EN CALIENTE ANCHO UTIL 50CM. INCLUYE PLATINAS DE UNION</v>
          </cell>
          <cell r="C1421" t="str">
            <v>Insumos</v>
          </cell>
          <cell r="D1421" t="str">
            <v>UND</v>
          </cell>
          <cell r="E1421">
            <v>128696</v>
          </cell>
          <cell r="F1421">
            <v>108148</v>
          </cell>
        </row>
        <row r="1422">
          <cell r="A1422" t="str">
            <v>I1421</v>
          </cell>
          <cell r="B1422" t="str">
            <v>TE PORTACABLE GALVANIZADA EN CALIENTE ANCHO UTIL 60CM. INCLUYE PLATINAS DE UNION</v>
          </cell>
          <cell r="C1422" t="str">
            <v>Insumos</v>
          </cell>
          <cell r="D1422" t="str">
            <v>UND</v>
          </cell>
          <cell r="E1422">
            <v>145544</v>
          </cell>
          <cell r="F1422">
            <v>122306</v>
          </cell>
        </row>
        <row r="1423">
          <cell r="A1423" t="str">
            <v>I1422</v>
          </cell>
          <cell r="B1423" t="str">
            <v>TENSOR</v>
          </cell>
          <cell r="C1423" t="str">
            <v>Insumos</v>
          </cell>
          <cell r="D1423" t="str">
            <v>UND</v>
          </cell>
          <cell r="E1423">
            <v>2530</v>
          </cell>
          <cell r="F1423">
            <v>2126</v>
          </cell>
        </row>
        <row r="1424">
          <cell r="A1424" t="str">
            <v>I1423</v>
          </cell>
          <cell r="B1424" t="str">
            <v>TENSOR DE ACOMETIDAS</v>
          </cell>
          <cell r="C1424" t="str">
            <v>Insumos</v>
          </cell>
          <cell r="D1424" t="str">
            <v>UND</v>
          </cell>
          <cell r="E1424">
            <v>5266</v>
          </cell>
          <cell r="F1424">
            <v>4425</v>
          </cell>
        </row>
        <row r="1425">
          <cell r="A1425" t="str">
            <v>I1424</v>
          </cell>
          <cell r="B1425" t="str">
            <v>TERMINAL CAMPANA PVC DUCTO 2"</v>
          </cell>
          <cell r="C1425" t="str">
            <v>Insumos</v>
          </cell>
          <cell r="D1425" t="str">
            <v>UND</v>
          </cell>
          <cell r="E1425">
            <v>4511</v>
          </cell>
          <cell r="F1425">
            <v>3791</v>
          </cell>
        </row>
        <row r="1426">
          <cell r="A1426" t="str">
            <v>I1425</v>
          </cell>
          <cell r="B1426" t="str">
            <v>TERMINAL CAMPANA PVC DUCTO 3"</v>
          </cell>
          <cell r="C1426" t="str">
            <v>Insumos</v>
          </cell>
          <cell r="D1426" t="str">
            <v>UND</v>
          </cell>
          <cell r="E1426">
            <v>4511</v>
          </cell>
          <cell r="F1426">
            <v>3791</v>
          </cell>
        </row>
        <row r="1427">
          <cell r="A1427" t="str">
            <v>I1426</v>
          </cell>
          <cell r="B1427" t="str">
            <v>TERMINAL CAMPANA PVC DUCTO 4"</v>
          </cell>
          <cell r="C1427" t="str">
            <v>Insumos</v>
          </cell>
          <cell r="D1427" t="str">
            <v>UND</v>
          </cell>
          <cell r="E1427">
            <v>8498</v>
          </cell>
          <cell r="F1427">
            <v>7141</v>
          </cell>
        </row>
        <row r="1428">
          <cell r="A1428" t="str">
            <v>I1427</v>
          </cell>
          <cell r="B1428" t="str">
            <v>TERMINAL PVC CONDUIT  1"</v>
          </cell>
          <cell r="C1428" t="str">
            <v>Insumos</v>
          </cell>
          <cell r="D1428" t="str">
            <v>UND</v>
          </cell>
          <cell r="E1428">
            <v>575</v>
          </cell>
          <cell r="F1428">
            <v>483</v>
          </cell>
        </row>
        <row r="1429">
          <cell r="A1429" t="str">
            <v>I1428</v>
          </cell>
          <cell r="B1429" t="str">
            <v>TERMINALES PREMOLDEADAS PARA 15 KV - USO EXTERIOR PARA CALIBRES DE CABLES ENTRE 2 - 3/0 - JUEGO X 3 UNIDADES</v>
          </cell>
          <cell r="C1429" t="str">
            <v>Insumos</v>
          </cell>
          <cell r="D1429" t="str">
            <v>UND</v>
          </cell>
          <cell r="E1429">
            <v>584316</v>
          </cell>
          <cell r="F1429">
            <v>491022</v>
          </cell>
        </row>
        <row r="1430">
          <cell r="A1430" t="str">
            <v>I1429</v>
          </cell>
          <cell r="B1430" t="str">
            <v>TERMINALES PREMOLDEADAS PARA 15 KV - USO INTERIOR PARA CALIBRES DE CABLES ENTRE 2 - 3/0 - JUEGO X 3 UNIDADES</v>
          </cell>
          <cell r="C1430" t="str">
            <v>Insumos</v>
          </cell>
          <cell r="D1430" t="str">
            <v>UND</v>
          </cell>
          <cell r="E1430">
            <v>403342</v>
          </cell>
          <cell r="F1430">
            <v>338943</v>
          </cell>
        </row>
        <row r="1431">
          <cell r="A1431" t="str">
            <v>I1430</v>
          </cell>
          <cell r="B1431" t="str">
            <v>TOMA CORRIENTE DOBLE CON  PROTECCION FALLA A TIERRA GFCI</v>
          </cell>
          <cell r="C1431" t="str">
            <v>Insumos</v>
          </cell>
          <cell r="D1431" t="str">
            <v>UND</v>
          </cell>
          <cell r="E1431">
            <v>48245</v>
          </cell>
          <cell r="F1431">
            <v>40542</v>
          </cell>
        </row>
        <row r="1432">
          <cell r="A1432" t="str">
            <v>I1431</v>
          </cell>
          <cell r="B1432" t="str">
            <v>TOMACORRIENTE DOBLE CON POLO A TIERRA  NEMA 5-15-R</v>
          </cell>
          <cell r="C1432" t="str">
            <v>Insumos</v>
          </cell>
          <cell r="D1432" t="str">
            <v>UND</v>
          </cell>
          <cell r="E1432">
            <v>12853</v>
          </cell>
          <cell r="F1432">
            <v>10801</v>
          </cell>
        </row>
        <row r="1433">
          <cell r="A1433" t="str">
            <v>I1432</v>
          </cell>
          <cell r="B1433" t="str">
            <v>TOMA INDUSTRIAL DE SOBREPONER 3P+N+T 250V/16A IP44. MARCA LEGRAND</v>
          </cell>
          <cell r="C1433" t="str">
            <v>Insumos</v>
          </cell>
          <cell r="D1433" t="str">
            <v>UND</v>
          </cell>
          <cell r="E1433">
            <v>103778</v>
          </cell>
          <cell r="F1433">
            <v>87208</v>
          </cell>
        </row>
        <row r="1434">
          <cell r="A1434" t="str">
            <v>I1433</v>
          </cell>
          <cell r="B1434" t="str">
            <v>TOMA INDUSTRIAL DE SOBREPONER 3P+N+T 250V/16A IP67. MARCA LEGRAND</v>
          </cell>
          <cell r="C1434" t="str">
            <v>Insumos</v>
          </cell>
          <cell r="D1434" t="str">
            <v>UND</v>
          </cell>
          <cell r="E1434">
            <v>266198</v>
          </cell>
          <cell r="F1434">
            <v>223696</v>
          </cell>
        </row>
        <row r="1435">
          <cell r="A1435" t="str">
            <v>I1434</v>
          </cell>
          <cell r="B1435" t="str">
            <v>TOMA INDUSTRIAL DE SOBREPONER 3P+N+T 250V/32A IP44. MARCA LEGRAND</v>
          </cell>
          <cell r="C1435" t="str">
            <v>Insumos</v>
          </cell>
          <cell r="D1435" t="str">
            <v>UND</v>
          </cell>
          <cell r="E1435">
            <v>528021</v>
          </cell>
          <cell r="F1435">
            <v>443715</v>
          </cell>
        </row>
        <row r="1436">
          <cell r="A1436" t="str">
            <v>I1435</v>
          </cell>
          <cell r="B1436" t="str">
            <v>TOMA INDUSTRIAL DE SOBREPONER 3P+N+T 250V/32A IP67. MARCA LEGRAND</v>
          </cell>
          <cell r="C1436" t="str">
            <v>Insumos</v>
          </cell>
          <cell r="D1436" t="str">
            <v>UND</v>
          </cell>
          <cell r="E1436">
            <v>271564</v>
          </cell>
          <cell r="F1436">
            <v>228205</v>
          </cell>
        </row>
        <row r="1437">
          <cell r="A1437" t="str">
            <v>I1436</v>
          </cell>
          <cell r="B1437" t="str">
            <v>TOMA INDUSTRIAL DE SOBREPONER 3P+N+T 250V/63A IP67. MARCA LEGRAND</v>
          </cell>
          <cell r="C1437" t="str">
            <v>Insumos</v>
          </cell>
          <cell r="D1437" t="str">
            <v>UND</v>
          </cell>
          <cell r="E1437">
            <v>571164</v>
          </cell>
          <cell r="F1437">
            <v>479970</v>
          </cell>
        </row>
        <row r="1438">
          <cell r="A1438" t="str">
            <v>I1437</v>
          </cell>
          <cell r="B1438" t="str">
            <v>TOMA INDUSTRIAL DE SOBREPONER 3P+T 250V/16A IP44. MARCA LEGRAND</v>
          </cell>
          <cell r="C1438" t="str">
            <v>Insumos</v>
          </cell>
          <cell r="D1438" t="str">
            <v>UND</v>
          </cell>
          <cell r="E1438">
            <v>83893</v>
          </cell>
          <cell r="F1438">
            <v>70498</v>
          </cell>
        </row>
        <row r="1439">
          <cell r="A1439" t="str">
            <v>I1438</v>
          </cell>
          <cell r="B1439" t="str">
            <v>TOMA INDUSTRIAL DE SOBREPONER 3P+T 250V/16A IP67. MARCA LEGRAND</v>
          </cell>
          <cell r="C1439" t="str">
            <v>Insumos</v>
          </cell>
          <cell r="D1439" t="str">
            <v>UND</v>
          </cell>
          <cell r="E1439">
            <v>241148</v>
          </cell>
          <cell r="F1439">
            <v>202645</v>
          </cell>
        </row>
        <row r="1440">
          <cell r="A1440" t="str">
            <v>I1439</v>
          </cell>
          <cell r="B1440" t="str">
            <v>TOMA INDUSTRIAL DE SOBREPONER 3P+T 250V/32A IP44. MARCA LEGRAND</v>
          </cell>
          <cell r="C1440" t="str">
            <v>Insumos</v>
          </cell>
          <cell r="D1440" t="str">
            <v>UND</v>
          </cell>
          <cell r="E1440">
            <v>99001</v>
          </cell>
          <cell r="F1440">
            <v>83194</v>
          </cell>
        </row>
        <row r="1441">
          <cell r="A1441" t="str">
            <v>I1440</v>
          </cell>
          <cell r="B1441" t="str">
            <v>TOMA INDUSTRIAL DE SOBREPONER 3P+T 250V/32A IP67. MARCA LEGRAND</v>
          </cell>
          <cell r="C1441" t="str">
            <v>Insumos</v>
          </cell>
          <cell r="D1441" t="str">
            <v>UND</v>
          </cell>
          <cell r="E1441">
            <v>246713</v>
          </cell>
          <cell r="F1441">
            <v>207322</v>
          </cell>
        </row>
        <row r="1442">
          <cell r="A1442" t="str">
            <v>I1441</v>
          </cell>
          <cell r="B1442" t="str">
            <v>TOMA INDUSTRIAL DE SOBREPONER 3P+T 250V/63A IP67. MARCA LEGRAND</v>
          </cell>
          <cell r="C1442" t="str">
            <v>Insumos</v>
          </cell>
          <cell r="D1442" t="str">
            <v>UND</v>
          </cell>
          <cell r="E1442">
            <v>546909</v>
          </cell>
          <cell r="F1442">
            <v>459587</v>
          </cell>
        </row>
        <row r="1443">
          <cell r="A1443" t="str">
            <v>I1442</v>
          </cell>
          <cell r="B1443" t="str">
            <v>TOMACORRIENTE DE INCRUSTAR CON SEGURO DE GIRO 2P+T 250V/20A. MARCA LEGRAND</v>
          </cell>
          <cell r="C1443" t="str">
            <v>Insumos</v>
          </cell>
          <cell r="D1443" t="str">
            <v>UND</v>
          </cell>
          <cell r="E1443">
            <v>64412</v>
          </cell>
          <cell r="F1443">
            <v>54128</v>
          </cell>
        </row>
        <row r="1444">
          <cell r="A1444" t="str">
            <v>I1443</v>
          </cell>
          <cell r="B1444" t="str">
            <v>TOMACORRIENTE DE INCRUSTAR CON SEGURO DE GIRO 2P+T 250V/30A. MARCA LEGRAND</v>
          </cell>
          <cell r="C1444" t="str">
            <v>Insumos</v>
          </cell>
          <cell r="D1444" t="str">
            <v>UND</v>
          </cell>
          <cell r="E1444">
            <v>95624</v>
          </cell>
          <cell r="F1444">
            <v>80356</v>
          </cell>
        </row>
        <row r="1445">
          <cell r="A1445" t="str">
            <v>I1444</v>
          </cell>
          <cell r="B1445" t="str">
            <v>TORNILLO DE ACERO GALVANIZADO 1/2"X1 1/2". INCLUYE 2 TUERCAS, 2 ARANDELAS.</v>
          </cell>
          <cell r="C1445" t="str">
            <v>Insumos</v>
          </cell>
          <cell r="D1445" t="str">
            <v>UND</v>
          </cell>
          <cell r="E1445">
            <v>1040</v>
          </cell>
          <cell r="F1445">
            <v>874</v>
          </cell>
        </row>
        <row r="1446">
          <cell r="A1446" t="str">
            <v>I1445</v>
          </cell>
          <cell r="B1446" t="str">
            <v>TORNILLO DE ACERO GALVANIZADO 5/8" X 10". INCLUYE 2 TUERCAS, 2 ARANDELAS.</v>
          </cell>
          <cell r="C1446" t="str">
            <v>Insumos</v>
          </cell>
          <cell r="D1446" t="str">
            <v>UND</v>
          </cell>
          <cell r="E1446">
            <v>5605</v>
          </cell>
          <cell r="F1446">
            <v>4710</v>
          </cell>
        </row>
        <row r="1447">
          <cell r="A1447" t="str">
            <v>I1446</v>
          </cell>
          <cell r="B1447" t="str">
            <v>TORNILLO DE ACERO GALVANIZADO 5/8" X 5". INCLUYE 2 TUERCAS, 2 ARANDELAS.</v>
          </cell>
          <cell r="C1447" t="str">
            <v>Insumos</v>
          </cell>
          <cell r="D1447" t="str">
            <v>UND</v>
          </cell>
          <cell r="E1447">
            <v>3685</v>
          </cell>
          <cell r="F1447">
            <v>3097</v>
          </cell>
        </row>
        <row r="1448">
          <cell r="A1448" t="str">
            <v>I1447</v>
          </cell>
          <cell r="B1448" t="str">
            <v>TORNILLO DE ACERO GALVANIZADO 5/8" X 8". INCLUYE 2 TUERCAS, 2 ARANDELAS.</v>
          </cell>
          <cell r="C1448" t="str">
            <v>Insumos</v>
          </cell>
          <cell r="D1448" t="str">
            <v>UND</v>
          </cell>
          <cell r="E1448">
            <v>4689</v>
          </cell>
          <cell r="F1448">
            <v>3940</v>
          </cell>
        </row>
        <row r="1449">
          <cell r="A1449" t="str">
            <v>I1448</v>
          </cell>
          <cell r="B1449" t="str">
            <v>TORNILLO DE BRONCE PARA BORNA TERMINAL</v>
          </cell>
          <cell r="C1449" t="str">
            <v>Insumos</v>
          </cell>
          <cell r="D1449" t="str">
            <v>UND</v>
          </cell>
          <cell r="E1449">
            <v>20564</v>
          </cell>
          <cell r="F1449">
            <v>17281</v>
          </cell>
        </row>
        <row r="1450">
          <cell r="A1450" t="str">
            <v>I1449</v>
          </cell>
          <cell r="B1450" t="str">
            <v xml:space="preserve">TRANSFORMADOR DE DISTRIBUCION  TRIFASICO AUTOPROTEGIDO 112,5 KVA-DYN5, 60 HZ, 13.2 KV-208/120 VOLTIOS ACEITE- INTEMPERIE- HOMOLOGADO -ACCESORIOS DE SUJECION -PROTOCOLO DE PRUEBAS. (DPS PRIMARIOS) </v>
          </cell>
          <cell r="C1450" t="str">
            <v>Insumos</v>
          </cell>
          <cell r="D1450" t="str">
            <v>M</v>
          </cell>
          <cell r="E1450">
            <v>17395419</v>
          </cell>
          <cell r="F1450">
            <v>14617999</v>
          </cell>
        </row>
        <row r="1451">
          <cell r="A1451" t="str">
            <v>I1450</v>
          </cell>
          <cell r="B1451" t="str">
            <v xml:space="preserve">TRANSFORMADOR DE DISTRIBUCION  TRIFASICO AUTOPROTEGIDO 15 KVA-DYN5, 60 HZ, 13.2 KV-208/120 VOLTIOS ACEITE- INTEMPERIE- HOMOLOGADO -ACCESORIOS DE SUJECION -PROTOCOLO DE PRUEBAS. (DPS PRIMARIOS, INTERRUPTOR AUTOMATICO BAJA TENSION  INCORPORADO EN LA CUBA CON PILOTO Y ACCIONAMIENTO EXTERIOR, DPS SECUNDARIOS) </v>
          </cell>
          <cell r="C1451" t="str">
            <v>Insumos</v>
          </cell>
          <cell r="D1451" t="str">
            <v>UND</v>
          </cell>
          <cell r="E1451">
            <v>8548603</v>
          </cell>
          <cell r="F1451">
            <v>7183700</v>
          </cell>
        </row>
        <row r="1452">
          <cell r="A1452" t="str">
            <v>I1451</v>
          </cell>
          <cell r="B1452" t="str">
            <v xml:space="preserve">TRANSFORMADOR DE DISTRIBUCION  TRIFASICO AUTOPROTEGIDO 150 KVA-DYN5, 60 HZ, 13.2 KV-208/120 VOLTIOS ACEITE- INTEMPERIE- HOMOLOGADO -ACCESORIOS DE SUJECION -PROTOCOLO DE PRUEBAS. (DPS PRIMARIOS) </v>
          </cell>
          <cell r="C1452" t="str">
            <v>Insumos</v>
          </cell>
          <cell r="D1452" t="str">
            <v>M</v>
          </cell>
          <cell r="E1452">
            <v>21113069</v>
          </cell>
          <cell r="F1452">
            <v>17742075</v>
          </cell>
        </row>
        <row r="1453">
          <cell r="A1453" t="str">
            <v>I1452</v>
          </cell>
          <cell r="B1453" t="str">
            <v xml:space="preserve">TRANSFORMADOR DE DISTRIBUCION  TRIFASICO AUTOPROTEGIDO 225 KVA-DYN5, 60 HZ, 13.2 KV-220/127 VOLTIOS ACEITE- INTEMPERIE- HOMOLOGADO -ACCESORIOS DE SUJECION -PROTOCOLO DE PRUEBAS. (DPS PRIMARIOS) </v>
          </cell>
          <cell r="C1453" t="str">
            <v>Insumos</v>
          </cell>
          <cell r="D1453" t="str">
            <v>M</v>
          </cell>
          <cell r="E1453">
            <v>20119044</v>
          </cell>
          <cell r="F1453">
            <v>16906760</v>
          </cell>
        </row>
        <row r="1454">
          <cell r="A1454" t="str">
            <v>I1453</v>
          </cell>
          <cell r="B1454" t="str">
            <v xml:space="preserve">TRANSFORMADOR DE DISTRIBUCION  TRIFASICO AUTOPROTEGIDO 30 KVA-DYN5, 60 HZ, 13.2 KV-208/120 VOLTIOS ACEITE- INTEMPERIE- HOMOLOGADO -ACCESORIOS DE SUJECION -PROTOCOLO DE PRUEBAS. (DPS PRIMARIOS, INTERRUPTOR AUTOMATICO BAJA TENSION  INCORPORADO EN LA CUBA CON PILOTO Y ACCIONAMIENTO EXTERIOR, DPS SECUNDARIOS) </v>
          </cell>
          <cell r="C1454" t="str">
            <v>Insumos</v>
          </cell>
          <cell r="D1454" t="str">
            <v>M</v>
          </cell>
          <cell r="E1454">
            <v>6232529</v>
          </cell>
          <cell r="F1454">
            <v>5237419</v>
          </cell>
        </row>
        <row r="1455">
          <cell r="A1455" t="str">
            <v>I1454</v>
          </cell>
          <cell r="B1455" t="str">
            <v xml:space="preserve">TRANSFORMADOR DE DISTRIBUCION  TRIFASICO AUTOPROTEGIDO 45 KVA-DYN5, 60 HZ, 13.2 KV-208/120 VOLTIOS ACEITE- INTEMPERIE- HOMOLOGADO -ACCESORIOS DE SUJECION -PROTOCOLO DE PRUEBAS. (DPS PRIMARIOS, INTERRUPTOR AUTOMATICO BAJA TENSION  INCORPORADO EN LA CUBA CON PILOTO Y ACCIONAMIENTO EXTERIOR, DPS SECUNDARIOS) </v>
          </cell>
          <cell r="C1455" t="str">
            <v>Insumos</v>
          </cell>
          <cell r="D1455" t="str">
            <v>M</v>
          </cell>
          <cell r="E1455">
            <v>7544640</v>
          </cell>
          <cell r="F1455">
            <v>6340034</v>
          </cell>
        </row>
        <row r="1456">
          <cell r="A1456" t="str">
            <v>I1455</v>
          </cell>
          <cell r="B1456" t="str">
            <v xml:space="preserve">TRANSFORMADOR DE DISTRIBUCION  TRIFASICO AUTOPROTEGIDO 75 KVA-DYN5, 60 HZ, 13.2 KV-208/120 VOLTIOS ACEITE- INTEMPERIE- HOMOLOGADO -ACCESORIOS DE SUJECION -PROTOCOLO DE PRUEBAS. (DPS PRIMARIOS) </v>
          </cell>
          <cell r="C1456" t="str">
            <v>Insumos</v>
          </cell>
          <cell r="D1456" t="str">
            <v>M</v>
          </cell>
          <cell r="E1456">
            <v>9731498</v>
          </cell>
          <cell r="F1456">
            <v>8177729</v>
          </cell>
        </row>
        <row r="1457">
          <cell r="A1457" t="str">
            <v>I1456</v>
          </cell>
          <cell r="B1457" t="str">
            <v>TUBO CONDUIT GALVANIZADA EMT 1 1/2"</v>
          </cell>
          <cell r="C1457" t="str">
            <v>Insumos</v>
          </cell>
          <cell r="D1457" t="str">
            <v>M</v>
          </cell>
          <cell r="E1457">
            <v>19226</v>
          </cell>
          <cell r="F1457">
            <v>16156</v>
          </cell>
        </row>
        <row r="1458">
          <cell r="A1458" t="str">
            <v>I1457</v>
          </cell>
          <cell r="B1458" t="str">
            <v>TUBO CONDUIT GALVANIZADA EMT 1"</v>
          </cell>
          <cell r="C1458" t="str">
            <v>Insumos</v>
          </cell>
          <cell r="D1458" t="str">
            <v>M</v>
          </cell>
          <cell r="E1458">
            <v>11155</v>
          </cell>
          <cell r="F1458">
            <v>9374</v>
          </cell>
        </row>
        <row r="1459">
          <cell r="A1459" t="str">
            <v>I1458</v>
          </cell>
          <cell r="B1459" t="str">
            <v>TUBO CONDUIT GALVANIZADA EMT 1/2"</v>
          </cell>
          <cell r="C1459" t="str">
            <v>Insumos</v>
          </cell>
          <cell r="D1459" t="str">
            <v>M</v>
          </cell>
          <cell r="E1459">
            <v>4654</v>
          </cell>
          <cell r="F1459">
            <v>3911</v>
          </cell>
        </row>
        <row r="1460">
          <cell r="A1460" t="str">
            <v>I1459</v>
          </cell>
          <cell r="B1460" t="str">
            <v xml:space="preserve">TUBO CONDUIT GALVANIZADA EMT 2" </v>
          </cell>
          <cell r="C1460" t="str">
            <v>Insumos</v>
          </cell>
          <cell r="D1460" t="str">
            <v>M</v>
          </cell>
          <cell r="E1460">
            <v>24431</v>
          </cell>
          <cell r="F1460">
            <v>20530</v>
          </cell>
        </row>
        <row r="1461">
          <cell r="A1461" t="str">
            <v>I1460</v>
          </cell>
          <cell r="B1461" t="str">
            <v xml:space="preserve">TUBO CONDUIT GALVANIZADA EMT 3" </v>
          </cell>
          <cell r="C1461" t="str">
            <v>Insumos</v>
          </cell>
          <cell r="D1461" t="str">
            <v>M</v>
          </cell>
          <cell r="E1461">
            <v>48477</v>
          </cell>
          <cell r="F1461">
            <v>40737</v>
          </cell>
        </row>
        <row r="1462">
          <cell r="A1462" t="str">
            <v>I1461</v>
          </cell>
          <cell r="B1462" t="str">
            <v xml:space="preserve">TUBO CONDUIT GALVANIZADA EMT 3/4" </v>
          </cell>
          <cell r="C1462" t="str">
            <v>Insumos</v>
          </cell>
          <cell r="D1462" t="str">
            <v>M</v>
          </cell>
          <cell r="E1462">
            <v>7604</v>
          </cell>
          <cell r="F1462">
            <v>6390</v>
          </cell>
        </row>
        <row r="1463">
          <cell r="A1463" t="str">
            <v>I1462</v>
          </cell>
          <cell r="B1463" t="str">
            <v xml:space="preserve">TUBO CONDUIT IMC 1 1/2" </v>
          </cell>
          <cell r="C1463" t="str">
            <v>Insumos</v>
          </cell>
          <cell r="D1463" t="str">
            <v>M</v>
          </cell>
          <cell r="E1463">
            <v>39892</v>
          </cell>
          <cell r="F1463">
            <v>33523</v>
          </cell>
        </row>
        <row r="1464">
          <cell r="A1464" t="str">
            <v>I1463</v>
          </cell>
          <cell r="B1464" t="str">
            <v xml:space="preserve">TUBO CONDUIT IMC 1" </v>
          </cell>
          <cell r="C1464" t="str">
            <v>Insumos</v>
          </cell>
          <cell r="D1464" t="str">
            <v>M</v>
          </cell>
          <cell r="E1464">
            <v>24463</v>
          </cell>
          <cell r="F1464">
            <v>20557</v>
          </cell>
        </row>
        <row r="1465">
          <cell r="A1465" t="str">
            <v>I1464</v>
          </cell>
          <cell r="B1465" t="str">
            <v xml:space="preserve">TUBO CONDUIT IMC 1/2" </v>
          </cell>
          <cell r="C1465" t="str">
            <v>Insumos</v>
          </cell>
          <cell r="D1465" t="str">
            <v>M</v>
          </cell>
          <cell r="E1465">
            <v>13786</v>
          </cell>
          <cell r="F1465">
            <v>11585</v>
          </cell>
        </row>
        <row r="1466">
          <cell r="A1466" t="str">
            <v>I1465</v>
          </cell>
          <cell r="B1466" t="str">
            <v xml:space="preserve">TUBO CONDUIT IMC 2" </v>
          </cell>
          <cell r="C1466" t="str">
            <v>Insumos</v>
          </cell>
          <cell r="D1466" t="str">
            <v>M</v>
          </cell>
          <cell r="E1466">
            <v>49445</v>
          </cell>
          <cell r="F1466">
            <v>41550</v>
          </cell>
        </row>
        <row r="1467">
          <cell r="A1467" t="str">
            <v>I1466</v>
          </cell>
          <cell r="B1467" t="str">
            <v xml:space="preserve">TUBO CONDUIT IMC 3" </v>
          </cell>
          <cell r="C1467" t="str">
            <v>Insumos</v>
          </cell>
          <cell r="D1467" t="str">
            <v>M</v>
          </cell>
          <cell r="E1467">
            <v>116368</v>
          </cell>
          <cell r="F1467">
            <v>97788</v>
          </cell>
        </row>
        <row r="1468">
          <cell r="A1468" t="str">
            <v>I1467</v>
          </cell>
          <cell r="B1468" t="str">
            <v>TUBO CONDUIT IMC 3/4"</v>
          </cell>
          <cell r="C1468" t="str">
            <v>Insumos</v>
          </cell>
          <cell r="D1468" t="str">
            <v>M</v>
          </cell>
          <cell r="E1468">
            <v>16967</v>
          </cell>
          <cell r="F1468">
            <v>14258</v>
          </cell>
        </row>
        <row r="1469">
          <cell r="A1469" t="str">
            <v>I1468</v>
          </cell>
          <cell r="B1469" t="str">
            <v xml:space="preserve">TUBO CONDUIT IMC 4" </v>
          </cell>
          <cell r="C1469" t="str">
            <v>Insumos</v>
          </cell>
          <cell r="D1469" t="str">
            <v>M</v>
          </cell>
          <cell r="E1469">
            <v>152836</v>
          </cell>
          <cell r="F1469">
            <v>128434</v>
          </cell>
        </row>
        <row r="1470">
          <cell r="A1470" t="str">
            <v>I1469</v>
          </cell>
          <cell r="B1470" t="str">
            <v>TUBO CONDUIT PVC 1 1/2"</v>
          </cell>
          <cell r="C1470" t="str">
            <v>Insumos</v>
          </cell>
          <cell r="D1470" t="str">
            <v>M</v>
          </cell>
          <cell r="E1470">
            <v>3985</v>
          </cell>
          <cell r="F1470">
            <v>3349</v>
          </cell>
        </row>
        <row r="1471">
          <cell r="A1471" t="str">
            <v>I1470</v>
          </cell>
          <cell r="B1471" t="str">
            <v>TUBO CONDUIT PVC 1"</v>
          </cell>
          <cell r="C1471" t="str">
            <v>Insumos</v>
          </cell>
          <cell r="D1471" t="str">
            <v>M</v>
          </cell>
          <cell r="E1471">
            <v>2022</v>
          </cell>
          <cell r="F1471">
            <v>1699</v>
          </cell>
        </row>
        <row r="1472">
          <cell r="A1472" t="str">
            <v>I1471</v>
          </cell>
          <cell r="B1472" t="str">
            <v>TUBO CONDUIT PVC 1/2"</v>
          </cell>
          <cell r="C1472" t="str">
            <v>Insumos</v>
          </cell>
          <cell r="D1472" t="str">
            <v>M</v>
          </cell>
          <cell r="E1472">
            <v>1111</v>
          </cell>
          <cell r="F1472">
            <v>934</v>
          </cell>
        </row>
        <row r="1473">
          <cell r="A1473" t="str">
            <v>I1472</v>
          </cell>
          <cell r="B1473" t="str">
            <v>TUBO CONDUIT PVC 2"</v>
          </cell>
          <cell r="C1473" t="str">
            <v>Insumos</v>
          </cell>
          <cell r="D1473" t="str">
            <v>M</v>
          </cell>
          <cell r="E1473">
            <v>6311</v>
          </cell>
          <cell r="F1473">
            <v>5303</v>
          </cell>
        </row>
        <row r="1474">
          <cell r="A1474" t="str">
            <v>I1473</v>
          </cell>
          <cell r="B1474" t="str">
            <v>TUBO CONDUIT PVC 3/4"</v>
          </cell>
          <cell r="C1474" t="str">
            <v>Insumos</v>
          </cell>
          <cell r="D1474" t="str">
            <v>M</v>
          </cell>
          <cell r="E1474">
            <v>1458</v>
          </cell>
          <cell r="F1474">
            <v>1225</v>
          </cell>
        </row>
        <row r="1475">
          <cell r="A1475" t="str">
            <v>I1474</v>
          </cell>
          <cell r="B1475" t="str">
            <v>TUBO PVC DOBLE PARED TDP 3"</v>
          </cell>
          <cell r="C1475" t="str">
            <v>Insumos</v>
          </cell>
          <cell r="D1475" t="str">
            <v>M</v>
          </cell>
          <cell r="E1475">
            <v>6068</v>
          </cell>
          <cell r="F1475">
            <v>5099</v>
          </cell>
        </row>
        <row r="1476">
          <cell r="A1476" t="str">
            <v>I1475</v>
          </cell>
          <cell r="B1476" t="str">
            <v>TUBO PVC DOBLE PARED TDP 4"</v>
          </cell>
          <cell r="C1476" t="str">
            <v>Insumos</v>
          </cell>
          <cell r="D1476" t="str">
            <v>M</v>
          </cell>
          <cell r="E1476">
            <v>8414</v>
          </cell>
          <cell r="F1476">
            <v>7071</v>
          </cell>
        </row>
        <row r="1477">
          <cell r="A1477" t="str">
            <v>I1476</v>
          </cell>
          <cell r="B1477" t="str">
            <v>TUBO PVC PESADO DB 2"</v>
          </cell>
          <cell r="C1477" t="str">
            <v>Insumos</v>
          </cell>
          <cell r="D1477" t="str">
            <v>M</v>
          </cell>
          <cell r="E1477">
            <v>5055</v>
          </cell>
          <cell r="F1477">
            <v>4248</v>
          </cell>
        </row>
        <row r="1478">
          <cell r="A1478" t="str">
            <v>I1477</v>
          </cell>
          <cell r="B1478" t="str">
            <v>TUBO PVC PESADO DB 3"</v>
          </cell>
          <cell r="C1478" t="str">
            <v>Insumos</v>
          </cell>
          <cell r="D1478" t="str">
            <v>M</v>
          </cell>
          <cell r="E1478">
            <v>10935</v>
          </cell>
          <cell r="F1478">
            <v>9189</v>
          </cell>
        </row>
        <row r="1479">
          <cell r="A1479" t="str">
            <v>I1478</v>
          </cell>
          <cell r="B1479" t="str">
            <v>TUERCA MORDAZA. INCLUYE TORNILLO</v>
          </cell>
          <cell r="C1479" t="str">
            <v>Insumos</v>
          </cell>
          <cell r="D1479" t="str">
            <v>UND</v>
          </cell>
          <cell r="E1479">
            <v>4267</v>
          </cell>
          <cell r="F1479">
            <v>3586</v>
          </cell>
        </row>
        <row r="1480">
          <cell r="A1480" t="str">
            <v>I1479</v>
          </cell>
          <cell r="B1480" t="str">
            <v>TUERCA OJO ALARGADO 5/8"</v>
          </cell>
          <cell r="C1480" t="str">
            <v>Insumos</v>
          </cell>
          <cell r="D1480" t="str">
            <v>UND</v>
          </cell>
          <cell r="E1480">
            <v>6917</v>
          </cell>
          <cell r="F1480">
            <v>5813</v>
          </cell>
        </row>
        <row r="1481">
          <cell r="A1481" t="str">
            <v>I1480</v>
          </cell>
          <cell r="B1481" t="str">
            <v>UNION PVC CONDUIT  1"</v>
          </cell>
          <cell r="C1481" t="str">
            <v>Insumos</v>
          </cell>
          <cell r="D1481" t="str">
            <v>UND</v>
          </cell>
          <cell r="E1481">
            <v>1225</v>
          </cell>
          <cell r="F1481">
            <v>1029</v>
          </cell>
        </row>
        <row r="1482">
          <cell r="A1482" t="str">
            <v>I1481</v>
          </cell>
          <cell r="B1482" t="str">
            <v>UNION PVC DUCTO 2"</v>
          </cell>
          <cell r="C1482" t="str">
            <v>Insumos</v>
          </cell>
          <cell r="D1482" t="str">
            <v>UND</v>
          </cell>
          <cell r="E1482">
            <v>3583</v>
          </cell>
          <cell r="F1482">
            <v>3011</v>
          </cell>
        </row>
        <row r="1483">
          <cell r="A1483" t="str">
            <v>I1482</v>
          </cell>
          <cell r="B1483" t="str">
            <v>UNION PVC DUCTO 3"</v>
          </cell>
          <cell r="C1483" t="str">
            <v>Insumos</v>
          </cell>
          <cell r="D1483" t="str">
            <v>UND</v>
          </cell>
          <cell r="E1483">
            <v>6583</v>
          </cell>
          <cell r="F1483">
            <v>5532</v>
          </cell>
        </row>
        <row r="1484">
          <cell r="A1484" t="str">
            <v>I1483</v>
          </cell>
          <cell r="B1484" t="str">
            <v>UNION PVC DUCTO 4"</v>
          </cell>
          <cell r="C1484" t="str">
            <v>Insumos</v>
          </cell>
          <cell r="D1484" t="str">
            <v>UND</v>
          </cell>
          <cell r="E1484">
            <v>9795</v>
          </cell>
          <cell r="F1484">
            <v>8231</v>
          </cell>
        </row>
        <row r="1485">
          <cell r="A1485" t="str">
            <v>I1484</v>
          </cell>
          <cell r="B1485" t="str">
            <v>VARILLA COPPERWELD DE  5/8 X 2,40</v>
          </cell>
          <cell r="C1485" t="str">
            <v>Insumos</v>
          </cell>
          <cell r="D1485" t="str">
            <v>UND</v>
          </cell>
          <cell r="E1485">
            <v>168023</v>
          </cell>
          <cell r="F1485">
            <v>141196</v>
          </cell>
        </row>
        <row r="1486">
          <cell r="A1486" t="str">
            <v>I1485</v>
          </cell>
          <cell r="B1486" t="str">
            <v>VARILLA DE ANCLAJE DE 3/4 X 180 CM</v>
          </cell>
          <cell r="C1486" t="str">
            <v>Insumos</v>
          </cell>
          <cell r="D1486" t="str">
            <v>UND</v>
          </cell>
          <cell r="E1486">
            <v>45087</v>
          </cell>
          <cell r="F1486">
            <v>37888</v>
          </cell>
        </row>
        <row r="1487">
          <cell r="A1487" t="str">
            <v>I1486</v>
          </cell>
          <cell r="B1487" t="str">
            <v>VENTILADOR DE MURO</v>
          </cell>
          <cell r="C1487" t="str">
            <v>Insumos</v>
          </cell>
          <cell r="D1487" t="str">
            <v>UND</v>
          </cell>
          <cell r="E1487">
            <v>89118</v>
          </cell>
          <cell r="F1487">
            <v>74889</v>
          </cell>
        </row>
        <row r="1488">
          <cell r="A1488" t="str">
            <v>I1487</v>
          </cell>
          <cell r="B1488" t="str">
            <v>VENTILADOR DE TECHO 3 A 5 ASPAS, KDK</v>
          </cell>
          <cell r="C1488" t="str">
            <v>Insumos</v>
          </cell>
          <cell r="D1488" t="str">
            <v>UND</v>
          </cell>
          <cell r="E1488">
            <v>270786</v>
          </cell>
          <cell r="F1488">
            <v>227551</v>
          </cell>
        </row>
        <row r="1489">
          <cell r="A1489" t="str">
            <v>I1488</v>
          </cell>
          <cell r="B1489" t="str">
            <v xml:space="preserve">VIGUETA DE ANCLAJE </v>
          </cell>
          <cell r="C1489" t="str">
            <v>Insumos</v>
          </cell>
          <cell r="D1489" t="str">
            <v>UND</v>
          </cell>
          <cell r="E1489">
            <v>21023</v>
          </cell>
          <cell r="F1489">
            <v>17666</v>
          </cell>
        </row>
        <row r="1490">
          <cell r="A1490" t="str">
            <v>I1489</v>
          </cell>
          <cell r="B1490" t="str">
            <v>CINTA AISLANTE 3M</v>
          </cell>
          <cell r="C1490" t="str">
            <v>Insumos</v>
          </cell>
          <cell r="D1490" t="str">
            <v>ROLLO</v>
          </cell>
          <cell r="E1490">
            <v>4967</v>
          </cell>
          <cell r="F1490">
            <v>4174</v>
          </cell>
        </row>
        <row r="1491">
          <cell r="A1491" t="str">
            <v>I1490</v>
          </cell>
          <cell r="B1491" t="str">
            <v>GABINETE METALICO FABRICADO EN LAMINA CR CAL 16-18, ACABADO EN PINTURA EPOXIPOLIESTER TIPO ELECTROSTATICA. INCLUYE DOBLE FONDO, PUERTA Y CHAPA. ALOJA TOTALIZADOR I HASTA 100A, BARRAJES N Y T, DIM MIN: 40X30X20CM</v>
          </cell>
          <cell r="C1491" t="str">
            <v>Insumos</v>
          </cell>
          <cell r="D1491" t="str">
            <v>UND</v>
          </cell>
          <cell r="E1491">
            <v>257075</v>
          </cell>
          <cell r="F1491">
            <v>216029</v>
          </cell>
        </row>
        <row r="1492">
          <cell r="A1492" t="str">
            <v>I1491</v>
          </cell>
          <cell r="B1492" t="str">
            <v>ARMELLA PARA ANCLAJE</v>
          </cell>
          <cell r="C1492" t="str">
            <v>Insumos</v>
          </cell>
          <cell r="D1492" t="str">
            <v>UND</v>
          </cell>
          <cell r="E1492">
            <v>8910</v>
          </cell>
          <cell r="F1492">
            <v>7487</v>
          </cell>
        </row>
        <row r="1493">
          <cell r="A1493" t="str">
            <v>I1492</v>
          </cell>
          <cell r="B1493" t="str">
            <v>CABLE ANTIFRAUDE CU 3X6+8 AWG 600V (PE/PVC-SR)</v>
          </cell>
          <cell r="C1493" t="str">
            <v>Insumos</v>
          </cell>
          <cell r="D1493" t="str">
            <v>M</v>
          </cell>
          <cell r="E1493">
            <v>51071</v>
          </cell>
          <cell r="F1493">
            <v>42917</v>
          </cell>
        </row>
        <row r="1494">
          <cell r="A1494" t="str">
            <v>I1493</v>
          </cell>
          <cell r="B1494" t="str">
            <v xml:space="preserve">CAPACETE ROSCADO EN ALUMINIO PARA TUBERIA IMC GALVANIZADA DE 1 1/2" </v>
          </cell>
          <cell r="C1494" t="str">
            <v>Insumos</v>
          </cell>
          <cell r="D1494" t="str">
            <v>UND</v>
          </cell>
          <cell r="E1494">
            <v>8225</v>
          </cell>
          <cell r="F1494">
            <v>6912</v>
          </cell>
        </row>
        <row r="1495">
          <cell r="A1495" t="str">
            <v>I1494</v>
          </cell>
          <cell r="B1495" t="str">
            <v xml:space="preserve">TOMA TV TERMINAL COAXIAL </v>
          </cell>
          <cell r="C1495" t="str">
            <v>Insumos</v>
          </cell>
          <cell r="D1495" t="str">
            <v>UND</v>
          </cell>
          <cell r="E1495">
            <v>12853</v>
          </cell>
          <cell r="F1495">
            <v>10801</v>
          </cell>
        </row>
        <row r="1496">
          <cell r="A1496" t="str">
            <v>I1495</v>
          </cell>
          <cell r="B1496" t="str">
            <v>BALA PANEL LED REDONDO, 14W BLANCO OPAL. 1200LM . INCLUYE DRIVER SC</v>
          </cell>
          <cell r="C1496" t="str">
            <v>Insumos</v>
          </cell>
          <cell r="D1496" t="str">
            <v>UND</v>
          </cell>
          <cell r="E1496">
            <v>231366</v>
          </cell>
          <cell r="F1496">
            <v>194425</v>
          </cell>
        </row>
        <row r="1497">
          <cell r="A1497" t="str">
            <v>I1496</v>
          </cell>
          <cell r="B1497" t="str">
            <v>AVISO SEÑALIZADOR SALIDA DE EMERGENCIA COLOR VERDE SYLVANA O SIMILAR</v>
          </cell>
          <cell r="C1497" t="str">
            <v>Insumos</v>
          </cell>
          <cell r="D1497" t="str">
            <v>UND</v>
          </cell>
          <cell r="E1497">
            <v>97110</v>
          </cell>
          <cell r="F1497">
            <v>81605</v>
          </cell>
        </row>
        <row r="1498">
          <cell r="A1498" t="str">
            <v>I1497</v>
          </cell>
          <cell r="B1498" t="str">
            <v>LUMINARIA DE SOBREPONER TIPO ELM</v>
          </cell>
          <cell r="C1498" t="str">
            <v>Insumos</v>
          </cell>
          <cell r="D1498" t="str">
            <v>UND</v>
          </cell>
          <cell r="E1498">
            <v>226224</v>
          </cell>
          <cell r="F1498">
            <v>190104</v>
          </cell>
        </row>
        <row r="1499">
          <cell r="A1499" t="str">
            <v>I1498</v>
          </cell>
          <cell r="B1499" t="str">
            <v>PROGRAMADOR HORARIO ELECTROMECANICO</v>
          </cell>
          <cell r="C1499" t="str">
            <v>Insumos</v>
          </cell>
          <cell r="D1499" t="str">
            <v>UND</v>
          </cell>
          <cell r="E1499">
            <v>274213</v>
          </cell>
          <cell r="F1499">
            <v>230431</v>
          </cell>
        </row>
        <row r="1500">
          <cell r="A1500" t="str">
            <v>I1499</v>
          </cell>
          <cell r="B1500" t="str">
            <v>CAJA METALICA</v>
          </cell>
          <cell r="C1500" t="str">
            <v>Insumos</v>
          </cell>
          <cell r="D1500" t="str">
            <v>UND</v>
          </cell>
          <cell r="E1500">
            <v>51414</v>
          </cell>
          <cell r="F1500">
            <v>43205</v>
          </cell>
        </row>
        <row r="1501">
          <cell r="A1501" t="str">
            <v>I1500</v>
          </cell>
          <cell r="B1501" t="str">
            <v>BOMBILLA AHORRADORA 25W/120V E27. LUZ CALIDA</v>
          </cell>
          <cell r="C1501" t="str">
            <v>Insumos</v>
          </cell>
          <cell r="D1501" t="str">
            <v>UND</v>
          </cell>
          <cell r="E1501">
            <v>11996</v>
          </cell>
          <cell r="F1501">
            <v>10081</v>
          </cell>
        </row>
        <row r="1502">
          <cell r="A1502" t="str">
            <v>I1501</v>
          </cell>
          <cell r="B1502" t="str">
            <v xml:space="preserve">CORAZA AMERICANA DE 3/4" </v>
          </cell>
          <cell r="C1502" t="str">
            <v>Insumos</v>
          </cell>
          <cell r="D1502" t="str">
            <v>UND</v>
          </cell>
          <cell r="E1502">
            <v>7711</v>
          </cell>
          <cell r="F1502">
            <v>6480</v>
          </cell>
        </row>
        <row r="1503">
          <cell r="A1503" t="str">
            <v>I1502</v>
          </cell>
          <cell r="B1503" t="str">
            <v>CONECTOR RECTO PARA CORAZA AMERICANA DE 3/4</v>
          </cell>
          <cell r="C1503" t="str">
            <v>Insumos</v>
          </cell>
          <cell r="D1503" t="str">
            <v>UND</v>
          </cell>
          <cell r="E1503">
            <v>4626</v>
          </cell>
          <cell r="F1503">
            <v>3887</v>
          </cell>
        </row>
        <row r="1504">
          <cell r="A1504" t="str">
            <v>I1503</v>
          </cell>
          <cell r="B1504" t="str">
            <v>CAJA METALICA GALVANIZADA TIPO INTEMPERIE DE 20*20</v>
          </cell>
          <cell r="C1504" t="str">
            <v>Insumos</v>
          </cell>
          <cell r="D1504" t="str">
            <v>UND</v>
          </cell>
          <cell r="E1504">
            <v>71981</v>
          </cell>
          <cell r="F1504">
            <v>60488</v>
          </cell>
        </row>
        <row r="1505">
          <cell r="A1505" t="str">
            <v>I1504</v>
          </cell>
          <cell r="B1505" t="str">
            <v>CAJA DE PASO TIPO PLEXO LEGRAND 180X140X86MM</v>
          </cell>
          <cell r="C1505" t="str">
            <v>Insumos</v>
          </cell>
          <cell r="D1505" t="str">
            <v>UND</v>
          </cell>
          <cell r="E1505">
            <v>136763</v>
          </cell>
          <cell r="F1505">
            <v>114927</v>
          </cell>
        </row>
        <row r="1506">
          <cell r="A1506" t="str">
            <v>I1505</v>
          </cell>
          <cell r="B1506" t="str">
            <v>LUMINARIA LINEAL LED SERIE SAFESITE DE 60 CM, 3500 LM, EXPLOSION PROFF CLASE 1 DIV 1 GRUPOS C Y D. REF LSC3C4D3GEX DE DAYLIGHT</v>
          </cell>
          <cell r="C1506" t="str">
            <v>Insumos</v>
          </cell>
          <cell r="D1506" t="str">
            <v>UND</v>
          </cell>
          <cell r="E1506">
            <v>2356254</v>
          </cell>
          <cell r="F1506">
            <v>1980045</v>
          </cell>
        </row>
        <row r="1507">
          <cell r="A1507" t="str">
            <v>I1506</v>
          </cell>
          <cell r="B1507" t="str">
            <v>SELLOS CORTAFUEGO PARA TUBERIA DE 3/4"</v>
          </cell>
          <cell r="C1507" t="str">
            <v>Insumos</v>
          </cell>
          <cell r="D1507" t="str">
            <v>UND</v>
          </cell>
          <cell r="E1507">
            <v>34124</v>
          </cell>
          <cell r="F1507">
            <v>28676</v>
          </cell>
        </row>
        <row r="1508">
          <cell r="A1508" t="str">
            <v>I1507</v>
          </cell>
          <cell r="B1508" t="str">
            <v>LUZ DE OBSTRUCION TIPO LED ¿ REF. RTO-1R07-001 CONSUMO 7 VATIOS</v>
          </cell>
          <cell r="C1508" t="str">
            <v>Insumos</v>
          </cell>
          <cell r="D1508" t="str">
            <v>UND</v>
          </cell>
          <cell r="E1508">
            <v>666249</v>
          </cell>
          <cell r="F1508">
            <v>559873</v>
          </cell>
        </row>
        <row r="1509">
          <cell r="A1509" t="str">
            <v>I1508</v>
          </cell>
          <cell r="B1509" t="str">
            <v xml:space="preserve">LUMINARIA TIPO QUIMBAYA II 70W </v>
          </cell>
          <cell r="C1509" t="str">
            <v>Insumos</v>
          </cell>
          <cell r="D1509" t="str">
            <v>UND</v>
          </cell>
          <cell r="E1509">
            <v>438749</v>
          </cell>
          <cell r="F1509">
            <v>368697</v>
          </cell>
        </row>
        <row r="1510">
          <cell r="A1510" t="str">
            <v>I1509</v>
          </cell>
          <cell r="B1510" t="str">
            <v>LUMINARIA A PRUEBA DE EXPLOSION TIPO COLGANTE ¿ REF. RTO-0W07-001 / TIPO LED</v>
          </cell>
          <cell r="C1510" t="str">
            <v>Insumos</v>
          </cell>
          <cell r="D1510" t="str">
            <v>UND</v>
          </cell>
          <cell r="E1510">
            <v>731249</v>
          </cell>
          <cell r="F1510">
            <v>614495</v>
          </cell>
        </row>
        <row r="1511">
          <cell r="A1511" t="str">
            <v>I1510</v>
          </cell>
          <cell r="B1511" t="str">
            <v>SELLOS CORTAFUEGO PARA TUBERIA DE 3/4"</v>
          </cell>
          <cell r="C1511" t="str">
            <v>Insumos</v>
          </cell>
          <cell r="D1511" t="str">
            <v>UND</v>
          </cell>
          <cell r="E1511">
            <v>34124</v>
          </cell>
          <cell r="F1511">
            <v>28676</v>
          </cell>
        </row>
        <row r="1512">
          <cell r="A1512" t="str">
            <v>I1511</v>
          </cell>
          <cell r="B1512" t="str">
            <v xml:space="preserve">CERTIFICACIÓN RETIE DE LA INSTALACIÓN </v>
          </cell>
          <cell r="C1512" t="str">
            <v>Insumos</v>
          </cell>
          <cell r="D1512" t="str">
            <v>M2</v>
          </cell>
          <cell r="E1512">
            <v>5656</v>
          </cell>
          <cell r="F1512">
            <v>4753</v>
          </cell>
        </row>
        <row r="1513">
          <cell r="A1513" t="str">
            <v>I1512</v>
          </cell>
          <cell r="B1513" t="str">
            <v>PUNTA DE CAPTACION TIPO FRANKLIN</v>
          </cell>
          <cell r="C1513" t="str">
            <v>Insumos</v>
          </cell>
          <cell r="D1513" t="str">
            <v>UND</v>
          </cell>
          <cell r="E1513">
            <v>97501</v>
          </cell>
          <cell r="F1513">
            <v>81934</v>
          </cell>
        </row>
        <row r="1514">
          <cell r="A1514" t="str">
            <v>I1513</v>
          </cell>
          <cell r="B1514" t="str">
            <v>CABLE DE ALUMINIO DESNUDO CALIBRE 1/0 AWG AAAC</v>
          </cell>
          <cell r="C1514" t="str">
            <v>Insumos</v>
          </cell>
          <cell r="D1514" t="str">
            <v>M</v>
          </cell>
          <cell r="E1514">
            <v>6499</v>
          </cell>
          <cell r="F1514">
            <v>5461</v>
          </cell>
        </row>
        <row r="1515">
          <cell r="A1515" t="str">
            <v>I1514</v>
          </cell>
          <cell r="B1515" t="str">
            <v>COFRE PARA USO INTEMPERIE DIMENSIONESHXWXD=40X30X20CM</v>
          </cell>
          <cell r="C1515" t="str">
            <v>Insumos</v>
          </cell>
          <cell r="D1515" t="str">
            <v>UND</v>
          </cell>
          <cell r="E1515">
            <v>122689</v>
          </cell>
          <cell r="F1515">
            <v>103100</v>
          </cell>
        </row>
        <row r="1516">
          <cell r="A1516" t="str">
            <v>I1515</v>
          </cell>
          <cell r="B1516" t="str">
            <v>BARRAJE INTERNO PARA INTERRUPTORES ENCHUFABLES</v>
          </cell>
          <cell r="C1516" t="str">
            <v>Insumos</v>
          </cell>
          <cell r="D1516" t="str">
            <v>UND</v>
          </cell>
          <cell r="E1516">
            <v>325000</v>
          </cell>
          <cell r="F1516">
            <v>273109</v>
          </cell>
        </row>
        <row r="1517">
          <cell r="A1517" t="str">
            <v>I1516</v>
          </cell>
          <cell r="B1517" t="str">
            <v xml:space="preserve">CAJA METALICA INCRUSTAR TIPO LEGRAND CP-15X15 CON PUERTA Y CHAPA </v>
          </cell>
          <cell r="C1517" t="str">
            <v>Insumos</v>
          </cell>
          <cell r="D1517" t="str">
            <v>UND</v>
          </cell>
          <cell r="E1517">
            <v>53624</v>
          </cell>
          <cell r="F1517">
            <v>45062</v>
          </cell>
        </row>
        <row r="1518">
          <cell r="A1518" t="str">
            <v>I1517</v>
          </cell>
          <cell r="B1518" t="str">
            <v xml:space="preserve">TAPA PLASTICA PARA TOMA CORRIENTE </v>
          </cell>
          <cell r="C1518" t="str">
            <v>Insumos</v>
          </cell>
          <cell r="D1518" t="str">
            <v>UND</v>
          </cell>
          <cell r="E1518">
            <v>17911</v>
          </cell>
          <cell r="F1518">
            <v>15051</v>
          </cell>
        </row>
        <row r="1519">
          <cell r="A1519" t="str">
            <v>I1518</v>
          </cell>
          <cell r="B1519" t="str">
            <v>CONTADOR 1F 120V ISKRA</v>
          </cell>
          <cell r="C1519" t="str">
            <v>Insumos</v>
          </cell>
          <cell r="D1519" t="str">
            <v>UND</v>
          </cell>
          <cell r="E1519">
            <v>160224</v>
          </cell>
          <cell r="F1519">
            <v>134642</v>
          </cell>
        </row>
        <row r="1520">
          <cell r="A1520" t="str">
            <v>I1519</v>
          </cell>
          <cell r="B1520" t="str">
            <v>CAJA EN POLICARBONATO PARA CONTADOR 1F</v>
          </cell>
          <cell r="C1520" t="str">
            <v>Insumos</v>
          </cell>
          <cell r="D1520" t="str">
            <v>UND</v>
          </cell>
          <cell r="E1520">
            <v>99904</v>
          </cell>
          <cell r="F1520">
            <v>83953</v>
          </cell>
        </row>
        <row r="1521">
          <cell r="A1521" t="str">
            <v>I1520</v>
          </cell>
          <cell r="B1521" t="str">
            <v>CONECTOR CU 8-4</v>
          </cell>
          <cell r="C1521" t="str">
            <v>Insumos</v>
          </cell>
          <cell r="D1521" t="str">
            <v>UND</v>
          </cell>
          <cell r="E1521">
            <v>5656</v>
          </cell>
          <cell r="F1521">
            <v>4753</v>
          </cell>
        </row>
        <row r="1522">
          <cell r="A1522" t="str">
            <v>I1521</v>
          </cell>
          <cell r="B1522" t="str">
            <v>CONTADOR 2F 120V ISKRA</v>
          </cell>
          <cell r="C1522" t="str">
            <v>Insumos</v>
          </cell>
          <cell r="D1522" t="str">
            <v>UND</v>
          </cell>
          <cell r="E1522">
            <v>414701</v>
          </cell>
          <cell r="F1522">
            <v>348488</v>
          </cell>
        </row>
        <row r="1523">
          <cell r="A1523" t="str">
            <v>I1522</v>
          </cell>
          <cell r="B1523" t="str">
            <v>CONTADOR 3F 120V ISKRA</v>
          </cell>
          <cell r="C1523" t="str">
            <v>Insumos</v>
          </cell>
          <cell r="D1523" t="str">
            <v>UND</v>
          </cell>
          <cell r="E1523">
            <v>527802</v>
          </cell>
          <cell r="F1523">
            <v>443531</v>
          </cell>
        </row>
        <row r="1524">
          <cell r="A1524" t="str">
            <v>I1523</v>
          </cell>
          <cell r="B1524" t="str">
            <v xml:space="preserve">CAJA CONTADOR 2F </v>
          </cell>
          <cell r="C1524" t="str">
            <v>Insumos</v>
          </cell>
          <cell r="D1524" t="str">
            <v>UND</v>
          </cell>
          <cell r="E1524">
            <v>169651</v>
          </cell>
          <cell r="F1524">
            <v>142564</v>
          </cell>
        </row>
        <row r="1525">
          <cell r="A1525" t="str">
            <v>I1524</v>
          </cell>
          <cell r="B1525" t="str">
            <v>CAJA CONTADOR 3F</v>
          </cell>
          <cell r="C1525" t="str">
            <v>Insumos</v>
          </cell>
          <cell r="D1525" t="str">
            <v>UND</v>
          </cell>
          <cell r="E1525">
            <v>216775</v>
          </cell>
          <cell r="F1525">
            <v>182164</v>
          </cell>
        </row>
        <row r="1526">
          <cell r="A1526" t="str">
            <v>I1525</v>
          </cell>
          <cell r="B1526" t="str">
            <v>CAJA DE EMPALME 6"x6"x4"</v>
          </cell>
          <cell r="C1526" t="str">
            <v>Insumos</v>
          </cell>
          <cell r="D1526" t="str">
            <v>UND</v>
          </cell>
          <cell r="E1526">
            <v>11310</v>
          </cell>
          <cell r="F1526">
            <v>9504</v>
          </cell>
        </row>
        <row r="1527">
          <cell r="A1527" t="str">
            <v>I1526</v>
          </cell>
          <cell r="B1527" t="str">
            <v>CAJA DE EMPALME 10"x10"x6"</v>
          </cell>
          <cell r="C1527" t="str">
            <v>Insumos</v>
          </cell>
          <cell r="D1527" t="str">
            <v>UND</v>
          </cell>
          <cell r="E1527">
            <v>28277</v>
          </cell>
          <cell r="F1527">
            <v>23762</v>
          </cell>
        </row>
        <row r="1528">
          <cell r="A1528" t="str">
            <v>I1527</v>
          </cell>
          <cell r="B1528" t="str">
            <v>CAJA DE EMPALME 15"x15"x6"</v>
          </cell>
          <cell r="C1528" t="str">
            <v>Insumos</v>
          </cell>
          <cell r="D1528" t="str">
            <v>UND</v>
          </cell>
          <cell r="E1528">
            <v>54664</v>
          </cell>
          <cell r="F1528">
            <v>45936</v>
          </cell>
        </row>
        <row r="1529">
          <cell r="A1529" t="str">
            <v>I1528</v>
          </cell>
          <cell r="B1529" t="str">
            <v>CAJA PLASTICA OCTOGONAL</v>
          </cell>
          <cell r="C1529" t="str">
            <v>Insumos</v>
          </cell>
          <cell r="D1529" t="str">
            <v>UND</v>
          </cell>
          <cell r="E1529">
            <v>2074</v>
          </cell>
          <cell r="F1529">
            <v>1743</v>
          </cell>
        </row>
        <row r="1530">
          <cell r="A1530" t="str">
            <v>I1529</v>
          </cell>
          <cell r="B1530" t="str">
            <v>CAJA 2x4 PVC</v>
          </cell>
          <cell r="C1530" t="str">
            <v>Insumos</v>
          </cell>
          <cell r="D1530" t="str">
            <v>UND</v>
          </cell>
          <cell r="E1530">
            <v>1696</v>
          </cell>
          <cell r="F1530">
            <v>1425</v>
          </cell>
        </row>
        <row r="1531">
          <cell r="A1531" t="str">
            <v>I1530</v>
          </cell>
          <cell r="B1531" t="str">
            <v>STRIP 48-80 PARES</v>
          </cell>
          <cell r="C1531" t="str">
            <v>Insumos</v>
          </cell>
          <cell r="D1531" t="str">
            <v>UND</v>
          </cell>
          <cell r="E1531">
            <v>131952</v>
          </cell>
          <cell r="F1531">
            <v>110884</v>
          </cell>
        </row>
        <row r="1532">
          <cell r="A1532" t="str">
            <v>I1531</v>
          </cell>
          <cell r="B1532" t="str">
            <v>CABLE TELEFONICO 20 PARES</v>
          </cell>
          <cell r="C1532" t="str">
            <v>Insumos</v>
          </cell>
          <cell r="D1532" t="str">
            <v>ML</v>
          </cell>
          <cell r="E1532">
            <v>17911</v>
          </cell>
          <cell r="F1532">
            <v>15051</v>
          </cell>
        </row>
        <row r="1533">
          <cell r="A1533" t="str">
            <v>I1532</v>
          </cell>
          <cell r="B1533" t="str">
            <v>GABINETE METALICO 2,1x0,6x0,6m</v>
          </cell>
          <cell r="C1533" t="str">
            <v>Insumos</v>
          </cell>
          <cell r="D1533" t="str">
            <v>UND</v>
          </cell>
          <cell r="E1533">
            <v>3204502</v>
          </cell>
          <cell r="F1533">
            <v>2692859</v>
          </cell>
        </row>
        <row r="1534">
          <cell r="A1534" t="str">
            <v>I1533</v>
          </cell>
          <cell r="B1534" t="str">
            <v>TAPA DE GABINETE METALICO 2,1x0,6x0,6m</v>
          </cell>
          <cell r="C1534" t="str">
            <v>Insumos</v>
          </cell>
          <cell r="D1534" t="str">
            <v>UND</v>
          </cell>
          <cell r="E1534">
            <v>640898</v>
          </cell>
          <cell r="F1534">
            <v>538570</v>
          </cell>
        </row>
        <row r="1535">
          <cell r="A1535" t="str">
            <v>I1534</v>
          </cell>
          <cell r="B1535" t="str">
            <v>CABLE DE SONIDO NOISELESS</v>
          </cell>
          <cell r="C1535" t="str">
            <v>Insumos</v>
          </cell>
          <cell r="D1535" t="str">
            <v>ML</v>
          </cell>
          <cell r="E1535">
            <v>9426</v>
          </cell>
          <cell r="F1535">
            <v>7921</v>
          </cell>
        </row>
        <row r="1536">
          <cell r="A1536" t="str">
            <v>I1535</v>
          </cell>
          <cell r="B1536" t="str">
            <v>TOMA SENCILLO DE SONIDO + PLUG HEMBRA</v>
          </cell>
          <cell r="C1536" t="str">
            <v>Insumos</v>
          </cell>
          <cell r="D1536" t="str">
            <v>UND</v>
          </cell>
          <cell r="E1536">
            <v>22620</v>
          </cell>
          <cell r="F1536">
            <v>19008</v>
          </cell>
        </row>
        <row r="1537">
          <cell r="A1537" t="str">
            <v>I1536</v>
          </cell>
          <cell r="B1537" t="str">
            <v>CONECTOR TOMACORRIENTE</v>
          </cell>
          <cell r="C1537" t="str">
            <v>Insumos</v>
          </cell>
          <cell r="D1537" t="str">
            <v>UND</v>
          </cell>
          <cell r="E1537">
            <v>3583</v>
          </cell>
          <cell r="F1537">
            <v>3011</v>
          </cell>
        </row>
        <row r="1538">
          <cell r="A1538" t="str">
            <v>I1537</v>
          </cell>
          <cell r="B1538" t="str">
            <v>CAJA 2x4 GALVANIZADA</v>
          </cell>
          <cell r="C1538" t="str">
            <v>Insumos</v>
          </cell>
          <cell r="D1538" t="str">
            <v>UND</v>
          </cell>
          <cell r="E1538">
            <v>2074</v>
          </cell>
          <cell r="F1538">
            <v>1743</v>
          </cell>
        </row>
        <row r="1539">
          <cell r="A1539" t="str">
            <v>I1538</v>
          </cell>
          <cell r="B1539" t="str">
            <v>TOMA TELEFONICO</v>
          </cell>
          <cell r="C1539" t="str">
            <v>Insumos</v>
          </cell>
          <cell r="D1539" t="str">
            <v>UND</v>
          </cell>
          <cell r="E1539">
            <v>18850</v>
          </cell>
          <cell r="F1539">
            <v>15840</v>
          </cell>
        </row>
        <row r="1540">
          <cell r="A1540" t="str">
            <v>I1539</v>
          </cell>
          <cell r="B1540" t="str">
            <v>DEMARCACION PASOS PEATONALES, LINEAS DE PARE, SIMBOLOS, TEXTOS Y OTRAS, CON PINTURA PLASTICO EN FRIO.</v>
          </cell>
          <cell r="C1540" t="str">
            <v>Insumos</v>
          </cell>
          <cell r="D1540" t="str">
            <v>M2</v>
          </cell>
          <cell r="E1540">
            <v>95041</v>
          </cell>
          <cell r="F1540">
            <v>95041</v>
          </cell>
        </row>
        <row r="1541">
          <cell r="A1541" t="str">
            <v>I1540</v>
          </cell>
          <cell r="B1541" t="str">
            <v>DEMARCACION LINEAS CENTRALES, DE BORDE, DE CARRIL Y OTRAS (Ancho 12cms), CON PINTURA PLASTICO EN FRIO.</v>
          </cell>
          <cell r="C1541" t="str">
            <v>Insumos</v>
          </cell>
          <cell r="D1541" t="str">
            <v>ML</v>
          </cell>
          <cell r="E1541">
            <v>11086</v>
          </cell>
          <cell r="F1541">
            <v>11086</v>
          </cell>
        </row>
        <row r="1542">
          <cell r="A1542" t="str">
            <v>I1541</v>
          </cell>
          <cell r="B1542" t="str">
            <v>DEMARCACION PASOS PEATONALES, LINEAS DE PARE, SIMBOLOS, TEXTOS Y OTRAS, CON PINTURA ACRILICA BASE SOLVENTE.</v>
          </cell>
          <cell r="C1542" t="str">
            <v>Insumos</v>
          </cell>
          <cell r="D1542" t="str">
            <v>M2</v>
          </cell>
          <cell r="E1542">
            <v>30995</v>
          </cell>
          <cell r="F1542">
            <v>30995</v>
          </cell>
        </row>
        <row r="1543">
          <cell r="A1543" t="str">
            <v>I1542</v>
          </cell>
          <cell r="B1543" t="str">
            <v>DEMARCACION LINEAS CENTRALES, DE BORDE, DE CARRIL Y OTRAS (Ancho 12cms), CON PINTURA ACRILICA BASE SOLVENTE.</v>
          </cell>
          <cell r="C1543" t="str">
            <v>Insumos</v>
          </cell>
          <cell r="D1543" t="str">
            <v>ML</v>
          </cell>
          <cell r="E1543">
            <v>2593</v>
          </cell>
          <cell r="F1543">
            <v>2593</v>
          </cell>
        </row>
        <row r="1544">
          <cell r="A1544" t="str">
            <v>I1543</v>
          </cell>
          <cell r="B1544" t="str">
            <v>FRESADO DE MARCAS VIALES</v>
          </cell>
          <cell r="C1544" t="str">
            <v>Insumos</v>
          </cell>
          <cell r="D1544" t="str">
            <v>ML</v>
          </cell>
          <cell r="E1544">
            <v>11055</v>
          </cell>
          <cell r="F1544">
            <v>11055</v>
          </cell>
        </row>
        <row r="1545">
          <cell r="A1545" t="str">
            <v>I1544</v>
          </cell>
          <cell r="B1545" t="str">
            <v xml:space="preserve">SUMINISTRO E INSTALACIÓN DE SEÑALES VERTICALES DOBLE GRADO DIAMANTE. SR/SP (60cms). PARA FIJAR EN POSTE EXISTENTE (Sección Circular).  </v>
          </cell>
          <cell r="C1545" t="str">
            <v>Insumos</v>
          </cell>
          <cell r="D1545" t="str">
            <v>UND</v>
          </cell>
          <cell r="E1545">
            <v>560907</v>
          </cell>
          <cell r="F1545">
            <v>560907</v>
          </cell>
        </row>
        <row r="1546">
          <cell r="A1546" t="str">
            <v>I1545</v>
          </cell>
          <cell r="B1546" t="str">
            <v>SUMINISTRO E INSTALACIÓN DE SEÑALES VERTICALES DOBLE GRADO DIAMANTE SR/SP (60cms). CON POSTE</v>
          </cell>
          <cell r="C1546" t="str">
            <v>Insumos</v>
          </cell>
          <cell r="D1546" t="str">
            <v>UND</v>
          </cell>
          <cell r="E1546">
            <v>626231</v>
          </cell>
          <cell r="F1546">
            <v>626231</v>
          </cell>
        </row>
        <row r="1547">
          <cell r="A1547" t="str">
            <v>I1546</v>
          </cell>
          <cell r="B1547" t="str">
            <v xml:space="preserve">SUMINISTRO E INSTALACIÓN DE SEÑAL VERTICAL GRADO DIAMANTE SR-30 o SI-30 GRADO DIAMANTE (60cms x 60cms),PARA FIJAR EN POSTE EXISTENTE (Sección Circular).  </v>
          </cell>
          <cell r="C1547" t="str">
            <v>Insumos</v>
          </cell>
          <cell r="D1547" t="str">
            <v>UND</v>
          </cell>
          <cell r="E1547">
            <v>286568</v>
          </cell>
          <cell r="F1547">
            <v>286568</v>
          </cell>
        </row>
        <row r="1548">
          <cell r="A1548" t="str">
            <v>I1547</v>
          </cell>
          <cell r="B1548" t="str">
            <v>SUMINISTRO E INSTALACIÓN DE SEÑAL VERTICAL GRADO DIAMANTE SR o SP (60cms x 60cms),CON POSTE</v>
          </cell>
          <cell r="C1548" t="str">
            <v>Insumos</v>
          </cell>
          <cell r="D1548" t="str">
            <v>UND</v>
          </cell>
          <cell r="E1548">
            <v>397423</v>
          </cell>
          <cell r="F1548">
            <v>397423</v>
          </cell>
        </row>
        <row r="1549">
          <cell r="A1549" t="str">
            <v>I1548</v>
          </cell>
          <cell r="B1549" t="str">
            <v xml:space="preserve">SUMINISTRO E INSTALACIÓN DE SEÑAL VERTICAL SR o SP-47 GRADO DIAMANTE  (60cms x 60cms),PARA FIJAR EN POSTE EXISTENTE (Sección Circular).  </v>
          </cell>
          <cell r="C1549" t="str">
            <v>Insumos</v>
          </cell>
          <cell r="D1549" t="str">
            <v>UND</v>
          </cell>
          <cell r="E1549">
            <v>286568</v>
          </cell>
          <cell r="F1549">
            <v>286568</v>
          </cell>
        </row>
        <row r="1550">
          <cell r="A1550" t="str">
            <v>I1549</v>
          </cell>
          <cell r="B1550" t="str">
            <v>SUMINISTRO E INSTALACIÓN DE SEÑAL VERTICAL SR o SP GRADO DIAMANTE (60cms x 60cms),CON POSTE</v>
          </cell>
          <cell r="C1550" t="str">
            <v>Insumos</v>
          </cell>
          <cell r="D1550" t="str">
            <v>UND</v>
          </cell>
          <cell r="E1550">
            <v>397423</v>
          </cell>
          <cell r="F1550">
            <v>397423</v>
          </cell>
        </row>
        <row r="1551">
          <cell r="A1551" t="str">
            <v>I1550</v>
          </cell>
          <cell r="B1551" t="str">
            <v>REDUCTOR DE VELOCIDAD (3,7 M. ANCHO X 10CMS DE ALTURA)</v>
          </cell>
          <cell r="C1551" t="str">
            <v>Insumos</v>
          </cell>
          <cell r="D1551" t="str">
            <v>ML</v>
          </cell>
          <cell r="E1551">
            <v>498179</v>
          </cell>
          <cell r="F1551">
            <v>498179</v>
          </cell>
        </row>
        <row r="1552">
          <cell r="A1552" t="str">
            <v>I1551</v>
          </cell>
          <cell r="B1552" t="str">
            <v>REDUCTOR EN ASFALTO 1,6m de ancho * 0,07m de h´</v>
          </cell>
          <cell r="C1552" t="str">
            <v>Insumos</v>
          </cell>
          <cell r="D1552" t="str">
            <v>ML</v>
          </cell>
          <cell r="E1552">
            <v>291860</v>
          </cell>
          <cell r="F1552">
            <v>291860</v>
          </cell>
        </row>
        <row r="1553">
          <cell r="A1553" t="str">
            <v>I1552</v>
          </cell>
          <cell r="B1553" t="str">
            <v>SUMINISTRO E INSTALACION TACHAS REFLECTIVAS.</v>
          </cell>
          <cell r="C1553" t="str">
            <v>Insumos</v>
          </cell>
          <cell r="D1553" t="str">
            <v>UND</v>
          </cell>
          <cell r="E1553">
            <v>12181</v>
          </cell>
          <cell r="F1553">
            <v>12181</v>
          </cell>
        </row>
        <row r="1554">
          <cell r="A1554" t="str">
            <v>I1553</v>
          </cell>
          <cell r="B1554" t="str">
            <v>SUMINISTRO E INSTALACION TACHONES</v>
          </cell>
          <cell r="C1554" t="str">
            <v>Insumos</v>
          </cell>
          <cell r="D1554" t="str">
            <v>UND</v>
          </cell>
          <cell r="E1554">
            <v>475209</v>
          </cell>
          <cell r="F1554">
            <v>475209</v>
          </cell>
        </row>
        <row r="1555">
          <cell r="A1555" t="str">
            <v>I1554</v>
          </cell>
          <cell r="B1555" t="str">
            <v>SUMINISTRO E INSTALACIÓN ESTOPEROLES CON ESPIGO</v>
          </cell>
          <cell r="C1555" t="str">
            <v>Insumos</v>
          </cell>
          <cell r="D1555" t="str">
            <v>UND</v>
          </cell>
          <cell r="E1555">
            <v>12510</v>
          </cell>
          <cell r="F1555">
            <v>12510</v>
          </cell>
        </row>
        <row r="1556">
          <cell r="A1556" t="str">
            <v>I1555</v>
          </cell>
          <cell r="B1556" t="str">
            <v>SUMINISTRO E INSTALACION HITOS REFLECTIVOS</v>
          </cell>
          <cell r="C1556" t="str">
            <v>Insumos</v>
          </cell>
          <cell r="D1556" t="str">
            <v>UND</v>
          </cell>
          <cell r="E1556">
            <v>80151</v>
          </cell>
          <cell r="F1556">
            <v>80151</v>
          </cell>
        </row>
        <row r="1557">
          <cell r="A1557" t="str">
            <v>I1556</v>
          </cell>
          <cell r="B1557" t="str">
            <v>PERMISO ANTE ENTE AMBIENTAL (TALA)</v>
          </cell>
          <cell r="C1557" t="str">
            <v>Insumos</v>
          </cell>
          <cell r="D1557" t="str">
            <v>UND</v>
          </cell>
          <cell r="E1557">
            <v>751781</v>
          </cell>
          <cell r="F1557">
            <v>751781</v>
          </cell>
        </row>
        <row r="1558">
          <cell r="A1558" t="str">
            <v>I1557</v>
          </cell>
          <cell r="B1558" t="str">
            <v>EEPP PARA TAREAS DE ALTO RIESGO: TRABAJO SEGURO EN ALTURAS, INCLUYE ARNÉS DE 6 ARGOLLAS (ESPACIO CONFINADO), LÍNEA DE VIDA EN POLIAMIDA, ARRESTADOR DE CAÍDA, ESLINGA EN Y, 3 MOSQUETONES CON CIERRE AUTOMÁTICO DE TRES PASOS</v>
          </cell>
          <cell r="C1558" t="str">
            <v>Insumos</v>
          </cell>
          <cell r="D1558" t="str">
            <v>UND</v>
          </cell>
          <cell r="E1558">
            <v>4524</v>
          </cell>
          <cell r="F1558">
            <v>3802</v>
          </cell>
        </row>
        <row r="1559">
          <cell r="A1559" t="str">
            <v>I1558</v>
          </cell>
          <cell r="B1559" t="str">
            <v>SERVICIO DE AGUA</v>
          </cell>
          <cell r="C1559" t="str">
            <v>Insumos</v>
          </cell>
          <cell r="D1559" t="str">
            <v>MES</v>
          </cell>
          <cell r="E1559">
            <v>75178</v>
          </cell>
          <cell r="F1559">
            <v>75178</v>
          </cell>
        </row>
        <row r="1560">
          <cell r="A1560" t="str">
            <v>I1559</v>
          </cell>
          <cell r="B1560" t="str">
            <v>SERVICIO DE ENERGIA</v>
          </cell>
          <cell r="C1560" t="str">
            <v>Insumos</v>
          </cell>
          <cell r="D1560" t="str">
            <v>MES</v>
          </cell>
          <cell r="E1560">
            <v>66823</v>
          </cell>
          <cell r="F1560">
            <v>66823</v>
          </cell>
        </row>
        <row r="1561">
          <cell r="A1561" t="str">
            <v>I1560</v>
          </cell>
          <cell r="B1561" t="str">
            <v>PERMISO USO DE ESCOMBRERA</v>
          </cell>
          <cell r="C1561" t="str">
            <v>Insumos</v>
          </cell>
          <cell r="D1561" t="str">
            <v>M3</v>
          </cell>
          <cell r="E1561">
            <v>834</v>
          </cell>
          <cell r="F1561">
            <v>834</v>
          </cell>
        </row>
        <row r="1562">
          <cell r="A1562" t="str">
            <v>I1561</v>
          </cell>
          <cell r="B1562" t="str">
            <v>COMISION TOPOGRAFICA PERMANENTE ( INCLUYE TOPOGRAFO, CADENERO Y EQUIPO TOPOGRAFICO (ESTACIÓN Y NIVEL)).</v>
          </cell>
          <cell r="C1562" t="str">
            <v>Insumos</v>
          </cell>
          <cell r="D1562" t="str">
            <v>M2</v>
          </cell>
          <cell r="E1562">
            <v>1898</v>
          </cell>
          <cell r="F1562">
            <v>1898</v>
          </cell>
        </row>
        <row r="1563">
          <cell r="A1563" t="str">
            <v>I1562</v>
          </cell>
          <cell r="B1563" t="str">
            <v>COMISION TOPOGRAFICA (INCLUYE TOPOGRAFO, CADENERO Y EQUIPO TOPOGRAFÍA (ESTACIÓN Y NIVEL)).</v>
          </cell>
          <cell r="C1563" t="str">
            <v>Insumos</v>
          </cell>
          <cell r="D1563" t="str">
            <v>DIA</v>
          </cell>
          <cell r="E1563">
            <v>601935</v>
          </cell>
          <cell r="F1563">
            <v>601935</v>
          </cell>
        </row>
        <row r="1564">
          <cell r="A1564" t="str">
            <v>I1563</v>
          </cell>
          <cell r="B1564" t="str">
            <v>CONTROL DE AGUAS</v>
          </cell>
          <cell r="C1564" t="str">
            <v>Insumos</v>
          </cell>
          <cell r="D1564" t="str">
            <v>UND</v>
          </cell>
          <cell r="E1564">
            <v>27722</v>
          </cell>
          <cell r="F1564">
            <v>27722</v>
          </cell>
        </row>
        <row r="1565">
          <cell r="A1565" t="str">
            <v>I1564</v>
          </cell>
          <cell r="B1565" t="str">
            <v>ENTIBADO</v>
          </cell>
          <cell r="C1565" t="str">
            <v>Insumos</v>
          </cell>
          <cell r="D1565" t="str">
            <v>UND</v>
          </cell>
          <cell r="E1565">
            <v>6336</v>
          </cell>
          <cell r="F1565">
            <v>6336</v>
          </cell>
        </row>
        <row r="1566">
          <cell r="A1566" t="str">
            <v>I1565</v>
          </cell>
          <cell r="B1566" t="str">
            <v>ACARREO INTERNO</v>
          </cell>
          <cell r="C1566" t="str">
            <v>Insumos</v>
          </cell>
          <cell r="D1566" t="str">
            <v>UND</v>
          </cell>
          <cell r="E1566">
            <v>1586</v>
          </cell>
          <cell r="F1566">
            <v>1586</v>
          </cell>
        </row>
        <row r="1567">
          <cell r="A1567" t="str">
            <v>I1566</v>
          </cell>
          <cell r="B1567" t="str">
            <v>CURADO DEL CONCRETO</v>
          </cell>
          <cell r="C1567" t="str">
            <v>Insumos</v>
          </cell>
          <cell r="D1567" t="str">
            <v>M3</v>
          </cell>
          <cell r="E1567">
            <v>2442</v>
          </cell>
          <cell r="F1567">
            <v>2442</v>
          </cell>
        </row>
        <row r="1568">
          <cell r="A1568" t="str">
            <v>I1567</v>
          </cell>
          <cell r="B1568" t="str">
            <v>MANEJO TUBERIA PVC CORRUGADA 6  U.C</v>
          </cell>
          <cell r="C1568" t="str">
            <v>Insumos</v>
          </cell>
          <cell r="D1568" t="str">
            <v>M</v>
          </cell>
          <cell r="E1568">
            <v>24808</v>
          </cell>
          <cell r="F1568">
            <v>24808</v>
          </cell>
        </row>
        <row r="1569">
          <cell r="A1569" t="str">
            <v>I1568</v>
          </cell>
          <cell r="B1569" t="str">
            <v>MANEJO TUBERIA PVC CORRUGADA 8 U.C</v>
          </cell>
          <cell r="C1569" t="str">
            <v>Insumos</v>
          </cell>
          <cell r="D1569" t="str">
            <v>M</v>
          </cell>
          <cell r="E1569">
            <v>36266</v>
          </cell>
          <cell r="F1569">
            <v>36266</v>
          </cell>
        </row>
        <row r="1570">
          <cell r="A1570" t="str">
            <v>I1569</v>
          </cell>
          <cell r="B1570" t="str">
            <v>MANEJO TUBERIA PVC CORRUGADA 10 U.C</v>
          </cell>
          <cell r="C1570" t="str">
            <v>Insumos</v>
          </cell>
          <cell r="D1570" t="str">
            <v>M</v>
          </cell>
          <cell r="E1570">
            <v>52835</v>
          </cell>
          <cell r="F1570">
            <v>52835</v>
          </cell>
        </row>
        <row r="1571">
          <cell r="A1571" t="str">
            <v>I1570</v>
          </cell>
          <cell r="B1571" t="str">
            <v>MANEJO DE TUBERIA  PVC CORRUGADA 12 U.C</v>
          </cell>
          <cell r="C1571" t="str">
            <v>Insumos</v>
          </cell>
          <cell r="D1571" t="str">
            <v>M</v>
          </cell>
          <cell r="E1571">
            <v>78179</v>
          </cell>
          <cell r="F1571">
            <v>78179</v>
          </cell>
        </row>
        <row r="1572">
          <cell r="A1572" t="str">
            <v>I1571</v>
          </cell>
          <cell r="B1572" t="str">
            <v>MANEJO DE TUBERIA PVC CORRUGADA 14 U.C</v>
          </cell>
          <cell r="C1572" t="str">
            <v>Insumos</v>
          </cell>
          <cell r="D1572" t="str">
            <v>M</v>
          </cell>
          <cell r="E1572">
            <v>90308</v>
          </cell>
          <cell r="F1572">
            <v>90308</v>
          </cell>
        </row>
        <row r="1573">
          <cell r="A1573" t="str">
            <v>I1572</v>
          </cell>
          <cell r="B1573" t="str">
            <v xml:space="preserve">MANEJO DE TUBERIA PVC CORRUGADA 16 U.C </v>
          </cell>
          <cell r="C1573" t="str">
            <v>Insumos</v>
          </cell>
          <cell r="D1573" t="str">
            <v>M</v>
          </cell>
          <cell r="E1573">
            <v>121103</v>
          </cell>
          <cell r="F1573">
            <v>121103</v>
          </cell>
        </row>
        <row r="1574">
          <cell r="A1574" t="str">
            <v>I1573</v>
          </cell>
          <cell r="B1574" t="str">
            <v>MANEJO DE TUBERIA PVC CORRUGADA 18 U.C</v>
          </cell>
          <cell r="C1574" t="str">
            <v>Insumos</v>
          </cell>
          <cell r="D1574" t="str">
            <v>M</v>
          </cell>
          <cell r="E1574">
            <v>159256</v>
          </cell>
          <cell r="F1574">
            <v>159256</v>
          </cell>
        </row>
        <row r="1575">
          <cell r="A1575" t="str">
            <v>I1574</v>
          </cell>
          <cell r="B1575" t="str">
            <v>MANEJO DE TUBERIA PVC CORRUGADA 20 U.C</v>
          </cell>
          <cell r="C1575" t="str">
            <v>Insumos</v>
          </cell>
          <cell r="D1575" t="str">
            <v>M</v>
          </cell>
          <cell r="E1575">
            <v>197683</v>
          </cell>
          <cell r="F1575">
            <v>197683</v>
          </cell>
        </row>
        <row r="1576">
          <cell r="A1576" t="str">
            <v>I1575</v>
          </cell>
          <cell r="B1576" t="str">
            <v>MANEJO DE TUBERIA PVC  PERFILADA  30 U.C</v>
          </cell>
          <cell r="C1576" t="str">
            <v>Insumos</v>
          </cell>
          <cell r="D1576" t="str">
            <v>M</v>
          </cell>
          <cell r="E1576">
            <v>387741</v>
          </cell>
          <cell r="F1576">
            <v>387741</v>
          </cell>
        </row>
        <row r="1577">
          <cell r="A1577" t="str">
            <v>I1576</v>
          </cell>
          <cell r="B1577" t="str">
            <v>MANEJO DE TUBERIA PVC PERFILADA 42 U.C</v>
          </cell>
          <cell r="C1577" t="str">
            <v>Insumos</v>
          </cell>
          <cell r="D1577" t="str">
            <v>M</v>
          </cell>
          <cell r="E1577">
            <v>1024431</v>
          </cell>
          <cell r="F1577">
            <v>1024431</v>
          </cell>
        </row>
        <row r="1578">
          <cell r="A1578" t="str">
            <v>I1577</v>
          </cell>
          <cell r="B1578" t="str">
            <v>MANEJO SILLETA PVC CORRUGADA DE 250X160 M.M</v>
          </cell>
          <cell r="C1578" t="str">
            <v>Insumos</v>
          </cell>
          <cell r="D1578" t="str">
            <v>M</v>
          </cell>
          <cell r="E1578">
            <v>139539</v>
          </cell>
          <cell r="F1578">
            <v>139539</v>
          </cell>
        </row>
        <row r="1579">
          <cell r="A1579" t="str">
            <v>I1578</v>
          </cell>
          <cell r="B1579" t="str">
            <v>MANEJO SILLETA PVC CORRUGADA DE 355X160 M.M</v>
          </cell>
          <cell r="C1579" t="str">
            <v>Insumos</v>
          </cell>
          <cell r="D1579" t="str">
            <v>M</v>
          </cell>
          <cell r="E1579">
            <v>190083</v>
          </cell>
          <cell r="F1579">
            <v>190083</v>
          </cell>
        </row>
        <row r="1580">
          <cell r="A1580" t="str">
            <v>I1579</v>
          </cell>
          <cell r="B1580" t="str">
            <v>MANEJO SILLETA PVC CORRUGADA DE 400X160 M.M</v>
          </cell>
          <cell r="C1580" t="str">
            <v>Insumos</v>
          </cell>
          <cell r="D1580" t="str">
            <v>M</v>
          </cell>
          <cell r="E1580">
            <v>233976</v>
          </cell>
          <cell r="F1580">
            <v>233976</v>
          </cell>
        </row>
        <row r="1581">
          <cell r="A1581" t="str">
            <v>I1580</v>
          </cell>
          <cell r="B1581" t="str">
            <v>MANEJO SILLETA PVC CORRUGADA DE 450X160 M.M</v>
          </cell>
          <cell r="C1581" t="str">
            <v>Insumos</v>
          </cell>
          <cell r="D1581" t="str">
            <v>M</v>
          </cell>
          <cell r="E1581">
            <v>250267</v>
          </cell>
          <cell r="F1581">
            <v>250267</v>
          </cell>
        </row>
        <row r="1582">
          <cell r="A1582" t="str">
            <v>I1581</v>
          </cell>
          <cell r="B1582" t="str">
            <v>MANEJO SILLETA PVC CORRUGADA DE 500X160 M.M</v>
          </cell>
          <cell r="C1582" t="str">
            <v>Insumos</v>
          </cell>
          <cell r="D1582" t="str">
            <v>M</v>
          </cell>
          <cell r="E1582">
            <v>381783</v>
          </cell>
          <cell r="F1582">
            <v>381783</v>
          </cell>
        </row>
        <row r="1583">
          <cell r="A1583" t="str">
            <v>I1582</v>
          </cell>
          <cell r="B1583" t="str">
            <v>MANEJO TUBERIA PVC UNION MECANICA RDE 21 DE 4"</v>
          </cell>
          <cell r="C1583" t="str">
            <v>Insumos</v>
          </cell>
          <cell r="D1583" t="str">
            <v>M</v>
          </cell>
          <cell r="E1583">
            <v>27446</v>
          </cell>
          <cell r="F1583">
            <v>27446</v>
          </cell>
        </row>
        <row r="1584">
          <cell r="A1584" t="str">
            <v>I1583</v>
          </cell>
          <cell r="B1584" t="str">
            <v>MANEJO TUBERIA PVC UNION MECANICA RDE 21 DE 8"</v>
          </cell>
          <cell r="C1584" t="str">
            <v>Insumos</v>
          </cell>
          <cell r="D1584" t="str">
            <v>M</v>
          </cell>
          <cell r="E1584">
            <v>101549</v>
          </cell>
          <cell r="F1584">
            <v>101549</v>
          </cell>
        </row>
        <row r="1585">
          <cell r="A1585" t="str">
            <v>I1584</v>
          </cell>
          <cell r="B1585" t="str">
            <v>MANEJO TUBERIA PVC UNION MECANICA RDE 21 DE 10"</v>
          </cell>
          <cell r="C1585" t="str">
            <v>Insumos</v>
          </cell>
          <cell r="D1585" t="str">
            <v>M</v>
          </cell>
          <cell r="E1585">
            <v>159867</v>
          </cell>
          <cell r="F1585">
            <v>159867</v>
          </cell>
        </row>
        <row r="1586">
          <cell r="A1586" t="str">
            <v>I1585</v>
          </cell>
          <cell r="B1586" t="str">
            <v>MANEJO TUBERIA PVC UNION MECANICA RDE 21 DE 12"</v>
          </cell>
          <cell r="C1586" t="str">
            <v>Insumos</v>
          </cell>
          <cell r="D1586" t="str">
            <v>M</v>
          </cell>
          <cell r="E1586">
            <v>223683</v>
          </cell>
          <cell r="F1586">
            <v>223683</v>
          </cell>
        </row>
        <row r="1587">
          <cell r="A1587" t="str">
            <v>I1586</v>
          </cell>
          <cell r="B1587" t="str">
            <v>MANEJO TUBERIA PVC UNION MECANICA RDE 21 DE 14"</v>
          </cell>
          <cell r="C1587" t="str">
            <v>Insumos</v>
          </cell>
          <cell r="D1587" t="str">
            <v>M</v>
          </cell>
          <cell r="E1587">
            <v>277403</v>
          </cell>
          <cell r="F1587">
            <v>277403</v>
          </cell>
        </row>
        <row r="1588">
          <cell r="A1588" t="str">
            <v>I1587</v>
          </cell>
          <cell r="B1588" t="str">
            <v>MANEJO TUBERIA PVC UNION MECANICA RDE 21 DE 16"</v>
          </cell>
          <cell r="C1588" t="str">
            <v>Insumos</v>
          </cell>
          <cell r="D1588" t="str">
            <v>M</v>
          </cell>
          <cell r="E1588">
            <v>364071</v>
          </cell>
          <cell r="F1588">
            <v>364071</v>
          </cell>
        </row>
        <row r="1589">
          <cell r="A1589" t="str">
            <v>I1588</v>
          </cell>
          <cell r="B1589" t="str">
            <v>MANEJO TUBERIA PVC BIAXIAL PR 200 DE 3"</v>
          </cell>
          <cell r="C1589" t="str">
            <v>Insumos</v>
          </cell>
          <cell r="D1589" t="str">
            <v>M</v>
          </cell>
          <cell r="E1589">
            <v>17077</v>
          </cell>
          <cell r="F1589">
            <v>17077</v>
          </cell>
        </row>
        <row r="1590">
          <cell r="A1590" t="str">
            <v>I1589</v>
          </cell>
          <cell r="B1590" t="str">
            <v>MANEJO TUBERIA PVC BIAXIAL PR 200 DE 4"</v>
          </cell>
          <cell r="C1590" t="str">
            <v>Insumos</v>
          </cell>
          <cell r="D1590" t="str">
            <v>M</v>
          </cell>
          <cell r="E1590">
            <v>28174</v>
          </cell>
          <cell r="F1590">
            <v>28174</v>
          </cell>
        </row>
        <row r="1591">
          <cell r="A1591" t="str">
            <v>I1590</v>
          </cell>
          <cell r="B1591" t="str">
            <v>MANEJO TUBERIA PVC BIAXIAL PR 200 DE 6"</v>
          </cell>
          <cell r="C1591" t="str">
            <v>Insumos</v>
          </cell>
          <cell r="D1591" t="str">
            <v>M</v>
          </cell>
          <cell r="E1591">
            <v>59779</v>
          </cell>
          <cell r="F1591">
            <v>59779</v>
          </cell>
        </row>
        <row r="1592">
          <cell r="A1592" t="str">
            <v>I1591</v>
          </cell>
          <cell r="B1592" t="str">
            <v>MANEJO TUBERIA PVC BIAXIAL PR 200 DE 8"</v>
          </cell>
          <cell r="C1592" t="str">
            <v>Insumos</v>
          </cell>
          <cell r="D1592" t="str">
            <v>M</v>
          </cell>
          <cell r="E1592">
            <v>101549</v>
          </cell>
          <cell r="F1592">
            <v>101549</v>
          </cell>
        </row>
        <row r="1593">
          <cell r="A1593" t="str">
            <v>I1592</v>
          </cell>
          <cell r="B1593" t="str">
            <v>MANEJO TUBERIA PVC BIAXIAL PR 200 DE 10"</v>
          </cell>
          <cell r="C1593" t="str">
            <v>Insumos</v>
          </cell>
          <cell r="D1593" t="str">
            <v>M</v>
          </cell>
          <cell r="E1593">
            <v>159867</v>
          </cell>
          <cell r="F1593">
            <v>159867</v>
          </cell>
        </row>
        <row r="1594">
          <cell r="A1594" t="str">
            <v>I1593</v>
          </cell>
          <cell r="B1594" t="str">
            <v>MANEJO TUBERIA PVC BIAXIAL PR 200 DE 12"</v>
          </cell>
          <cell r="C1594" t="str">
            <v>Insumos</v>
          </cell>
          <cell r="D1594" t="str">
            <v>M</v>
          </cell>
          <cell r="E1594">
            <v>223683</v>
          </cell>
          <cell r="F1594">
            <v>223683</v>
          </cell>
        </row>
        <row r="1595">
          <cell r="A1595" t="str">
            <v>I1594</v>
          </cell>
          <cell r="B1595" t="str">
            <v>MANEJO TUBERIA PVC BIAXIAL PR 200 DE 14"</v>
          </cell>
          <cell r="C1595" t="str">
            <v>Insumos</v>
          </cell>
          <cell r="D1595" t="str">
            <v>M</v>
          </cell>
          <cell r="E1595">
            <v>277403</v>
          </cell>
          <cell r="F1595">
            <v>277403</v>
          </cell>
        </row>
        <row r="1596">
          <cell r="A1596" t="str">
            <v>I1595</v>
          </cell>
          <cell r="B1596" t="str">
            <v>MANEJO TUBERIA PVC BIAXIAL PR 200 DE 16"</v>
          </cell>
          <cell r="C1596" t="str">
            <v>Insumos</v>
          </cell>
          <cell r="D1596" t="str">
            <v>M</v>
          </cell>
          <cell r="E1596">
            <v>364071</v>
          </cell>
          <cell r="F1596">
            <v>364071</v>
          </cell>
        </row>
        <row r="1597">
          <cell r="A1597" t="str">
            <v>I1596</v>
          </cell>
          <cell r="B1597" t="str">
            <v>MANEJO TUBERIA PVC BIAXIAL PR 200 DE 18"</v>
          </cell>
          <cell r="C1597" t="str">
            <v>Insumos</v>
          </cell>
          <cell r="D1597" t="str">
            <v>M</v>
          </cell>
          <cell r="E1597">
            <v>479504</v>
          </cell>
          <cell r="F1597">
            <v>479504</v>
          </cell>
        </row>
        <row r="1598">
          <cell r="A1598" t="str">
            <v>I1597</v>
          </cell>
          <cell r="B1598" t="str">
            <v>MANEJO TUBERIA POLIETILENO PE 100 DE 355 MM</v>
          </cell>
          <cell r="C1598" t="str">
            <v>Insumos</v>
          </cell>
          <cell r="D1598" t="str">
            <v>M</v>
          </cell>
          <cell r="E1598">
            <v>404774</v>
          </cell>
          <cell r="F1598">
            <v>404774</v>
          </cell>
        </row>
        <row r="1599">
          <cell r="A1599" t="str">
            <v>I1598</v>
          </cell>
          <cell r="B1599" t="str">
            <v>MANEJO TUBERIA POLIETILENO  250 MM</v>
          </cell>
          <cell r="C1599" t="str">
            <v>Insumos</v>
          </cell>
          <cell r="D1599" t="str">
            <v>M</v>
          </cell>
          <cell r="E1599">
            <v>200674</v>
          </cell>
          <cell r="F1599">
            <v>200674</v>
          </cell>
        </row>
        <row r="1600">
          <cell r="A1600" t="str">
            <v>I1599</v>
          </cell>
          <cell r="B1600" t="str">
            <v>MANEJO TUBERIA POLIETILENO  90 MM</v>
          </cell>
          <cell r="C1600" t="str">
            <v>Insumos</v>
          </cell>
          <cell r="D1600" t="str">
            <v>M</v>
          </cell>
          <cell r="E1600">
            <v>25541</v>
          </cell>
          <cell r="F1600">
            <v>25541</v>
          </cell>
        </row>
        <row r="1601">
          <cell r="A1601" t="str">
            <v>I1600</v>
          </cell>
          <cell r="B1601" t="str">
            <v>MANEJO TUBERIA POLIETILENO  75 MM</v>
          </cell>
          <cell r="C1601" t="str">
            <v>Insumos</v>
          </cell>
          <cell r="D1601" t="str">
            <v>M</v>
          </cell>
          <cell r="E1601">
            <v>21598</v>
          </cell>
          <cell r="F1601">
            <v>21598</v>
          </cell>
        </row>
        <row r="1602">
          <cell r="A1602" t="str">
            <v>I1601</v>
          </cell>
          <cell r="B1602" t="str">
            <v>MANEJO TUBERIA POLIETILENO  63 MM</v>
          </cell>
          <cell r="C1602" t="str">
            <v>Insumos</v>
          </cell>
          <cell r="D1602" t="str">
            <v>M</v>
          </cell>
          <cell r="E1602">
            <v>13725</v>
          </cell>
          <cell r="F1602">
            <v>13725</v>
          </cell>
        </row>
        <row r="1603">
          <cell r="A1603" t="str">
            <v>I1602</v>
          </cell>
          <cell r="B1603" t="str">
            <v>MANEJO DE VALVULA HF DE 6"</v>
          </cell>
          <cell r="C1603" t="str">
            <v>Insumos</v>
          </cell>
          <cell r="D1603" t="str">
            <v>UND</v>
          </cell>
          <cell r="E1603">
            <v>1393270</v>
          </cell>
          <cell r="F1603">
            <v>1393270</v>
          </cell>
        </row>
        <row r="1604">
          <cell r="A1604" t="str">
            <v>I1603</v>
          </cell>
          <cell r="B1604" t="str">
            <v>MANEJO DE VALVULA HF DE 4"</v>
          </cell>
          <cell r="C1604" t="str">
            <v>Insumos</v>
          </cell>
          <cell r="D1604" t="str">
            <v>UND</v>
          </cell>
          <cell r="E1604">
            <v>772292</v>
          </cell>
          <cell r="F1604">
            <v>772292</v>
          </cell>
        </row>
        <row r="1605">
          <cell r="A1605" t="str">
            <v>I1604</v>
          </cell>
          <cell r="B1605" t="str">
            <v>MANEJO DE VALVULA HF DE 3"</v>
          </cell>
          <cell r="C1605" t="str">
            <v>Insumos</v>
          </cell>
          <cell r="D1605" t="str">
            <v>UND</v>
          </cell>
          <cell r="E1605">
            <v>595345</v>
          </cell>
          <cell r="F1605">
            <v>595345</v>
          </cell>
        </row>
        <row r="1606">
          <cell r="A1606" t="str">
            <v>I1605</v>
          </cell>
          <cell r="B1606" t="str">
            <v>MANEJO DE VALVULA HF DE 8" BRIDADA</v>
          </cell>
          <cell r="C1606" t="str">
            <v>Insumos</v>
          </cell>
          <cell r="D1606" t="str">
            <v>UND</v>
          </cell>
          <cell r="E1606">
            <v>2288766</v>
          </cell>
          <cell r="F1606">
            <v>2288766</v>
          </cell>
        </row>
        <row r="1607">
          <cell r="A1607" t="str">
            <v>I1606</v>
          </cell>
          <cell r="B1607" t="str">
            <v>MANEJO DE VALVULA HF DE 6" BRIDADA</v>
          </cell>
          <cell r="C1607" t="str">
            <v>Insumos</v>
          </cell>
          <cell r="D1607" t="str">
            <v>UND</v>
          </cell>
          <cell r="E1607">
            <v>1630582</v>
          </cell>
          <cell r="F1607">
            <v>1630582</v>
          </cell>
        </row>
        <row r="1608">
          <cell r="A1608" t="str">
            <v>I1607</v>
          </cell>
          <cell r="B1608" t="str">
            <v>MANEJO DE VALVULA HF DE 4" BRIDADA</v>
          </cell>
          <cell r="C1608" t="str">
            <v>Insumos</v>
          </cell>
          <cell r="D1608" t="str">
            <v>UND</v>
          </cell>
          <cell r="E1608">
            <v>871518</v>
          </cell>
          <cell r="F1608">
            <v>871518</v>
          </cell>
        </row>
        <row r="1609">
          <cell r="A1609" t="str">
            <v>I1608</v>
          </cell>
          <cell r="B1609" t="str">
            <v>MANEJO DE VALVULA HF DE 3"BRIDADA</v>
          </cell>
          <cell r="C1609" t="str">
            <v>Insumos</v>
          </cell>
          <cell r="D1609" t="str">
            <v>UND</v>
          </cell>
          <cell r="E1609">
            <v>698704</v>
          </cell>
          <cell r="F1609">
            <v>698704</v>
          </cell>
        </row>
        <row r="1610">
          <cell r="A1610" t="str">
            <v>I1609</v>
          </cell>
          <cell r="B1610" t="str">
            <v>MANEJO DE VALVULA HF DE 2" BRIDADA</v>
          </cell>
          <cell r="C1610" t="str">
            <v>Insumos</v>
          </cell>
          <cell r="D1610" t="str">
            <v>UND</v>
          </cell>
          <cell r="E1610">
            <v>463871</v>
          </cell>
          <cell r="F1610">
            <v>463871</v>
          </cell>
        </row>
        <row r="1611">
          <cell r="A1611" t="str">
            <v>I1610</v>
          </cell>
          <cell r="B1611" t="str">
            <v>MANEJO HIDRANTE BRIDADO HF TIPO TRÁFICO DE 4"</v>
          </cell>
          <cell r="C1611" t="str">
            <v>Insumos</v>
          </cell>
          <cell r="D1611" t="str">
            <v>UND</v>
          </cell>
          <cell r="E1611">
            <v>3673765</v>
          </cell>
          <cell r="F1611">
            <v>3673765</v>
          </cell>
        </row>
        <row r="1612">
          <cell r="A1612" t="str">
            <v>I1611</v>
          </cell>
          <cell r="B1612" t="str">
            <v xml:space="preserve">MANEJO HIDRANTE BRIDADO HF TIPO MILÁN DE 3" </v>
          </cell>
          <cell r="C1612" t="str">
            <v>Insumos</v>
          </cell>
          <cell r="D1612" t="str">
            <v>UND</v>
          </cell>
          <cell r="E1612">
            <v>2498790</v>
          </cell>
          <cell r="F1612">
            <v>2498790</v>
          </cell>
        </row>
        <row r="1613">
          <cell r="A1613" t="str">
            <v>I1612</v>
          </cell>
          <cell r="B1613" t="str">
            <v>MANEJO TAPA PORTAVÁLVULA HD</v>
          </cell>
          <cell r="C1613" t="str">
            <v>Insumos</v>
          </cell>
          <cell r="D1613" t="str">
            <v>UND</v>
          </cell>
          <cell r="E1613">
            <v>150671</v>
          </cell>
          <cell r="F1613">
            <v>150671</v>
          </cell>
        </row>
        <row r="1614">
          <cell r="A1614" t="str">
            <v>I1613</v>
          </cell>
          <cell r="B1614" t="str">
            <v>MANEJO CAJA RECTANGULAR HF CON LOGOTIPO DE AGUAS DE MZALES</v>
          </cell>
          <cell r="C1614" t="str">
            <v>Insumos</v>
          </cell>
          <cell r="D1614" t="str">
            <v>UND</v>
          </cell>
          <cell r="E1614">
            <v>76254</v>
          </cell>
          <cell r="F1614">
            <v>76254</v>
          </cell>
        </row>
        <row r="1615">
          <cell r="A1615" t="str">
            <v>I1614</v>
          </cell>
          <cell r="B1615" t="str">
            <v>PUERTAS Y VENTANAS EN TABLA PARA CAMPAMENTO</v>
          </cell>
          <cell r="C1615" t="str">
            <v>Insumos</v>
          </cell>
          <cell r="D1615" t="str">
            <v>M2</v>
          </cell>
          <cell r="E1615">
            <v>3869</v>
          </cell>
          <cell r="F1615">
            <v>3869</v>
          </cell>
        </row>
        <row r="1616">
          <cell r="A1616" t="str">
            <v>I1615</v>
          </cell>
          <cell r="B1616" t="str">
            <v>COMISIÓN DE TOPOGRAFÍA CON EQUIPOS</v>
          </cell>
          <cell r="C1616" t="str">
            <v>Insumos</v>
          </cell>
          <cell r="D1616" t="str">
            <v>DIA</v>
          </cell>
          <cell r="E1616">
            <v>709040</v>
          </cell>
          <cell r="F1616">
            <v>709040</v>
          </cell>
        </row>
        <row r="1617">
          <cell r="A1617" t="str">
            <v>I1616</v>
          </cell>
          <cell r="B1617" t="str">
            <v>DIBUJO DE PLANOS</v>
          </cell>
          <cell r="C1617" t="str">
            <v>Insumos</v>
          </cell>
          <cell r="D1617" t="str">
            <v>UND</v>
          </cell>
          <cell r="E1617">
            <v>354521</v>
          </cell>
          <cell r="F1617">
            <v>354521</v>
          </cell>
        </row>
        <row r="1618">
          <cell r="A1618" t="str">
            <v>I1617</v>
          </cell>
          <cell r="B1618" t="str">
            <v>TAPA D= 0,58 M EN POLIPROPILENO RECICLADO</v>
          </cell>
          <cell r="C1618" t="str">
            <v>Insumos</v>
          </cell>
          <cell r="D1618" t="str">
            <v>UND</v>
          </cell>
          <cell r="E1618">
            <v>239302</v>
          </cell>
          <cell r="F1618">
            <v>239302</v>
          </cell>
        </row>
        <row r="1619">
          <cell r="A1619" t="str">
            <v>I1618</v>
          </cell>
          <cell r="B1619" t="str">
            <v>GUAYA PARA TAPAS POLIPROPILENO</v>
          </cell>
          <cell r="C1619" t="str">
            <v>Insumos</v>
          </cell>
          <cell r="D1619" t="str">
            <v>UND</v>
          </cell>
          <cell r="E1619">
            <v>26590</v>
          </cell>
          <cell r="F1619">
            <v>26590</v>
          </cell>
        </row>
        <row r="1620">
          <cell r="A1620" t="str">
            <v>I1619</v>
          </cell>
          <cell r="B1620" t="str">
            <v>INSTALACIONES PROVISIONALES</v>
          </cell>
          <cell r="C1620" t="str">
            <v>Insumos</v>
          </cell>
          <cell r="D1620" t="str">
            <v>UND</v>
          </cell>
          <cell r="E1620">
            <v>19864</v>
          </cell>
          <cell r="F1620">
            <v>19864</v>
          </cell>
        </row>
        <row r="1621">
          <cell r="A1621" t="str">
            <v>I1620</v>
          </cell>
          <cell r="B1621" t="str">
            <v>GUADUA-TABLA-CUARTÓN-LISTÓN-VARILLÓN PARA CAMPAMENTO</v>
          </cell>
          <cell r="C1621" t="str">
            <v>Insumos</v>
          </cell>
          <cell r="D1621" t="str">
            <v>M2</v>
          </cell>
          <cell r="E1621">
            <v>121817</v>
          </cell>
          <cell r="F1621">
            <v>121817</v>
          </cell>
        </row>
        <row r="1622">
          <cell r="A1622" t="str">
            <v>I1621</v>
          </cell>
          <cell r="B1622" t="str">
            <v>MATERIAL GRANULAR PARA SUBDREN</v>
          </cell>
          <cell r="C1622" t="str">
            <v>Insumos</v>
          </cell>
          <cell r="D1622" t="str">
            <v>M3</v>
          </cell>
          <cell r="E1622">
            <v>67237</v>
          </cell>
          <cell r="F1622">
            <v>67237</v>
          </cell>
        </row>
        <row r="1623">
          <cell r="A1623" t="str">
            <v>I1622</v>
          </cell>
          <cell r="B1623" t="str">
            <v>AMARRAS CON TAPA PLASTICA</v>
          </cell>
          <cell r="C1623" t="str">
            <v>Insumos</v>
          </cell>
          <cell r="D1623" t="str">
            <v>UND</v>
          </cell>
          <cell r="E1623">
            <v>199</v>
          </cell>
          <cell r="F1623">
            <v>167</v>
          </cell>
        </row>
        <row r="1624">
          <cell r="A1624" t="str">
            <v>I1623</v>
          </cell>
          <cell r="B1624" t="str">
            <v>TORNILLO ESTRUCTURAL DRYWALL 8 X 12"</v>
          </cell>
          <cell r="C1624" t="str">
            <v>Insumos</v>
          </cell>
          <cell r="D1624" t="str">
            <v>UND</v>
          </cell>
          <cell r="E1624">
            <v>43</v>
          </cell>
          <cell r="F1624">
            <v>43</v>
          </cell>
        </row>
        <row r="1625">
          <cell r="A1625" t="str">
            <v>I1624</v>
          </cell>
          <cell r="B1625" t="str">
            <v>GABINETE CONTRA INCENDIOS COMPLETO TIPO 3</v>
          </cell>
          <cell r="C1625" t="str">
            <v>Insumos</v>
          </cell>
          <cell r="D1625" t="str">
            <v>UND</v>
          </cell>
          <cell r="E1625">
            <v>1392997</v>
          </cell>
          <cell r="F1625">
            <v>1170586</v>
          </cell>
        </row>
        <row r="1626">
          <cell r="A1626" t="str">
            <v>I1625</v>
          </cell>
          <cell r="B1626" t="str">
            <v>VALVULA DE 3" SELLO ELASTICO EXTREMO LISO  O JUNTA HIDRAULICA PVC</v>
          </cell>
          <cell r="C1626" t="str">
            <v>Insumos</v>
          </cell>
          <cell r="D1626" t="str">
            <v>UND</v>
          </cell>
          <cell r="E1626">
            <v>638437</v>
          </cell>
          <cell r="F1626">
            <v>536502</v>
          </cell>
        </row>
        <row r="1627">
          <cell r="A1627" t="str">
            <v>I1626</v>
          </cell>
          <cell r="B1627" t="str">
            <v>TUBERIA PVC ACUEDUCTO UNION PLATINO DE 3" RDE 21</v>
          </cell>
          <cell r="C1627" t="str">
            <v>Insumos</v>
          </cell>
          <cell r="D1627" t="str">
            <v>M</v>
          </cell>
          <cell r="E1627">
            <v>23486</v>
          </cell>
          <cell r="F1627">
            <v>19736</v>
          </cell>
        </row>
        <row r="1628">
          <cell r="A1628" t="str">
            <v>I1627</v>
          </cell>
          <cell r="B1628" t="str">
            <v>BLOQUE CERAMICO CELOSIA DECORATIVA</v>
          </cell>
          <cell r="C1628" t="str">
            <v>Insumos</v>
          </cell>
          <cell r="D1628" t="str">
            <v>UND</v>
          </cell>
          <cell r="E1628">
            <v>11760</v>
          </cell>
          <cell r="F1628">
            <v>9882</v>
          </cell>
        </row>
        <row r="1629">
          <cell r="A1629" t="str">
            <v>I1628</v>
          </cell>
          <cell r="B1629" t="str">
            <v>LADRILLO FAROL RAYADO DE 0,12X0,20X0,30M</v>
          </cell>
          <cell r="C1629" t="str">
            <v>Insumos</v>
          </cell>
          <cell r="D1629" t="str">
            <v>UND</v>
          </cell>
          <cell r="E1629">
            <v>1518</v>
          </cell>
          <cell r="F1629">
            <v>1276</v>
          </cell>
        </row>
        <row r="1630">
          <cell r="A1630" t="str">
            <v>I1629</v>
          </cell>
          <cell r="B1630" t="str">
            <v>PERFIL ALUMINIO CON HERRAJES Y EMPAQUES</v>
          </cell>
          <cell r="C1630" t="str">
            <v>Insumos</v>
          </cell>
          <cell r="D1630" t="str">
            <v>M</v>
          </cell>
          <cell r="E1630">
            <v>18911</v>
          </cell>
          <cell r="F1630">
            <v>15892</v>
          </cell>
        </row>
        <row r="1631">
          <cell r="A1631" t="str">
            <v>I1630</v>
          </cell>
          <cell r="B1631" t="str">
            <v>MESON EN GRANITO NATURAL CRISTAL PULIDO Y BRILLADO</v>
          </cell>
          <cell r="C1631" t="str">
            <v>Insumos</v>
          </cell>
          <cell r="D1631" t="str">
            <v>ML</v>
          </cell>
          <cell r="E1631">
            <v>536706</v>
          </cell>
          <cell r="F1631">
            <v>536706</v>
          </cell>
        </row>
        <row r="1632">
          <cell r="A1632" t="str">
            <v>I1631</v>
          </cell>
          <cell r="B1632" t="str">
            <v>LAMINA DE ICOPOR E=1.00CMS</v>
          </cell>
          <cell r="C1632" t="str">
            <v>Insumos</v>
          </cell>
          <cell r="D1632" t="str">
            <v>UND</v>
          </cell>
          <cell r="E1632">
            <v>3916</v>
          </cell>
          <cell r="F1632">
            <v>3291</v>
          </cell>
        </row>
        <row r="1633">
          <cell r="A1633" t="str">
            <v>I1632</v>
          </cell>
          <cell r="B1633" t="str">
            <v>PINTURA INTERVINILO ACRILTEX LAVABLE</v>
          </cell>
          <cell r="C1633" t="str">
            <v>Insumos</v>
          </cell>
          <cell r="D1633" t="str">
            <v>GAL</v>
          </cell>
          <cell r="E1633">
            <v>113497</v>
          </cell>
          <cell r="F1633">
            <v>113497</v>
          </cell>
        </row>
        <row r="1634">
          <cell r="A1634" t="str">
            <v>I1633</v>
          </cell>
          <cell r="B1634" t="str">
            <v>MEDIA CAÑA EN PVC</v>
          </cell>
          <cell r="C1634" t="str">
            <v>Insumos</v>
          </cell>
          <cell r="D1634" t="str">
            <v>ML</v>
          </cell>
          <cell r="E1634">
            <v>8301</v>
          </cell>
          <cell r="F1634">
            <v>8301</v>
          </cell>
        </row>
        <row r="1635">
          <cell r="A1635" t="str">
            <v>I1634</v>
          </cell>
          <cell r="B1635" t="str">
            <v>LAVAMANOS EN ACERO INOXIDABLE CON PUSH DE RODILLA COMPLETO</v>
          </cell>
          <cell r="C1635" t="str">
            <v>Insumos</v>
          </cell>
          <cell r="D1635" t="str">
            <v>UND</v>
          </cell>
          <cell r="E1635">
            <v>1216530</v>
          </cell>
          <cell r="F1635">
            <v>1216530</v>
          </cell>
        </row>
        <row r="1636">
          <cell r="A1636" t="str">
            <v>I1635</v>
          </cell>
          <cell r="B1636" t="str">
            <v>MESON EN ACERO INOXIDABLE CAL. 18 ANCHO=0,60 M</v>
          </cell>
          <cell r="C1636" t="str">
            <v>Insumos</v>
          </cell>
          <cell r="D1636" t="str">
            <v>ML</v>
          </cell>
          <cell r="E1636">
            <v>493769</v>
          </cell>
          <cell r="F1636">
            <v>493769</v>
          </cell>
        </row>
        <row r="1637">
          <cell r="A1637" t="str">
            <v>I1636</v>
          </cell>
          <cell r="B1637" t="str">
            <v>LAVAOLLAS EN ACERO INOXIDABLE CAL. 18 MEDIDAS HASTA 0,80X0,80X0,45 M</v>
          </cell>
          <cell r="C1637" t="str">
            <v>Insumos</v>
          </cell>
          <cell r="D1637" t="str">
            <v>UND</v>
          </cell>
          <cell r="E1637">
            <v>858727</v>
          </cell>
          <cell r="F1637">
            <v>858727</v>
          </cell>
        </row>
        <row r="1638">
          <cell r="A1638" t="str">
            <v>I1637</v>
          </cell>
          <cell r="B1638" t="str">
            <v>MALLA ESLABONADA CAL. 10 2" X 2"</v>
          </cell>
          <cell r="C1638" t="str">
            <v>Insumos</v>
          </cell>
          <cell r="D1638" t="str">
            <v>M2</v>
          </cell>
          <cell r="E1638">
            <v>20692</v>
          </cell>
          <cell r="F1638">
            <v>17388</v>
          </cell>
        </row>
        <row r="1639">
          <cell r="A1639" t="str">
            <v>I1638</v>
          </cell>
          <cell r="B1639" t="str">
            <v>TABLERO RH 15MM 2,44X1,83</v>
          </cell>
          <cell r="C1639" t="str">
            <v>Insumos</v>
          </cell>
          <cell r="D1639" t="str">
            <v>UND</v>
          </cell>
          <cell r="E1639">
            <v>223312</v>
          </cell>
          <cell r="F1639">
            <v>187657</v>
          </cell>
        </row>
        <row r="1640">
          <cell r="A1640" t="str">
            <v>I1639</v>
          </cell>
          <cell r="B1640" t="str">
            <v>MALLA NYLON PARA TABLERO DE BALONCESTO</v>
          </cell>
          <cell r="C1640" t="str">
            <v>Insumos</v>
          </cell>
          <cell r="D1640" t="str">
            <v>UND</v>
          </cell>
          <cell r="E1640">
            <v>26864</v>
          </cell>
          <cell r="F1640">
            <v>22575</v>
          </cell>
        </row>
        <row r="1641">
          <cell r="A1641" t="str">
            <v>I1640</v>
          </cell>
          <cell r="B1641" t="str">
            <v>LAVAPLATO ACERO INOXIDABLE CA. 20 POCETA .70X.40X.35M</v>
          </cell>
          <cell r="C1641" t="str">
            <v>Insumos</v>
          </cell>
          <cell r="D1641" t="str">
            <v>UND</v>
          </cell>
          <cell r="E1641">
            <v>277053</v>
          </cell>
          <cell r="F1641">
            <v>232818</v>
          </cell>
        </row>
        <row r="1642">
          <cell r="A1642" t="str">
            <v>I1641</v>
          </cell>
          <cell r="B1642" t="str">
            <v>LAVAMANOS QUIRURGICO CON SISTEMA DE PEDAL EN ACERO INOCIDABLE CAL. 18</v>
          </cell>
          <cell r="C1642" t="str">
            <v>Insumos</v>
          </cell>
          <cell r="D1642" t="str">
            <v>UND</v>
          </cell>
          <cell r="E1642">
            <v>959067</v>
          </cell>
          <cell r="F1642">
            <v>805939</v>
          </cell>
        </row>
        <row r="1643">
          <cell r="A1643" t="str">
            <v>I1642</v>
          </cell>
          <cell r="B1643" t="str">
            <v>MUEBLES PARA DESPENSA ANCHO: 0.60 M. CON FACHADA: TABLEX ENCHAPADO MADECOR 15 MM. TIPO PIZANO O SIMILAR. INTERIOR: MADECOR 15 MM. TIPO PIZANO O SIMILAR, CON REGURESO HASTA 30 MM DE SOPORTE LONGITUDINAL. ACABADO: EL MADECOR SEGUN PINTA SELECCIONADA DE CARTA COLORES MADECOR. (INCLUYE HOJAS PARA PUERTAS EN TRES SECCIONES CON CUATRO BISAGRAS Y UNA JALADERA, CON 2 RANURAS HORIZONTALES Y CON MARQUETE CHAPACANTO OKUME. INTERIOR CON ENTREPAÑOS Y DISTRIBUCCION SEGUN ALTURA, HERRAJES, MANIJAS, SUMINISTRO DE TODOS LOS ACCESORIOS NECESARIOS PARA GARANTIZAR UNA CORRECTA INSTALACION)</v>
          </cell>
          <cell r="C1643" t="str">
            <v>Insumos</v>
          </cell>
          <cell r="D1643" t="str">
            <v>M2</v>
          </cell>
          <cell r="E1643">
            <v>581498</v>
          </cell>
          <cell r="F1643">
            <v>488654</v>
          </cell>
        </row>
        <row r="1644">
          <cell r="A1644" t="str">
            <v>I1643</v>
          </cell>
          <cell r="B1644" t="str">
            <v>MADECANTO PARA REGRUESO DE ENTREPAÑOS</v>
          </cell>
          <cell r="C1644" t="str">
            <v>Insumos</v>
          </cell>
          <cell r="D1644" t="str">
            <v>ML</v>
          </cell>
          <cell r="E1644">
            <v>10175</v>
          </cell>
          <cell r="F1644">
            <v>8550</v>
          </cell>
        </row>
        <row r="1645">
          <cell r="A1645" t="str">
            <v>I1644</v>
          </cell>
          <cell r="B1645" t="str">
            <v>MUEBLE PARED ANCHO: 0.60 M. CON FACHADA: MADECOR 19 MM. INTERIOR: MADECOR 15 MM. TIPO PIZANO O SIMILAR. ACABADO: SEGÚN PINTA SELECCIONADA DE CARTA COLORES MADECOR. (INCLUYE HOJAS PARA PUERTAS CON 2 RANURAS HORIZONTALES PINTADAS Y CON MARQUETE EN CANTO DECORATIVO. INTERIOR CON UN (1) ENTREPAÑO, TAPA DETRAS DEL MUEBLE, HERRAJES, MANIJAS, SUMINISTRO DE TODOS LOS ACCESORIOS NECESARIOS PARA GARANTIZAR UNA CORRECTA INSTALACIÓN).</v>
          </cell>
          <cell r="C1645" t="str">
            <v>Insumos</v>
          </cell>
          <cell r="D1645" t="str">
            <v>M2</v>
          </cell>
          <cell r="E1645">
            <v>379856</v>
          </cell>
          <cell r="F1645">
            <v>319207</v>
          </cell>
        </row>
        <row r="1646">
          <cell r="A1646" t="str">
            <v>I1645</v>
          </cell>
          <cell r="B1646" t="str">
            <v>BLOQUE BASE EN CEMENTO PLAQUETA ABUJARDADA PEATONAL 50 X 50 X 7 CM, COLOR SEGUN DISEÑO</v>
          </cell>
          <cell r="C1646" t="str">
            <v>Insumos</v>
          </cell>
          <cell r="D1646" t="str">
            <v>UND</v>
          </cell>
          <cell r="E1646">
            <v>39716</v>
          </cell>
          <cell r="F1646">
            <v>33375</v>
          </cell>
        </row>
        <row r="1647">
          <cell r="A1647" t="str">
            <v>I1646</v>
          </cell>
          <cell r="B1647" t="str">
            <v>BANCA EN CONCRETO PARA MEDIA TORTA PREFABRICADA A=42; B=42; H=70 CM.</v>
          </cell>
          <cell r="C1647" t="str">
            <v>Insumos</v>
          </cell>
          <cell r="D1647" t="str">
            <v>UND</v>
          </cell>
          <cell r="E1647">
            <v>169429</v>
          </cell>
          <cell r="F1647">
            <v>142377</v>
          </cell>
        </row>
        <row r="1648">
          <cell r="A1648" t="str">
            <v>I1647</v>
          </cell>
          <cell r="B1648" t="str">
            <v>MESA BASE EN CONCRETO A=90; B=90; H=100 CM. INCLUYE JUEGOS DE MESA</v>
          </cell>
          <cell r="C1648" t="str">
            <v>Insumos</v>
          </cell>
          <cell r="D1648" t="str">
            <v>UND</v>
          </cell>
          <cell r="E1648">
            <v>807629</v>
          </cell>
          <cell r="F1648">
            <v>678680</v>
          </cell>
        </row>
        <row r="1649">
          <cell r="A1649" t="str">
            <v>I1648</v>
          </cell>
          <cell r="B1649" t="str">
            <v>ARO DE BALONCESTO</v>
          </cell>
          <cell r="C1649" t="str">
            <v>Insumos</v>
          </cell>
          <cell r="D1649" t="str">
            <v>UND</v>
          </cell>
          <cell r="E1649">
            <v>107257</v>
          </cell>
          <cell r="F1649">
            <v>90132</v>
          </cell>
        </row>
        <row r="1650">
          <cell r="A1650" t="str">
            <v>I1649</v>
          </cell>
          <cell r="B1650" t="str">
            <v>VOLQUETA  6M3 (CARGUE A MANO) RETIRO INTERNO</v>
          </cell>
          <cell r="C1650" t="str">
            <v>Insumos</v>
          </cell>
          <cell r="D1650" t="str">
            <v>VJE</v>
          </cell>
          <cell r="E1650">
            <v>198398</v>
          </cell>
          <cell r="F1650">
            <v>166721</v>
          </cell>
        </row>
        <row r="1651">
          <cell r="A1651" t="str">
            <v>I1650</v>
          </cell>
          <cell r="B1651" t="str">
            <v>MESON ACERO INOXIDABLE CAL. 20 ANCHO = 0,60M</v>
          </cell>
          <cell r="C1651" t="str">
            <v>Insumos</v>
          </cell>
          <cell r="D1651" t="str">
            <v>ML</v>
          </cell>
          <cell r="E1651">
            <v>275067</v>
          </cell>
          <cell r="F1651">
            <v>231149</v>
          </cell>
        </row>
        <row r="1652">
          <cell r="A1652" t="str">
            <v>I1651</v>
          </cell>
          <cell r="B1652" t="str">
            <v>BARRA DISCAPACITADOS EN ACERO INOXIDABLE CAL. 18 Ø 1 1/2", ANTIBACTERIAL RESISTENTE A LA CORROSION, BRIDA DE 2" Y CON TAPA BRIDA PARA SUJECION AL PARED</v>
          </cell>
          <cell r="C1652" t="str">
            <v>Insumos</v>
          </cell>
          <cell r="D1652" t="str">
            <v>UND</v>
          </cell>
          <cell r="E1652">
            <v>403480</v>
          </cell>
          <cell r="F1652">
            <v>339059</v>
          </cell>
        </row>
        <row r="1653">
          <cell r="A1653" t="str">
            <v>I1652</v>
          </cell>
          <cell r="B1653" t="str">
            <v>BARRA DISCAPACITADOS ABATIBLE EN ACERO INOXIDABLE CAL. 18 Ø 1 1/2", INCLUYE ANCLAJE EN PLATINA DE 1/4</v>
          </cell>
          <cell r="C1653" t="str">
            <v>Insumos</v>
          </cell>
          <cell r="D1653" t="str">
            <v>UND</v>
          </cell>
          <cell r="E1653">
            <v>397073</v>
          </cell>
          <cell r="F1653">
            <v>333675</v>
          </cell>
        </row>
        <row r="1654">
          <cell r="A1654" t="str">
            <v>I1653</v>
          </cell>
          <cell r="B1654" t="str">
            <v>DIVISION ORINAL EN ACERO INOXIDABLE CAL. 20; 0,9X0,45X0,10 M (DOBLE HOJA, INCLUYE SOPORTES EN ACERO INOXIDABLE PARA SU RESPECTIVO ANCLAJE)</v>
          </cell>
          <cell r="C1654" t="str">
            <v>Insumos</v>
          </cell>
          <cell r="D1654" t="str">
            <v>UND</v>
          </cell>
          <cell r="E1654">
            <v>421479</v>
          </cell>
          <cell r="F1654">
            <v>354184</v>
          </cell>
        </row>
        <row r="1655">
          <cell r="A1655" t="str">
            <v>I1654</v>
          </cell>
          <cell r="B1655" t="str">
            <v>LISTON PINO 4 X 4 PULGADAS X 3M</v>
          </cell>
          <cell r="C1655" t="str">
            <v>Insumos</v>
          </cell>
          <cell r="D1655" t="str">
            <v>UND</v>
          </cell>
          <cell r="E1655">
            <v>88917</v>
          </cell>
          <cell r="F1655">
            <v>74720</v>
          </cell>
        </row>
        <row r="1656">
          <cell r="A1656" t="str">
            <v>I1655</v>
          </cell>
          <cell r="B1656" t="str">
            <v>LISTON PINO 3 X 4 PULGADAS X 3M</v>
          </cell>
          <cell r="C1656" t="str">
            <v>Insumos</v>
          </cell>
          <cell r="D1656" t="str">
            <v>UND</v>
          </cell>
          <cell r="E1656">
            <v>80797</v>
          </cell>
          <cell r="F1656">
            <v>67897</v>
          </cell>
        </row>
        <row r="1657">
          <cell r="A1657" t="str">
            <v>I1656</v>
          </cell>
          <cell r="B1657" t="str">
            <v>TABLA 1,8 X 7 X 90 CM TECA BISELADA</v>
          </cell>
          <cell r="C1657" t="str">
            <v>Insumos</v>
          </cell>
          <cell r="D1657" t="str">
            <v>UND</v>
          </cell>
          <cell r="E1657">
            <v>17458</v>
          </cell>
          <cell r="F1657">
            <v>14671</v>
          </cell>
        </row>
        <row r="1658">
          <cell r="A1658" t="str">
            <v>I1657</v>
          </cell>
          <cell r="B1658" t="str">
            <v>LUMINARIA LED DE INCRUSTAR REF. 9PULG-24 W TIPO PLANETA O SIMILAR</v>
          </cell>
          <cell r="C1658" t="str">
            <v>Insumos</v>
          </cell>
          <cell r="D1658" t="str">
            <v>UND</v>
          </cell>
          <cell r="E1658">
            <v>74218</v>
          </cell>
          <cell r="F1658">
            <v>62368</v>
          </cell>
        </row>
        <row r="1659">
          <cell r="A1659" t="str">
            <v>I1658</v>
          </cell>
          <cell r="B1659" t="str">
            <v>SILLAR CABEZAL 3831</v>
          </cell>
          <cell r="C1659" t="str">
            <v>Insumos</v>
          </cell>
          <cell r="D1659" t="str">
            <v>ML</v>
          </cell>
          <cell r="E1659">
            <v>7716</v>
          </cell>
          <cell r="F1659">
            <v>6484</v>
          </cell>
        </row>
        <row r="1660">
          <cell r="A1660" t="str">
            <v>I1659</v>
          </cell>
          <cell r="B1660" t="str">
            <v>JAMBA 3831</v>
          </cell>
          <cell r="C1660" t="str">
            <v>Insumos</v>
          </cell>
          <cell r="D1660" t="str">
            <v>ML</v>
          </cell>
          <cell r="E1660">
            <v>7716</v>
          </cell>
          <cell r="F1660">
            <v>6484</v>
          </cell>
        </row>
        <row r="1661">
          <cell r="A1661" t="str">
            <v>I1660</v>
          </cell>
          <cell r="B1661" t="str">
            <v>PISAVIDRIO PROYECTANTE 3831 FIJJO+MOVIL</v>
          </cell>
          <cell r="C1661" t="str">
            <v>Insumos</v>
          </cell>
          <cell r="D1661" t="str">
            <v>ML</v>
          </cell>
          <cell r="E1661">
            <v>13534</v>
          </cell>
          <cell r="F1661">
            <v>11373</v>
          </cell>
        </row>
        <row r="1662">
          <cell r="A1662" t="str">
            <v>I1661</v>
          </cell>
          <cell r="B1662" t="str">
            <v>DIVISOR 3831</v>
          </cell>
          <cell r="C1662" t="str">
            <v>Insumos</v>
          </cell>
          <cell r="D1662" t="str">
            <v>ML</v>
          </cell>
          <cell r="E1662">
            <v>10151</v>
          </cell>
          <cell r="F1662">
            <v>8530</v>
          </cell>
        </row>
        <row r="1663">
          <cell r="A1663" t="str">
            <v>I1662</v>
          </cell>
          <cell r="B1663" t="str">
            <v>MARCO NAVE 3831</v>
          </cell>
          <cell r="C1663" t="str">
            <v>Insumos</v>
          </cell>
          <cell r="D1663" t="str">
            <v>ML</v>
          </cell>
          <cell r="E1663">
            <v>9203</v>
          </cell>
          <cell r="F1663">
            <v>7734</v>
          </cell>
        </row>
        <row r="1664">
          <cell r="A1664" t="str">
            <v>I1663</v>
          </cell>
          <cell r="B1664" t="str">
            <v>CHAPETA 1.1/2"</v>
          </cell>
          <cell r="C1664" t="str">
            <v>Insumos</v>
          </cell>
          <cell r="D1664" t="str">
            <v>UND</v>
          </cell>
          <cell r="E1664">
            <v>2031</v>
          </cell>
          <cell r="F1664">
            <v>1707</v>
          </cell>
        </row>
        <row r="1665">
          <cell r="A1665" t="str">
            <v>I1664</v>
          </cell>
          <cell r="B1665" t="str">
            <v>MANIJA Y SEGURO PUERTA</v>
          </cell>
          <cell r="C1665" t="str">
            <v>Insumos</v>
          </cell>
          <cell r="D1665" t="str">
            <v>UND</v>
          </cell>
          <cell r="E1665">
            <v>47369</v>
          </cell>
          <cell r="F1665">
            <v>39806</v>
          </cell>
        </row>
        <row r="1666">
          <cell r="A1666" t="str">
            <v>I1665</v>
          </cell>
          <cell r="B1666" t="str">
            <v>SILICONA TRANSPARENTE ANTIHONGOS</v>
          </cell>
          <cell r="C1666" t="str">
            <v>Insumos</v>
          </cell>
          <cell r="D1666" t="str">
            <v>UND</v>
          </cell>
          <cell r="E1666">
            <v>10151</v>
          </cell>
          <cell r="F1666">
            <v>8530</v>
          </cell>
        </row>
        <row r="1667">
          <cell r="A1667" t="str">
            <v>I1666</v>
          </cell>
          <cell r="B1667" t="str">
            <v>CERAMICA PISO GRANILLA TIPO ALFA O SIMILAR.</v>
          </cell>
          <cell r="C1667" t="str">
            <v>Insumos</v>
          </cell>
          <cell r="D1667" t="str">
            <v>M2</v>
          </cell>
          <cell r="E1667">
            <v>39297</v>
          </cell>
          <cell r="F1667">
            <v>33023</v>
          </cell>
        </row>
        <row r="1668">
          <cell r="A1668" t="str">
            <v>I1667</v>
          </cell>
          <cell r="B1668" t="str">
            <v>TORNNILLO CABEZA PLANA 8X1/2"</v>
          </cell>
          <cell r="C1668" t="str">
            <v>Insumos</v>
          </cell>
          <cell r="D1668" t="str">
            <v>UND</v>
          </cell>
          <cell r="E1668">
            <v>40</v>
          </cell>
          <cell r="F1668">
            <v>34</v>
          </cell>
        </row>
        <row r="1669">
          <cell r="A1669" t="str">
            <v>I1668</v>
          </cell>
          <cell r="B1669" t="str">
            <v>TORNILLO ENSAMBLE PAN 6X1/2"</v>
          </cell>
          <cell r="C1669" t="str">
            <v>Insumos</v>
          </cell>
          <cell r="D1669" t="str">
            <v>UND</v>
          </cell>
          <cell r="E1669">
            <v>40</v>
          </cell>
          <cell r="F1669">
            <v>34</v>
          </cell>
        </row>
        <row r="1670">
          <cell r="A1670" t="str">
            <v>I1669</v>
          </cell>
          <cell r="B1670" t="str">
            <v>REMACHE POP 4X3</v>
          </cell>
          <cell r="C1670" t="str">
            <v>Insumos</v>
          </cell>
          <cell r="D1670" t="str">
            <v>UND</v>
          </cell>
          <cell r="E1670">
            <v>40</v>
          </cell>
          <cell r="F1670">
            <v>34</v>
          </cell>
        </row>
        <row r="1671">
          <cell r="A1671" t="str">
            <v>I1670</v>
          </cell>
          <cell r="B1671" t="str">
            <v>EMPAQUE MARIPOSA</v>
          </cell>
          <cell r="C1671" t="str">
            <v>Insumos</v>
          </cell>
          <cell r="D1671" t="str">
            <v>UND</v>
          </cell>
          <cell r="E1671">
            <v>1622</v>
          </cell>
          <cell r="F1671">
            <v>1363</v>
          </cell>
        </row>
        <row r="1672">
          <cell r="A1672" t="str">
            <v>I1671</v>
          </cell>
          <cell r="B1672" t="str">
            <v>LÁMINA ALUMINIO MICROPERFORADA Ø1/8" - CAL. 20</v>
          </cell>
          <cell r="C1672" t="str">
            <v>Insumos</v>
          </cell>
          <cell r="D1672" t="str">
            <v>M2</v>
          </cell>
          <cell r="E1672">
            <v>186092</v>
          </cell>
          <cell r="F1672">
            <v>156380</v>
          </cell>
        </row>
        <row r="1673">
          <cell r="A1673" t="str">
            <v>I1672</v>
          </cell>
          <cell r="B1673" t="str">
            <v>BRAZO ESCUALIZABLE 6"</v>
          </cell>
          <cell r="C1673" t="str">
            <v>Insumos</v>
          </cell>
          <cell r="D1673" t="str">
            <v>UND</v>
          </cell>
          <cell r="E1673">
            <v>10151</v>
          </cell>
          <cell r="F1673">
            <v>8530</v>
          </cell>
        </row>
        <row r="1674">
          <cell r="A1674" t="str">
            <v>I1673</v>
          </cell>
          <cell r="B1674" t="str">
            <v>JUEGO INFANTIL TAYRONA T2 ELABORADO EN MADERA TIPO PINO INMUNIZADO CON PRESERVANTES HIDROSOLUBLE TIPO CCA-C AREA OCUPADA: 22,11 M2 (3,35M X 6,6M) ALTURA MAXIMA 4,0 M, COMPUESTO DE CASETA (GARITA), PLATAFORMA, PUENTE COLGANTE, MALLA, TUNEL EN FIBRA DE VIDRIO DE 1,5M, RODADEERO EN FIBRA DE VIDRIO DE 2,4M Y CULUMPIO DE DOS PUESTOS</v>
          </cell>
          <cell r="C1674" t="str">
            <v>Insumos</v>
          </cell>
          <cell r="D1674" t="str">
            <v>UND</v>
          </cell>
          <cell r="E1674">
            <v>7567566</v>
          </cell>
          <cell r="F1674">
            <v>6359299</v>
          </cell>
        </row>
        <row r="1675">
          <cell r="A1675" t="str">
            <v>I1674</v>
          </cell>
          <cell r="B1675" t="str">
            <v>PISAVIDRIO FIJO U68</v>
          </cell>
          <cell r="C1675" t="str">
            <v>Insumos</v>
          </cell>
          <cell r="D1675" t="str">
            <v>ML</v>
          </cell>
          <cell r="E1675">
            <v>3315</v>
          </cell>
          <cell r="F1675">
            <v>2786</v>
          </cell>
        </row>
        <row r="1676">
          <cell r="A1676" t="str">
            <v>I1675</v>
          </cell>
          <cell r="B1676" t="str">
            <v>EMPAQUE EXTRUSION 30016</v>
          </cell>
          <cell r="C1676" t="str">
            <v>Insumos</v>
          </cell>
          <cell r="D1676" t="str">
            <v>ML</v>
          </cell>
          <cell r="E1676">
            <v>1622</v>
          </cell>
          <cell r="F1676">
            <v>1363</v>
          </cell>
        </row>
        <row r="1677">
          <cell r="A1677" t="str">
            <v>I1676</v>
          </cell>
          <cell r="B1677" t="str">
            <v>CHAPETA TIPO NAVE</v>
          </cell>
          <cell r="C1677" t="str">
            <v>Insumos</v>
          </cell>
          <cell r="D1677" t="str">
            <v>UND</v>
          </cell>
          <cell r="E1677">
            <v>1825</v>
          </cell>
          <cell r="F1677">
            <v>1534</v>
          </cell>
        </row>
        <row r="1678">
          <cell r="A1678" t="str">
            <v>I1677</v>
          </cell>
          <cell r="B1678" t="str">
            <v>REMACH POP 4X2</v>
          </cell>
          <cell r="C1678" t="str">
            <v>Insumos</v>
          </cell>
          <cell r="D1678" t="str">
            <v>UND</v>
          </cell>
        </row>
        <row r="1679">
          <cell r="A1679" t="str">
            <v>I1678</v>
          </cell>
          <cell r="B1679" t="str">
            <v>REMACHE POP 4X2</v>
          </cell>
          <cell r="C1679" t="str">
            <v>Insumos</v>
          </cell>
          <cell r="D1679" t="str">
            <v>UND</v>
          </cell>
          <cell r="E1679">
            <v>48</v>
          </cell>
          <cell r="F1679">
            <v>40</v>
          </cell>
        </row>
        <row r="1680">
          <cell r="A1680" t="str">
            <v>I1679</v>
          </cell>
          <cell r="B1680" t="str">
            <v>KORAZA LADRILLO SEMIMATE TRANSPARENTE</v>
          </cell>
          <cell r="C1680" t="str">
            <v>Insumos</v>
          </cell>
          <cell r="D1680" t="str">
            <v>GAL</v>
          </cell>
          <cell r="E1680">
            <v>123160</v>
          </cell>
          <cell r="F1680">
            <v>103496</v>
          </cell>
        </row>
        <row r="1681">
          <cell r="A1681" t="str">
            <v>I1680</v>
          </cell>
          <cell r="B1681" t="str">
            <v>CAMPANA INDUSTRIAL EXTRACTORA DE 2,0X0,7 MTS EN ACERO INOXIDABLE CAL. 20, INCLUYE MOTOR EXTRACTOR</v>
          </cell>
          <cell r="C1681" t="str">
            <v>Insumos</v>
          </cell>
          <cell r="D1681" t="str">
            <v>UND</v>
          </cell>
          <cell r="E1681">
            <v>3750845</v>
          </cell>
          <cell r="F1681">
            <v>3151971</v>
          </cell>
        </row>
        <row r="1682">
          <cell r="A1682" t="str">
            <v>I1681</v>
          </cell>
          <cell r="B1682" t="str">
            <v>DUCTO PARA CAMPANA INDUSTRIAL EXTRACTORA ACERO INOXIDABE CAL. 20</v>
          </cell>
          <cell r="C1682" t="str">
            <v>Insumos</v>
          </cell>
          <cell r="D1682" t="str">
            <v>ML</v>
          </cell>
          <cell r="E1682">
            <v>210562</v>
          </cell>
          <cell r="F1682">
            <v>176943</v>
          </cell>
        </row>
        <row r="1683">
          <cell r="A1683" t="str">
            <v>I1682</v>
          </cell>
          <cell r="B1683" t="str">
            <v>LAVAOLLA EN ACERO INOXIDABLE CAL. 20 DIMENSIONES INTERNAS 80X80X40 CMS</v>
          </cell>
          <cell r="C1683" t="str">
            <v>Insumos</v>
          </cell>
          <cell r="D1683" t="str">
            <v>UND</v>
          </cell>
          <cell r="E1683">
            <v>1184545</v>
          </cell>
          <cell r="F1683">
            <v>995416</v>
          </cell>
        </row>
        <row r="1684">
          <cell r="A1684" t="str">
            <v>I1683</v>
          </cell>
          <cell r="B1684" t="str">
            <v>LAMINA METADECK  LAMINA 2"  CAL.22  - TIPO ACESCO O SIMILAR.</v>
          </cell>
          <cell r="C1684" t="str">
            <v>Insumos</v>
          </cell>
          <cell r="D1684" t="str">
            <v>M2</v>
          </cell>
          <cell r="E1684">
            <v>35210</v>
          </cell>
          <cell r="F1684">
            <v>29588</v>
          </cell>
        </row>
        <row r="1685">
          <cell r="A1685" t="str">
            <v>I1684</v>
          </cell>
          <cell r="B1685" t="str">
            <v>1 EQUIPO SALVA ESCALERAS CON PLATAFORMA REF: OMEGA EXTERIOR PARA ESCALERA RECTA CON DESCANSO, CON CAPACIDAD DE CARGA DE 225 KG (INCLUYE PUNTO DE CORRIENTE DE 220 V TRIFÁSICO, RAMPA CON ACCESO FRONTAL, RIELES EN ACERO GALVANIZADO, PLATAFORMA DE ACONDICIONAMIENTO AUTOMÁTICO, BORDE DE SEGURIDAD EN PLATAFORMA, BOTON DE SEGURIDAD QUE DETIENE PLATAFORMA EN CASO DE EMERGENCIA, RIEL FIJADO AL SUELO Y TODOS LOS ELEMENTOS  QUE SE ENCUENTRAN EN LAS ESPECIFICACIONES TÉCNICAS PARA SU DEBIDO Y CORRECTO FUNCIONAMIENTO)</v>
          </cell>
          <cell r="C1685" t="str">
            <v>Insumos</v>
          </cell>
          <cell r="D1685" t="str">
            <v>UND</v>
          </cell>
          <cell r="E1685">
            <v>114944337</v>
          </cell>
          <cell r="F1685">
            <v>96591880</v>
          </cell>
        </row>
        <row r="1686">
          <cell r="A1686" t="str">
            <v>I1685</v>
          </cell>
          <cell r="B1686" t="str">
            <v>BASES PARA BICICLETAS PARA SEIS UNIDADES EN TUBO DE AGUAS NEGRAS DE 1" EN 1,5 MM CON PINTURA ELECTROSTATICA SEGÚN DISEÑO</v>
          </cell>
          <cell r="C1686" t="str">
            <v>Insumos</v>
          </cell>
          <cell r="D1686" t="str">
            <v>UND</v>
          </cell>
          <cell r="E1686">
            <v>324815</v>
          </cell>
          <cell r="F1686">
            <v>272954</v>
          </cell>
        </row>
        <row r="1687">
          <cell r="A1687" t="str">
            <v>I1686</v>
          </cell>
          <cell r="B1687" t="str">
            <v>LAMINA DE ACERO INOXIDABLE CAL. 18 AISI SAE 304 ESTRUCTURA EN TUBERIA DE 2" CON ENTREPAÑO INFERIOR Y PATAS NIVELADORAS TIPO EMPACK. DIMENSIONES 143 CMS</v>
          </cell>
          <cell r="C1687" t="str">
            <v>Insumos</v>
          </cell>
          <cell r="D1687" t="str">
            <v>UND</v>
          </cell>
          <cell r="E1687">
            <v>1563270</v>
          </cell>
          <cell r="F1687">
            <v>1313672</v>
          </cell>
        </row>
        <row r="1688">
          <cell r="A1688" t="str">
            <v>I1687</v>
          </cell>
          <cell r="B1688" t="str">
            <v>CASCO ELECTRICO</v>
          </cell>
          <cell r="C1688" t="str">
            <v>Insumos</v>
          </cell>
          <cell r="D1688" t="str">
            <v>UND</v>
          </cell>
          <cell r="E1688">
            <v>43309</v>
          </cell>
          <cell r="F1688">
            <v>36394</v>
          </cell>
        </row>
        <row r="1689">
          <cell r="A1689" t="str">
            <v>I1688</v>
          </cell>
          <cell r="B1689" t="str">
            <v>GAFAS PROTECTORAS CONTRA RADIACION ULTRAVIOLETA</v>
          </cell>
          <cell r="C1689" t="str">
            <v>Insumos</v>
          </cell>
          <cell r="D1689" t="str">
            <v>UND</v>
          </cell>
          <cell r="E1689">
            <v>43309</v>
          </cell>
          <cell r="F1689">
            <v>36394</v>
          </cell>
        </row>
        <row r="1690">
          <cell r="A1690" t="str">
            <v>I1689</v>
          </cell>
          <cell r="B1690" t="str">
            <v>GUANTES DE CUERO O DE CARNAZA</v>
          </cell>
          <cell r="C1690" t="str">
            <v>Insumos</v>
          </cell>
          <cell r="D1690" t="str">
            <v>JUEGO</v>
          </cell>
          <cell r="E1690">
            <v>43309</v>
          </cell>
          <cell r="F1690">
            <v>36394</v>
          </cell>
        </row>
        <row r="1691">
          <cell r="A1691" t="str">
            <v>I1690</v>
          </cell>
          <cell r="B1691" t="str">
            <v>CASCO DIELECTRICO</v>
          </cell>
          <cell r="C1691" t="str">
            <v>Insumos</v>
          </cell>
          <cell r="D1691" t="str">
            <v>UND</v>
          </cell>
        </row>
        <row r="1692">
          <cell r="A1692" t="str">
            <v>I1691</v>
          </cell>
          <cell r="B1692" t="str">
            <v>MEDIDOR BIFASICO TRIFILAR 240/120V 100A, CLASE 1</v>
          </cell>
          <cell r="C1692" t="str">
            <v>Insumos</v>
          </cell>
          <cell r="D1692" t="str">
            <v>UND</v>
          </cell>
          <cell r="E1692">
            <v>116832</v>
          </cell>
          <cell r="F1692">
            <v>98178</v>
          </cell>
        </row>
        <row r="1693">
          <cell r="A1693" t="str">
            <v>I1692</v>
          </cell>
          <cell r="B1693" t="str">
            <v>CAJA HERMETICA TIPO INTERPERIE PARA MEDIDOR DE ENERGIA</v>
          </cell>
          <cell r="C1693" t="str">
            <v>Insumos</v>
          </cell>
          <cell r="D1693" t="str">
            <v>UND</v>
          </cell>
          <cell r="E1693">
            <v>169107</v>
          </cell>
          <cell r="F1693">
            <v>142107</v>
          </cell>
        </row>
        <row r="1694">
          <cell r="A1694" t="str">
            <v>I1693</v>
          </cell>
          <cell r="B1694" t="str">
            <v>TERMINAL EMT 2"</v>
          </cell>
          <cell r="C1694" t="str">
            <v>Insumos</v>
          </cell>
          <cell r="D1694" t="str">
            <v>UND</v>
          </cell>
          <cell r="E1694">
            <v>6238</v>
          </cell>
          <cell r="F1694">
            <v>5242</v>
          </cell>
        </row>
        <row r="1695">
          <cell r="A1695" t="str">
            <v>I1694</v>
          </cell>
          <cell r="B1695" t="str">
            <v>CINTA BAND - IT, 5/8"</v>
          </cell>
          <cell r="C1695" t="str">
            <v>Insumos</v>
          </cell>
          <cell r="D1695" t="str">
            <v>ML</v>
          </cell>
          <cell r="E1695">
            <v>5524</v>
          </cell>
          <cell r="F1695">
            <v>4642</v>
          </cell>
        </row>
        <row r="1696">
          <cell r="A1696" t="str">
            <v>I1695</v>
          </cell>
          <cell r="B1696" t="str">
            <v>GRAPA BAND - IT 5/8"</v>
          </cell>
          <cell r="C1696" t="str">
            <v>Insumos</v>
          </cell>
          <cell r="D1696" t="str">
            <v>UND</v>
          </cell>
          <cell r="E1696">
            <v>1340</v>
          </cell>
          <cell r="F1696">
            <v>1126</v>
          </cell>
        </row>
        <row r="1697">
          <cell r="A1697" t="str">
            <v>I1696</v>
          </cell>
          <cell r="B1697" t="str">
            <v>CABLE CU 2 AWG HFFR LS 600V 75º CT</v>
          </cell>
          <cell r="C1697" t="str">
            <v>Insumos</v>
          </cell>
          <cell r="D1697" t="str">
            <v>ML</v>
          </cell>
          <cell r="E1697">
            <v>15045</v>
          </cell>
          <cell r="F1697">
            <v>12643</v>
          </cell>
        </row>
        <row r="1698">
          <cell r="A1698" t="str">
            <v>I1697</v>
          </cell>
          <cell r="B1698" t="str">
            <v>CINTA AISLANTE DE COLORES</v>
          </cell>
          <cell r="C1698" t="str">
            <v>Insumos</v>
          </cell>
          <cell r="D1698" t="str">
            <v>UND</v>
          </cell>
          <cell r="E1698">
            <v>2230</v>
          </cell>
          <cell r="F1698">
            <v>1874</v>
          </cell>
        </row>
        <row r="1699">
          <cell r="A1699" t="str">
            <v>I1698</v>
          </cell>
          <cell r="B1699" t="str">
            <v>TUBO PVC PESADO 1 1/2"</v>
          </cell>
          <cell r="C1699" t="str">
            <v>Insumos</v>
          </cell>
          <cell r="D1699" t="str">
            <v>ML</v>
          </cell>
          <cell r="E1699">
            <v>2247</v>
          </cell>
          <cell r="F1699">
            <v>1888</v>
          </cell>
        </row>
        <row r="1700">
          <cell r="A1700" t="str">
            <v>I1699</v>
          </cell>
          <cell r="B1700" t="str">
            <v>BANDA PLASTICA DE SEÑALIZACION</v>
          </cell>
          <cell r="C1700" t="str">
            <v>Insumos</v>
          </cell>
          <cell r="D1700" t="str">
            <v>ML</v>
          </cell>
          <cell r="E1700">
            <v>3039</v>
          </cell>
          <cell r="F1700">
            <v>2554</v>
          </cell>
        </row>
        <row r="1701">
          <cell r="A1701" t="str">
            <v>I1700</v>
          </cell>
          <cell r="B1701" t="str">
            <v>LIMPIADOR  REM PVC 760 GMS(1/4)</v>
          </cell>
          <cell r="C1701" t="str">
            <v>Insumos</v>
          </cell>
          <cell r="D1701" t="str">
            <v>UND</v>
          </cell>
          <cell r="E1701">
            <v>54175</v>
          </cell>
          <cell r="F1701">
            <v>45525</v>
          </cell>
        </row>
        <row r="1702">
          <cell r="A1702" t="str">
            <v>I1701</v>
          </cell>
          <cell r="B1702" t="str">
            <v>SOLDADURA PVC LIQUIDA</v>
          </cell>
          <cell r="C1702" t="str">
            <v>Insumos</v>
          </cell>
          <cell r="D1702" t="str">
            <v>UND</v>
          </cell>
          <cell r="E1702">
            <v>97748</v>
          </cell>
          <cell r="F1702">
            <v>82141</v>
          </cell>
        </row>
        <row r="1703">
          <cell r="A1703" t="str">
            <v>I1702</v>
          </cell>
          <cell r="B1703" t="str">
            <v>ARENA DE PEÑA</v>
          </cell>
          <cell r="C1703" t="str">
            <v>Insumos</v>
          </cell>
          <cell r="D1703" t="str">
            <v>M3</v>
          </cell>
          <cell r="E1703">
            <v>292523</v>
          </cell>
          <cell r="F1703">
            <v>245818</v>
          </cell>
        </row>
        <row r="1704">
          <cell r="A1704" t="str">
            <v>I1703</v>
          </cell>
          <cell r="B1704" t="str">
            <v>RELLENO CON TIERRA DE EXCAVACION ( RELLENO CON PIZON DE CAPAS DE 15CM)</v>
          </cell>
          <cell r="C1704" t="str">
            <v>Insumos</v>
          </cell>
          <cell r="D1704" t="str">
            <v>M3</v>
          </cell>
          <cell r="E1704">
            <v>15007</v>
          </cell>
          <cell r="F1704">
            <v>12611</v>
          </cell>
        </row>
        <row r="1705">
          <cell r="A1705" t="str">
            <v>I1704</v>
          </cell>
          <cell r="B1705" t="str">
            <v>MARCO Y TAPA CAJA INSPECCION SEGUN NORMA CS 274 DE 0.82X 0.82 CM ( MARCO EN ANGULO 2 1/2 X 2 1/2* 3/16", TAPA REFORZADA EN PLATINA DE 2 1/2* 3/16" CON PARRILA EN VARILLA  3/8 CADA 10 CM)</v>
          </cell>
          <cell r="C1705" t="str">
            <v>Insumos</v>
          </cell>
          <cell r="D1705" t="str">
            <v>UND</v>
          </cell>
          <cell r="E1705">
            <v>217218</v>
          </cell>
          <cell r="F1705">
            <v>182536</v>
          </cell>
        </row>
        <row r="1706">
          <cell r="A1706" t="str">
            <v>I1705</v>
          </cell>
          <cell r="B1706" t="str">
            <v>CONCRETO 2500 PSI</v>
          </cell>
          <cell r="C1706" t="str">
            <v>Insumos</v>
          </cell>
          <cell r="D1706" t="str">
            <v>M3 - HM</v>
          </cell>
          <cell r="E1706">
            <v>362033</v>
          </cell>
          <cell r="F1706">
            <v>304229</v>
          </cell>
        </row>
        <row r="1707">
          <cell r="A1707" t="str">
            <v>I1706</v>
          </cell>
          <cell r="B1707" t="str">
            <v>MORTERO 1:5 ( ARENA SEMILAVADA DE PEÑA)</v>
          </cell>
          <cell r="C1707" t="str">
            <v>Insumos</v>
          </cell>
          <cell r="D1707" t="str">
            <v>M3</v>
          </cell>
          <cell r="E1707">
            <v>329156</v>
          </cell>
          <cell r="F1707">
            <v>276602</v>
          </cell>
        </row>
        <row r="1708">
          <cell r="A1708" t="str">
            <v>I1707</v>
          </cell>
          <cell r="B1708" t="str">
            <v>CONCRETO 1:2:1 280 KG/CM2 4000PSI</v>
          </cell>
          <cell r="C1708" t="str">
            <v>Insumos</v>
          </cell>
          <cell r="D1708" t="str">
            <v>M3</v>
          </cell>
          <cell r="E1708">
            <v>608214</v>
          </cell>
          <cell r="F1708">
            <v>511104</v>
          </cell>
        </row>
        <row r="1709">
          <cell r="A1709" t="str">
            <v>I1708</v>
          </cell>
          <cell r="B1709" t="str">
            <v>RECEBO COMUN (EXTENDIDO Y COMPACTADO)</v>
          </cell>
          <cell r="C1709" t="str">
            <v>Insumos</v>
          </cell>
          <cell r="D1709" t="str">
            <v>M3</v>
          </cell>
          <cell r="E1709">
            <v>41763</v>
          </cell>
          <cell r="F1709">
            <v>35095</v>
          </cell>
        </row>
        <row r="1710">
          <cell r="A1710" t="str">
            <v>I1709</v>
          </cell>
          <cell r="B1710" t="str">
            <v>EXCAVACION MANUAL DE MATERIAL HETEROGENEO ( INCLUYE CARGUE Y RETIRO DE MATERIAL EXCAVADO A BOLADERO)</v>
          </cell>
          <cell r="C1710" t="str">
            <v>Insumos</v>
          </cell>
          <cell r="D1710" t="str">
            <v>M3 - HM</v>
          </cell>
          <cell r="E1710">
            <v>26886</v>
          </cell>
          <cell r="F1710">
            <v>22593</v>
          </cell>
        </row>
        <row r="1711">
          <cell r="A1711" t="str">
            <v>I1710</v>
          </cell>
          <cell r="B1711" t="str">
            <v>RELLENO EN GRAVILLA COMUN</v>
          </cell>
          <cell r="C1711" t="str">
            <v>Insumos</v>
          </cell>
          <cell r="D1711" t="str">
            <v>M3</v>
          </cell>
          <cell r="E1711">
            <v>139637</v>
          </cell>
          <cell r="F1711">
            <v>117342</v>
          </cell>
        </row>
        <row r="1712">
          <cell r="A1712" t="str">
            <v>I1711</v>
          </cell>
          <cell r="B1712" t="str">
            <v>PLACA DE IDENTIFICACION EN ALUMINIO ALTO RELIEVE DE 12 X 5CM, SEGUN NORMA CS 278-1</v>
          </cell>
          <cell r="C1712" t="str">
            <v>Insumos</v>
          </cell>
          <cell r="D1712" t="str">
            <v>UND</v>
          </cell>
          <cell r="E1712">
            <v>5359</v>
          </cell>
          <cell r="F1712">
            <v>4503</v>
          </cell>
        </row>
        <row r="1713">
          <cell r="A1713" t="str">
            <v>I1712</v>
          </cell>
          <cell r="B1713" t="str">
            <v>SUMINISTRO DE TABLERO ELECTRONICO DE BAJA TENSION ( 0.9X1. 0X0. 30)SEGUN RETIE, INCLUYE BARRAJE 2F- N-T 125A</v>
          </cell>
          <cell r="C1713" t="str">
            <v>Insumos</v>
          </cell>
          <cell r="D1713" t="str">
            <v>UND</v>
          </cell>
          <cell r="E1713">
            <v>1704450</v>
          </cell>
          <cell r="F1713">
            <v>1432311</v>
          </cell>
        </row>
        <row r="1714">
          <cell r="A1714" t="str">
            <v>I1713</v>
          </cell>
          <cell r="B1714" t="str">
            <v>SUMINISTRO DE PROTECCION FIJA 125A, 50KA 240/120V</v>
          </cell>
          <cell r="C1714" t="str">
            <v>Insumos</v>
          </cell>
          <cell r="D1714" t="str">
            <v>UND</v>
          </cell>
          <cell r="E1714">
            <v>248</v>
          </cell>
          <cell r="F1714">
            <v>208</v>
          </cell>
        </row>
        <row r="1715">
          <cell r="A1715" t="str">
            <v>I1714</v>
          </cell>
          <cell r="B1715" t="str">
            <v>SUMINISTRO BREAKER 2X50 25K 240/120V</v>
          </cell>
          <cell r="C1715" t="str">
            <v>Insumos</v>
          </cell>
          <cell r="D1715" t="str">
            <v>UND</v>
          </cell>
          <cell r="E1715">
            <v>54233</v>
          </cell>
          <cell r="F1715">
            <v>45574</v>
          </cell>
        </row>
        <row r="1716">
          <cell r="A1716" t="str">
            <v>I1715</v>
          </cell>
          <cell r="B1716" t="str">
            <v>SUMINISTRO DE TERMINAL DE OJO PARA ALAMBRE 2 AWG C/ TORNILLO</v>
          </cell>
          <cell r="C1716" t="str">
            <v>Insumos</v>
          </cell>
          <cell r="D1716" t="str">
            <v>UND</v>
          </cell>
          <cell r="E1716">
            <v>8814</v>
          </cell>
          <cell r="F1716">
            <v>7407</v>
          </cell>
        </row>
        <row r="1717">
          <cell r="A1717" t="str">
            <v>I1716</v>
          </cell>
          <cell r="B1717" t="str">
            <v>SUMINSTRO DETERMINAL DE OJO PARA ALAMBRE 8 AWG C/TORNILLO</v>
          </cell>
          <cell r="C1717" t="str">
            <v>Insumos</v>
          </cell>
          <cell r="D1717" t="str">
            <v>UND</v>
          </cell>
          <cell r="E1717">
            <v>5704</v>
          </cell>
          <cell r="F1717">
            <v>4793</v>
          </cell>
        </row>
        <row r="1718">
          <cell r="A1718" t="str">
            <v>I1717</v>
          </cell>
          <cell r="B1718" t="str">
            <v>SUMINISTRO DE ALAMBRE 8 AWG HFFR LS 600V 75ºCT</v>
          </cell>
          <cell r="C1718" t="str">
            <v>Insumos</v>
          </cell>
          <cell r="D1718" t="str">
            <v>ML</v>
          </cell>
          <cell r="E1718">
            <v>4071</v>
          </cell>
          <cell r="F1718">
            <v>3421</v>
          </cell>
        </row>
        <row r="1719">
          <cell r="A1719" t="str">
            <v>I1718</v>
          </cell>
          <cell r="B1719" t="str">
            <v>SUMINISTRO DE ALAMBRE 2 AWG HFFR LS 600V 75º CT</v>
          </cell>
          <cell r="C1719" t="str">
            <v>Insumos</v>
          </cell>
          <cell r="D1719" t="str">
            <v>ML</v>
          </cell>
          <cell r="E1719">
            <v>15045</v>
          </cell>
          <cell r="F1719">
            <v>12643</v>
          </cell>
        </row>
        <row r="1720">
          <cell r="A1720" t="str">
            <v>I1719</v>
          </cell>
          <cell r="B1720" t="str">
            <v>SUMINSTRO DE CANALETA 80X60MM RANURADA X 2M</v>
          </cell>
          <cell r="C1720" t="str">
            <v>Insumos</v>
          </cell>
          <cell r="D1720" t="str">
            <v>ML</v>
          </cell>
          <cell r="E1720">
            <v>29936</v>
          </cell>
          <cell r="F1720">
            <v>25156</v>
          </cell>
        </row>
        <row r="1721">
          <cell r="A1721" t="str">
            <v>I1720</v>
          </cell>
          <cell r="B1721" t="str">
            <v>ADAPTADOR  TUBO PVC DE 2"</v>
          </cell>
          <cell r="C1721" t="str">
            <v>Insumos</v>
          </cell>
          <cell r="D1721" t="str">
            <v>UND</v>
          </cell>
          <cell r="E1721">
            <v>1167</v>
          </cell>
          <cell r="F1721">
            <v>981</v>
          </cell>
        </row>
        <row r="1722">
          <cell r="A1722" t="str">
            <v>I1721</v>
          </cell>
          <cell r="B1722" t="str">
            <v>SUMINISTRO DE CINTA AISLANTE SCOTH</v>
          </cell>
          <cell r="C1722" t="str">
            <v>Insumos</v>
          </cell>
          <cell r="D1722" t="str">
            <v>ML</v>
          </cell>
          <cell r="E1722">
            <v>17820</v>
          </cell>
          <cell r="F1722">
            <v>14975</v>
          </cell>
        </row>
        <row r="1723">
          <cell r="A1723" t="str">
            <v>I1722</v>
          </cell>
          <cell r="B1723" t="str">
            <v>SUMINSTRO  DE CINTA AISLANTE DE COLORES</v>
          </cell>
          <cell r="C1723" t="str">
            <v>Insumos</v>
          </cell>
          <cell r="D1723" t="str">
            <v>ML</v>
          </cell>
          <cell r="E1723">
            <v>22265</v>
          </cell>
          <cell r="F1723">
            <v>18710</v>
          </cell>
        </row>
        <row r="1724">
          <cell r="A1724" t="str">
            <v>I1723</v>
          </cell>
          <cell r="B1724" t="str">
            <v>SUMINSTRO DE MARCADORES DECABLES</v>
          </cell>
          <cell r="C1724" t="str">
            <v>Insumos</v>
          </cell>
          <cell r="D1724" t="str">
            <v>ML</v>
          </cell>
          <cell r="E1724">
            <v>1248</v>
          </cell>
          <cell r="F1724">
            <v>1049</v>
          </cell>
        </row>
        <row r="1725">
          <cell r="A1725" t="str">
            <v>I1724</v>
          </cell>
          <cell r="B1725" t="str">
            <v>SUMINISTRO DE MARCADORES EN ACRILICO</v>
          </cell>
          <cell r="C1725" t="str">
            <v>Insumos</v>
          </cell>
          <cell r="D1725" t="str">
            <v>ML</v>
          </cell>
          <cell r="E1725">
            <v>2675</v>
          </cell>
          <cell r="F1725">
            <v>2248</v>
          </cell>
        </row>
        <row r="1726">
          <cell r="A1726" t="str">
            <v>I1725</v>
          </cell>
          <cell r="B1726" t="str">
            <v>SUMINISTRO DE VARILLA  COOPERWELL 5/8" X 2.4M COBRE - COBRE</v>
          </cell>
          <cell r="C1726" t="str">
            <v>Insumos</v>
          </cell>
          <cell r="D1726" t="str">
            <v>UND</v>
          </cell>
          <cell r="E1726">
            <v>147709</v>
          </cell>
          <cell r="F1726">
            <v>124125</v>
          </cell>
        </row>
        <row r="1727">
          <cell r="A1727" t="str">
            <v>I1726</v>
          </cell>
          <cell r="B1727" t="str">
            <v>SUMINISTRO DE CABLE  CU  2 AWG DESNUDO</v>
          </cell>
          <cell r="C1727" t="str">
            <v>Insumos</v>
          </cell>
          <cell r="D1727" t="str">
            <v>ML</v>
          </cell>
          <cell r="E1727">
            <v>21721</v>
          </cell>
          <cell r="F1727">
            <v>18253</v>
          </cell>
        </row>
        <row r="1728">
          <cell r="A1728" t="str">
            <v>I1727</v>
          </cell>
          <cell r="B1728" t="str">
            <v>SUMINISTRO DE SOLDADURA CADWEEL 150GR</v>
          </cell>
          <cell r="C1728" t="str">
            <v>Insumos</v>
          </cell>
          <cell r="D1728" t="str">
            <v>UND</v>
          </cell>
          <cell r="E1728">
            <v>18178</v>
          </cell>
          <cell r="F1728">
            <v>15276</v>
          </cell>
        </row>
        <row r="1729">
          <cell r="A1729" t="str">
            <v>I1728</v>
          </cell>
          <cell r="B1729" t="str">
            <v>SUMINISTRO DE FAVIGEL</v>
          </cell>
          <cell r="C1729" t="str">
            <v>Insumos</v>
          </cell>
          <cell r="D1729" t="str">
            <v>KG</v>
          </cell>
          <cell r="E1729">
            <v>21382</v>
          </cell>
          <cell r="F1729">
            <v>17968</v>
          </cell>
        </row>
        <row r="1730">
          <cell r="A1730" t="str">
            <v>I1729</v>
          </cell>
          <cell r="B1730" t="str">
            <v>SUMINISTRO DEVARILLA COOPERWELL 5/8" X 2.4M COBRE-COBRE</v>
          </cell>
          <cell r="C1730" t="str">
            <v>Insumos</v>
          </cell>
          <cell r="D1730" t="str">
            <v>UND</v>
          </cell>
          <cell r="E1730">
            <v>147709</v>
          </cell>
          <cell r="F1730">
            <v>124125</v>
          </cell>
        </row>
        <row r="1731">
          <cell r="A1731" t="str">
            <v>I1730</v>
          </cell>
          <cell r="B1731" t="str">
            <v>SUMINISTRO DE CABLE CU 2AWG DESNUDO</v>
          </cell>
          <cell r="C1731" t="str">
            <v>Insumos</v>
          </cell>
          <cell r="D1731" t="str">
            <v>ML</v>
          </cell>
          <cell r="E1731">
            <v>21721</v>
          </cell>
          <cell r="F1731">
            <v>18253</v>
          </cell>
        </row>
        <row r="1732">
          <cell r="A1732" t="str">
            <v>I1731</v>
          </cell>
          <cell r="B1732" t="str">
            <v>SUMINSTRO DE SOLDADURA CADWEEL 150GR</v>
          </cell>
          <cell r="C1732" t="str">
            <v>Insumos</v>
          </cell>
          <cell r="D1732" t="str">
            <v>UND</v>
          </cell>
          <cell r="E1732">
            <v>18178</v>
          </cell>
          <cell r="F1732">
            <v>15276</v>
          </cell>
        </row>
        <row r="1733">
          <cell r="A1733" t="str">
            <v>I1732</v>
          </cell>
          <cell r="B1733" t="str">
            <v>SUMINISTRO DE CABLE 8 AWG HFFR LS 600V 75º CT</v>
          </cell>
          <cell r="C1733" t="str">
            <v>Insumos</v>
          </cell>
          <cell r="D1733" t="str">
            <v>ML</v>
          </cell>
          <cell r="E1733">
            <v>4071</v>
          </cell>
          <cell r="F1733">
            <v>3421</v>
          </cell>
        </row>
        <row r="1734">
          <cell r="A1734" t="str">
            <v>I1733</v>
          </cell>
          <cell r="B1734" t="str">
            <v>SUMINISTRO DE CABLE  10 AWG HFFR LS 600V 75º CT</v>
          </cell>
          <cell r="C1734" t="str">
            <v>Insumos</v>
          </cell>
          <cell r="D1734" t="str">
            <v>ML</v>
          </cell>
          <cell r="E1734">
            <v>2747</v>
          </cell>
          <cell r="F1734">
            <v>2308</v>
          </cell>
        </row>
        <row r="1735">
          <cell r="A1735" t="str">
            <v>I1734</v>
          </cell>
          <cell r="B1735" t="str">
            <v>SUMINISTRO DE TUBERIA PVC 1"</v>
          </cell>
          <cell r="C1735" t="str">
            <v>Insumos</v>
          </cell>
          <cell r="D1735" t="str">
            <v>ML</v>
          </cell>
          <cell r="E1735">
            <v>13276</v>
          </cell>
          <cell r="F1735">
            <v>11156</v>
          </cell>
        </row>
        <row r="1736">
          <cell r="A1736" t="str">
            <v>I1735</v>
          </cell>
          <cell r="B1736" t="str">
            <v>SUMINISTRO DE CURVA PVC 1"</v>
          </cell>
          <cell r="C1736" t="str">
            <v>Insumos</v>
          </cell>
          <cell r="D1736" t="str">
            <v>UND</v>
          </cell>
          <cell r="E1736">
            <v>5260</v>
          </cell>
          <cell r="F1736">
            <v>4420</v>
          </cell>
        </row>
        <row r="1737">
          <cell r="A1737" t="str">
            <v>I1736</v>
          </cell>
          <cell r="B1737" t="str">
            <v>SUMINISTRO DE CINTA AISLANTE DE COLORES</v>
          </cell>
          <cell r="C1737" t="str">
            <v>Insumos</v>
          </cell>
          <cell r="D1737" t="str">
            <v>UND</v>
          </cell>
          <cell r="E1737">
            <v>2230</v>
          </cell>
          <cell r="F1737">
            <v>1874</v>
          </cell>
        </row>
        <row r="1738">
          <cell r="A1738" t="str">
            <v>I1737</v>
          </cell>
          <cell r="B1738" t="str">
            <v>SUMINISTRO DE PEGANTE PVC CONDUIT</v>
          </cell>
          <cell r="C1738" t="str">
            <v>Insumos</v>
          </cell>
          <cell r="D1738" t="str">
            <v>GAL</v>
          </cell>
          <cell r="E1738">
            <v>62368</v>
          </cell>
          <cell r="F1738">
            <v>52410</v>
          </cell>
        </row>
        <row r="1739">
          <cell r="A1739" t="str">
            <v>I1738</v>
          </cell>
          <cell r="B1739" t="str">
            <v>SUMINISTRO DE TABLERO DE DISTRIBUCCION MONOFASICO  2F- N+T; 12 CIRCUITOS , INCRUSTAR CON TAPA</v>
          </cell>
          <cell r="C1739" t="str">
            <v>Insumos</v>
          </cell>
          <cell r="D1739" t="str">
            <v>UND</v>
          </cell>
          <cell r="E1739">
            <v>270851</v>
          </cell>
          <cell r="F1739">
            <v>227606</v>
          </cell>
        </row>
        <row r="1740">
          <cell r="A1740" t="str">
            <v>I1739</v>
          </cell>
          <cell r="B1740" t="str">
            <v>SUMINISTRO DE MARCADORES DE CABLES</v>
          </cell>
          <cell r="C1740" t="str">
            <v>Insumos</v>
          </cell>
          <cell r="D1740" t="str">
            <v>UND</v>
          </cell>
          <cell r="E1740">
            <v>1248</v>
          </cell>
          <cell r="F1740">
            <v>1049</v>
          </cell>
        </row>
        <row r="1741">
          <cell r="A1741" t="str">
            <v>I1740</v>
          </cell>
          <cell r="B1741" t="str">
            <v>SUMINISTRO DE CABLE 12AWG HFFR LS 600V 75º CT</v>
          </cell>
          <cell r="C1741" t="str">
            <v>Insumos</v>
          </cell>
          <cell r="D1741" t="str">
            <v>ML</v>
          </cell>
          <cell r="E1741">
            <v>1898</v>
          </cell>
          <cell r="F1741">
            <v>1595</v>
          </cell>
        </row>
        <row r="1742">
          <cell r="A1742" t="str">
            <v>I1741</v>
          </cell>
          <cell r="B1742" t="str">
            <v>SUMINISTRO DE TABLERO ELECTRICO (500X400X200) IP66</v>
          </cell>
          <cell r="C1742" t="str">
            <v>Insumos</v>
          </cell>
          <cell r="D1742" t="str">
            <v>UND</v>
          </cell>
          <cell r="E1742">
            <v>110635</v>
          </cell>
          <cell r="F1742">
            <v>92971</v>
          </cell>
        </row>
        <row r="1743">
          <cell r="A1743" t="str">
            <v>I1742</v>
          </cell>
          <cell r="B1743" t="str">
            <v>SUMINISTRO DE PROTECCION TIPO MINIBRAKER DE RIEL 16A</v>
          </cell>
          <cell r="C1743" t="str">
            <v>Insumos</v>
          </cell>
          <cell r="D1743" t="str">
            <v>UND</v>
          </cell>
          <cell r="E1743">
            <v>41837</v>
          </cell>
          <cell r="F1743">
            <v>35157</v>
          </cell>
        </row>
        <row r="1744">
          <cell r="A1744" t="str">
            <v>I1743</v>
          </cell>
          <cell r="B1744" t="str">
            <v>SUMINISTRO DE TERMINALESDE OJO PARA CABLE 12 AWG</v>
          </cell>
          <cell r="C1744" t="str">
            <v>Insumos</v>
          </cell>
          <cell r="D1744" t="str">
            <v>UND</v>
          </cell>
          <cell r="E1744">
            <v>7747</v>
          </cell>
          <cell r="F1744">
            <v>6510</v>
          </cell>
        </row>
        <row r="1745">
          <cell r="A1745" t="str">
            <v>I1744</v>
          </cell>
          <cell r="B1745" t="str">
            <v>SUMINISTRO DE ACCESORIOS FIJACION TABLERO Y CABLES TABLERO</v>
          </cell>
          <cell r="C1745" t="str">
            <v>Insumos</v>
          </cell>
          <cell r="D1745" t="str">
            <v>UND</v>
          </cell>
          <cell r="E1745">
            <v>30989</v>
          </cell>
          <cell r="F1745">
            <v>26041</v>
          </cell>
        </row>
        <row r="1746">
          <cell r="A1746" t="str">
            <v>I1745</v>
          </cell>
          <cell r="B1746" t="str">
            <v>SUMINISTRO DE PROTECCION  1X20 A; 10 KA, INCRUSTAR</v>
          </cell>
          <cell r="C1746" t="str">
            <v>Insumos</v>
          </cell>
          <cell r="D1746" t="str">
            <v>UND</v>
          </cell>
          <cell r="E1746">
            <v>18593</v>
          </cell>
          <cell r="F1746">
            <v>15624</v>
          </cell>
        </row>
        <row r="1747">
          <cell r="A1747" t="str">
            <v>I1746</v>
          </cell>
          <cell r="B1747" t="str">
            <v>SUMINISTRO DE BALA LED CIRCULAR DE SOBREPONER 20W</v>
          </cell>
          <cell r="C1747" t="str">
            <v>Insumos</v>
          </cell>
          <cell r="D1747" t="str">
            <v>UND</v>
          </cell>
          <cell r="E1747">
            <v>18199</v>
          </cell>
          <cell r="F1747">
            <v>15293</v>
          </cell>
        </row>
        <row r="1748">
          <cell r="A1748" t="str">
            <v>I1747</v>
          </cell>
          <cell r="B1748" t="str">
            <v>SUMINISTRO DE ALAMBRE  12AWG HFFR LS 600V 75º CT</v>
          </cell>
          <cell r="C1748" t="str">
            <v>Insumos</v>
          </cell>
          <cell r="D1748" t="str">
            <v>ML</v>
          </cell>
          <cell r="E1748">
            <v>1898</v>
          </cell>
          <cell r="F1748">
            <v>1595</v>
          </cell>
        </row>
        <row r="1749">
          <cell r="A1749" t="str">
            <v>I1748</v>
          </cell>
          <cell r="B1749" t="str">
            <v>SUMINISTRO DE LUMINARIA 120X30, SOBREPONER, 2T, LED, 40W, ESPECULAR 3"</v>
          </cell>
          <cell r="C1749" t="str">
            <v>Insumos</v>
          </cell>
          <cell r="D1749" t="str">
            <v>UND</v>
          </cell>
          <cell r="E1749">
            <v>280459</v>
          </cell>
          <cell r="F1749">
            <v>235680</v>
          </cell>
        </row>
        <row r="1750">
          <cell r="A1750" t="str">
            <v>I1749</v>
          </cell>
          <cell r="B1750" t="str">
            <v>SUMINISTRO DE ALAMBRE 12 AWG HFFR LS 600V 75º CT</v>
          </cell>
          <cell r="C1750" t="str">
            <v>Insumos</v>
          </cell>
          <cell r="D1750" t="str">
            <v>ML</v>
          </cell>
          <cell r="E1750">
            <v>1898</v>
          </cell>
          <cell r="F1750">
            <v>1595</v>
          </cell>
        </row>
        <row r="1751">
          <cell r="A1751" t="str">
            <v>I1750</v>
          </cell>
          <cell r="B1751" t="str">
            <v>SUMINISTRO DE LUMINARIA 60X60 DE SOBREPONER T4, LED, 10W ESPECULAR 1.5"</v>
          </cell>
          <cell r="C1751" t="str">
            <v>Insumos</v>
          </cell>
          <cell r="D1751" t="str">
            <v>UND</v>
          </cell>
          <cell r="E1751">
            <v>319196</v>
          </cell>
          <cell r="F1751">
            <v>268232</v>
          </cell>
        </row>
        <row r="1752">
          <cell r="A1752" t="str">
            <v>I1751</v>
          </cell>
          <cell r="B1752" t="str">
            <v>SUMINISTRO DE ALAMBRE 12 AWG HFFR LS 600V 75ºCT</v>
          </cell>
          <cell r="C1752" t="str">
            <v>Insumos</v>
          </cell>
          <cell r="D1752" t="str">
            <v>ML</v>
          </cell>
          <cell r="E1752">
            <v>1898</v>
          </cell>
          <cell r="F1752">
            <v>1595</v>
          </cell>
        </row>
        <row r="1753">
          <cell r="A1753" t="str">
            <v>I1752</v>
          </cell>
          <cell r="B1753" t="str">
            <v>SUMINISTRO DE APLIQUE TIPO TORTUGA MARCA HAVELLS - SYLVANIA O SIMILAR  CON ACCESOSRIOS</v>
          </cell>
          <cell r="C1753" t="str">
            <v>Insumos</v>
          </cell>
          <cell r="D1753" t="str">
            <v>UND</v>
          </cell>
          <cell r="E1753">
            <v>38739</v>
          </cell>
          <cell r="F1753">
            <v>32554</v>
          </cell>
        </row>
        <row r="1754">
          <cell r="A1754" t="str">
            <v>I1753</v>
          </cell>
          <cell r="B1754" t="str">
            <v>SUMINISTRO DE INTERRUPTOR SENCILLO</v>
          </cell>
          <cell r="C1754" t="str">
            <v>Insumos</v>
          </cell>
          <cell r="D1754" t="str">
            <v>UND</v>
          </cell>
          <cell r="E1754">
            <v>16424</v>
          </cell>
          <cell r="F1754">
            <v>13802</v>
          </cell>
        </row>
        <row r="1755">
          <cell r="A1755" t="str">
            <v>I1754</v>
          </cell>
          <cell r="B1755" t="str">
            <v>SUMINISTRO DE CAJA 2X4 PLASTICA</v>
          </cell>
          <cell r="C1755" t="str">
            <v>Insumos</v>
          </cell>
          <cell r="D1755" t="str">
            <v>UND</v>
          </cell>
          <cell r="E1755">
            <v>926</v>
          </cell>
          <cell r="F1755">
            <v>778</v>
          </cell>
        </row>
        <row r="1756">
          <cell r="A1756" t="str">
            <v>I1755</v>
          </cell>
          <cell r="B1756" t="str">
            <v>SUMINISTRO DE TERMINAL PVC 1/2"</v>
          </cell>
          <cell r="C1756" t="str">
            <v>Insumos</v>
          </cell>
          <cell r="D1756" t="str">
            <v>UND</v>
          </cell>
          <cell r="E1756">
            <v>269</v>
          </cell>
          <cell r="F1756">
            <v>226</v>
          </cell>
        </row>
        <row r="1757">
          <cell r="A1757" t="str">
            <v>I1756</v>
          </cell>
          <cell r="B1757" t="str">
            <v>SUMINISTRO DE CURVA PVC 1/2"</v>
          </cell>
          <cell r="C1757" t="str">
            <v>Insumos</v>
          </cell>
          <cell r="D1757" t="str">
            <v>UND</v>
          </cell>
          <cell r="E1757">
            <v>697</v>
          </cell>
          <cell r="F1757">
            <v>586</v>
          </cell>
        </row>
        <row r="1758">
          <cell r="A1758" t="str">
            <v>I1757</v>
          </cell>
          <cell r="B1758" t="str">
            <v>SUMINISTRO DE TUBERIA PVC 1/2"</v>
          </cell>
          <cell r="C1758" t="str">
            <v>Insumos</v>
          </cell>
          <cell r="D1758" t="str">
            <v>ML</v>
          </cell>
          <cell r="E1758">
            <v>4455</v>
          </cell>
          <cell r="F1758">
            <v>3744</v>
          </cell>
        </row>
        <row r="1759">
          <cell r="A1759" t="str">
            <v>I1758</v>
          </cell>
          <cell r="B1759" t="str">
            <v>SUMINISTRO DE INTERRUPTOR DOBLE</v>
          </cell>
          <cell r="C1759" t="str">
            <v>Insumos</v>
          </cell>
          <cell r="D1759" t="str">
            <v>UND</v>
          </cell>
          <cell r="E1759">
            <v>16424</v>
          </cell>
          <cell r="F1759">
            <v>13802</v>
          </cell>
        </row>
        <row r="1760">
          <cell r="A1760" t="str">
            <v>I1759</v>
          </cell>
          <cell r="B1760" t="str">
            <v>SUMINISTRO DE CAJA 2X4" PLASTICA</v>
          </cell>
          <cell r="C1760" t="str">
            <v>Insumos</v>
          </cell>
          <cell r="D1760" t="str">
            <v>UND</v>
          </cell>
          <cell r="E1760">
            <v>926</v>
          </cell>
          <cell r="F1760">
            <v>778</v>
          </cell>
        </row>
        <row r="1761">
          <cell r="A1761" t="str">
            <v>I1760</v>
          </cell>
          <cell r="B1761" t="str">
            <v>SUMINISTRO DE INTERRUPTOR CONMUTABLE</v>
          </cell>
          <cell r="C1761" t="str">
            <v>Insumos</v>
          </cell>
          <cell r="D1761" t="str">
            <v>UND</v>
          </cell>
          <cell r="E1761">
            <v>14876</v>
          </cell>
          <cell r="F1761">
            <v>12501</v>
          </cell>
        </row>
        <row r="1762">
          <cell r="A1762" t="str">
            <v>I1761</v>
          </cell>
          <cell r="B1762" t="str">
            <v>SUMINISTRO DE INTERRUPTOR CONMUTABLE DOBLE</v>
          </cell>
          <cell r="C1762" t="str">
            <v>Insumos</v>
          </cell>
          <cell r="D1762" t="str">
            <v>UND</v>
          </cell>
          <cell r="E1762">
            <v>20142</v>
          </cell>
          <cell r="F1762">
            <v>16926</v>
          </cell>
        </row>
        <row r="1763">
          <cell r="A1763" t="str">
            <v>I1762</v>
          </cell>
          <cell r="B1763" t="str">
            <v>SUMINISTRO DE INTERRUPTOR CONMUTABLE TRIPLE</v>
          </cell>
          <cell r="C1763" t="str">
            <v>Insumos</v>
          </cell>
          <cell r="D1763" t="str">
            <v>UND</v>
          </cell>
          <cell r="E1763">
            <v>20142</v>
          </cell>
          <cell r="F1763">
            <v>16926</v>
          </cell>
        </row>
        <row r="1764">
          <cell r="A1764" t="str">
            <v>I1763</v>
          </cell>
          <cell r="B1764" t="str">
            <v>SUMINISTRO DE INTERRUPTOR CUATRO VIAS</v>
          </cell>
          <cell r="C1764" t="str">
            <v>Insumos</v>
          </cell>
          <cell r="D1764" t="str">
            <v>UND</v>
          </cell>
          <cell r="E1764">
            <v>42146</v>
          </cell>
          <cell r="F1764">
            <v>35417</v>
          </cell>
        </row>
        <row r="1765">
          <cell r="A1765" t="str">
            <v>I1764</v>
          </cell>
          <cell r="B1765" t="str">
            <v>SUMINISTRO DE INTERRUPTOR SENSOR DE MOVIMIENTO</v>
          </cell>
          <cell r="C1765" t="str">
            <v>Insumos</v>
          </cell>
          <cell r="D1765" t="str">
            <v>UND</v>
          </cell>
          <cell r="E1765">
            <v>88321</v>
          </cell>
          <cell r="F1765">
            <v>74219</v>
          </cell>
        </row>
        <row r="1766">
          <cell r="A1766" t="str">
            <v>I1765</v>
          </cell>
          <cell r="B1766" t="str">
            <v>SUMINISTRO DE TOMACORRIENTE CON POLO A TIERRA ECONÓMICO</v>
          </cell>
          <cell r="C1766" t="str">
            <v>Insumos</v>
          </cell>
          <cell r="D1766" t="str">
            <v>UND</v>
          </cell>
          <cell r="E1766">
            <v>5188</v>
          </cell>
          <cell r="F1766">
            <v>4360</v>
          </cell>
        </row>
        <row r="1767">
          <cell r="A1767" t="str">
            <v>I1766</v>
          </cell>
          <cell r="B1767" t="str">
            <v>SUMINISTRO DE TOMACORRIENTE TIPO  REGULADO COLOR NARANJA</v>
          </cell>
          <cell r="C1767" t="str">
            <v>Insumos</v>
          </cell>
          <cell r="D1767" t="str">
            <v>UND</v>
          </cell>
          <cell r="E1767">
            <v>43234</v>
          </cell>
          <cell r="F1767">
            <v>36331</v>
          </cell>
        </row>
        <row r="1768">
          <cell r="A1768" t="str">
            <v>I1767</v>
          </cell>
          <cell r="B1768" t="str">
            <v>SUMINISTRO DE TOMACORRIENTE CON POLO A TIERRA GFCI</v>
          </cell>
          <cell r="C1768" t="str">
            <v>Insumos</v>
          </cell>
          <cell r="D1768" t="str">
            <v>UND</v>
          </cell>
          <cell r="E1768">
            <v>85224</v>
          </cell>
          <cell r="F1768">
            <v>71617</v>
          </cell>
        </row>
        <row r="1769">
          <cell r="A1769" t="str">
            <v>I1768</v>
          </cell>
          <cell r="B1769" t="str">
            <v>SUMINISTRO DE FACEPLCE</v>
          </cell>
          <cell r="C1769" t="str">
            <v>Insumos</v>
          </cell>
          <cell r="D1769" t="str">
            <v>UND</v>
          </cell>
          <cell r="E1769">
            <v>11782</v>
          </cell>
          <cell r="F1769">
            <v>9901</v>
          </cell>
        </row>
        <row r="1770">
          <cell r="A1770" t="str">
            <v>I1769</v>
          </cell>
          <cell r="B1770" t="str">
            <v>SUMINISTRO DE CABLE UTP CATEGORIA 6</v>
          </cell>
          <cell r="C1770" t="str">
            <v>Insumos</v>
          </cell>
          <cell r="D1770" t="str">
            <v>ML</v>
          </cell>
          <cell r="E1770">
            <v>2858</v>
          </cell>
          <cell r="F1770">
            <v>2402</v>
          </cell>
        </row>
        <row r="1771">
          <cell r="A1771" t="str">
            <v>I1770</v>
          </cell>
          <cell r="B1771" t="str">
            <v>SUMINISTRO DE CABLE UTP CATEGORIA 5E</v>
          </cell>
          <cell r="C1771" t="str">
            <v>Insumos</v>
          </cell>
          <cell r="D1771" t="str">
            <v>ML</v>
          </cell>
          <cell r="E1771">
            <v>2325</v>
          </cell>
          <cell r="F1771">
            <v>1954</v>
          </cell>
        </row>
        <row r="1772">
          <cell r="A1772" t="str">
            <v>I1771</v>
          </cell>
          <cell r="B1772" t="str">
            <v>SUMINISTRO DE CANALETA METALICA 15X15CM, 2 DIVISIONES</v>
          </cell>
          <cell r="C1772" t="str">
            <v>Insumos</v>
          </cell>
          <cell r="D1772" t="str">
            <v>ML</v>
          </cell>
          <cell r="E1772">
            <v>27890</v>
          </cell>
          <cell r="F1772">
            <v>23437</v>
          </cell>
        </row>
        <row r="1773">
          <cell r="A1773" t="str">
            <v>I1772</v>
          </cell>
          <cell r="B1773" t="str">
            <v>SUMINISTRO DE TROQUEL METALICO PARA PUESTO DE TRABAJO</v>
          </cell>
          <cell r="C1773" t="str">
            <v>Insumos</v>
          </cell>
          <cell r="D1773" t="str">
            <v>UND</v>
          </cell>
          <cell r="E1773">
            <v>9606</v>
          </cell>
          <cell r="F1773">
            <v>8072</v>
          </cell>
        </row>
        <row r="1774">
          <cell r="A1774" t="str">
            <v>I1773</v>
          </cell>
          <cell r="B1774" t="str">
            <v>SUMINISTRO DE TUBERIA EMT 3/4"</v>
          </cell>
          <cell r="C1774" t="str">
            <v>Insumos</v>
          </cell>
          <cell r="D1774" t="str">
            <v>ML</v>
          </cell>
          <cell r="E1774">
            <v>5735</v>
          </cell>
          <cell r="F1774">
            <v>4819</v>
          </cell>
        </row>
        <row r="1775">
          <cell r="A1775" t="str">
            <v>I1774</v>
          </cell>
          <cell r="B1775" t="str">
            <v>SUMINISTRO FACEPLACE</v>
          </cell>
          <cell r="C1775" t="str">
            <v>Insumos</v>
          </cell>
          <cell r="D1775" t="str">
            <v>UND</v>
          </cell>
          <cell r="E1775">
            <v>11782</v>
          </cell>
          <cell r="F1775">
            <v>9901</v>
          </cell>
        </row>
        <row r="1776">
          <cell r="A1776" t="str">
            <v>I1775</v>
          </cell>
          <cell r="B1776" t="str">
            <v>SUMINISTRO DE PUNTO VGA</v>
          </cell>
          <cell r="C1776" t="str">
            <v>Insumos</v>
          </cell>
          <cell r="D1776" t="str">
            <v>UND</v>
          </cell>
          <cell r="E1776">
            <v>150923</v>
          </cell>
          <cell r="F1776">
            <v>126826</v>
          </cell>
        </row>
        <row r="1777">
          <cell r="A1777" t="str">
            <v>I1776</v>
          </cell>
          <cell r="B1777" t="str">
            <v>SUMINISTRO DE PUNTO HDMI</v>
          </cell>
          <cell r="C1777" t="str">
            <v>Insumos</v>
          </cell>
          <cell r="D1777" t="str">
            <v>UND</v>
          </cell>
          <cell r="E1777">
            <v>402942</v>
          </cell>
          <cell r="F1777">
            <v>338607</v>
          </cell>
        </row>
        <row r="1778">
          <cell r="A1778" t="str">
            <v>I1777</v>
          </cell>
          <cell r="B1778" t="str">
            <v>SUMINISTRO DE BANDEJA TIPO MALLA 04M X 0.1</v>
          </cell>
          <cell r="C1778" t="str">
            <v>Insumos</v>
          </cell>
          <cell r="D1778" t="str">
            <v>ML</v>
          </cell>
          <cell r="E1778">
            <v>4649</v>
          </cell>
          <cell r="F1778">
            <v>3907</v>
          </cell>
        </row>
        <row r="1779">
          <cell r="A1779" t="str">
            <v>I1778</v>
          </cell>
          <cell r="B1779" t="str">
            <v>SUMINISTRO DE UNIONES</v>
          </cell>
          <cell r="C1779" t="str">
            <v>Insumos</v>
          </cell>
          <cell r="D1779" t="str">
            <v>UND</v>
          </cell>
          <cell r="E1779">
            <v>123960</v>
          </cell>
          <cell r="F1779">
            <v>104168</v>
          </cell>
        </row>
        <row r="1780">
          <cell r="A1780" t="str">
            <v>I1779</v>
          </cell>
          <cell r="B1780" t="str">
            <v>SUMINISTRO DE SOPORTES</v>
          </cell>
          <cell r="C1780" t="str">
            <v>Insumos</v>
          </cell>
          <cell r="D1780" t="str">
            <v>UND</v>
          </cell>
          <cell r="E1780">
            <v>122350</v>
          </cell>
          <cell r="F1780">
            <v>102815</v>
          </cell>
        </row>
        <row r="1781">
          <cell r="A1781" t="str">
            <v>I1780</v>
          </cell>
          <cell r="B1781" t="str">
            <v>SUMINISTRO E INSTALACION PATCH PANEL 12 PUERTOS</v>
          </cell>
          <cell r="C1781" t="str">
            <v>Insumos</v>
          </cell>
          <cell r="D1781" t="str">
            <v>UND</v>
          </cell>
          <cell r="E1781">
            <v>309900</v>
          </cell>
          <cell r="F1781">
            <v>260420</v>
          </cell>
        </row>
        <row r="1782">
          <cell r="A1782" t="str">
            <v>I1781</v>
          </cell>
          <cell r="B1782" t="str">
            <v>SUMINISTRO E INSTALACION RACK MEDIANO DE PARED 50X45X60</v>
          </cell>
          <cell r="C1782" t="str">
            <v>Insumos</v>
          </cell>
          <cell r="D1782" t="str">
            <v>UND</v>
          </cell>
          <cell r="E1782">
            <v>464851</v>
          </cell>
          <cell r="F1782">
            <v>390631</v>
          </cell>
        </row>
        <row r="1783">
          <cell r="A1783" t="str">
            <v>I1782</v>
          </cell>
          <cell r="B1783" t="str">
            <v>SUMINISTRO E INSTALACION PLANTA TELEFONICA 24 SALIDAS 8 ENTRADAS</v>
          </cell>
          <cell r="C1783" t="str">
            <v>Insumos</v>
          </cell>
          <cell r="D1783" t="str">
            <v>UND</v>
          </cell>
          <cell r="E1783">
            <v>3075757</v>
          </cell>
          <cell r="F1783">
            <v>2584670</v>
          </cell>
        </row>
        <row r="1784">
          <cell r="A1784" t="str">
            <v>I1783</v>
          </cell>
          <cell r="B1784" t="str">
            <v>SUMINISTRO E INSTALACION STRIP TELEFONICO 24</v>
          </cell>
          <cell r="C1784" t="str">
            <v>Insumos</v>
          </cell>
          <cell r="D1784" t="str">
            <v>UND</v>
          </cell>
          <cell r="E1784">
            <v>46872</v>
          </cell>
          <cell r="F1784">
            <v>39388</v>
          </cell>
        </row>
        <row r="1785">
          <cell r="A1785" t="str">
            <v>I1784</v>
          </cell>
          <cell r="B1785" t="str">
            <v>PATCH CORD RJ45</v>
          </cell>
          <cell r="C1785" t="str">
            <v>Insumos</v>
          </cell>
          <cell r="D1785" t="str">
            <v>UND</v>
          </cell>
          <cell r="E1785">
            <v>5037</v>
          </cell>
          <cell r="F1785">
            <v>4233</v>
          </cell>
        </row>
        <row r="1786">
          <cell r="A1786" t="str">
            <v>I1785</v>
          </cell>
          <cell r="B1786" t="str">
            <v>SUMINISTRO DE SWITCH DE 12 PUERTOS</v>
          </cell>
          <cell r="C1786" t="str">
            <v>Insumos</v>
          </cell>
          <cell r="D1786" t="str">
            <v>UND</v>
          </cell>
          <cell r="E1786">
            <v>1592944</v>
          </cell>
          <cell r="F1786">
            <v>1338608</v>
          </cell>
        </row>
        <row r="1787">
          <cell r="A1787" t="str">
            <v>I1786</v>
          </cell>
          <cell r="B1787" t="str">
            <v>ANTICORROSIVO PREMIUM- TIPO PINTUCO REF 513 O SIMILAR</v>
          </cell>
          <cell r="C1787" t="str">
            <v>Insumos</v>
          </cell>
          <cell r="D1787" t="str">
            <v>GAL</v>
          </cell>
          <cell r="E1787">
            <v>73146</v>
          </cell>
          <cell r="F1787">
            <v>61467</v>
          </cell>
        </row>
        <row r="1788">
          <cell r="A1788" t="str">
            <v>I1787</v>
          </cell>
          <cell r="B1788" t="str">
            <v>ESMALTE SINTETICO PINTULUX -  TIPO PINTUCO REF SEGUN COLOR DISEÑO O SIMILAR</v>
          </cell>
          <cell r="C1788" t="str">
            <v>Insumos</v>
          </cell>
          <cell r="D1788" t="str">
            <v>GAL</v>
          </cell>
          <cell r="E1788">
            <v>106083</v>
          </cell>
          <cell r="F1788">
            <v>89145</v>
          </cell>
        </row>
        <row r="1789">
          <cell r="A1789" t="str">
            <v>I1788</v>
          </cell>
          <cell r="B1789" t="str">
            <v>PERFIL IPE 300</v>
          </cell>
          <cell r="C1789" t="str">
            <v>Insumos</v>
          </cell>
          <cell r="D1789" t="str">
            <v>KG</v>
          </cell>
          <cell r="E1789">
            <v>4271</v>
          </cell>
          <cell r="F1789">
            <v>3589</v>
          </cell>
        </row>
        <row r="1790">
          <cell r="A1790" t="str">
            <v>I1789</v>
          </cell>
          <cell r="B1790" t="str">
            <v>SOLDADURA ELECTRICA TIPO WESTARCO SUPER E - 6013 DE 1/8 O SIMILAR</v>
          </cell>
          <cell r="C1790" t="str">
            <v>Insumos</v>
          </cell>
          <cell r="D1790" t="str">
            <v>KG</v>
          </cell>
          <cell r="E1790">
            <v>12850</v>
          </cell>
          <cell r="F1790">
            <v>10798</v>
          </cell>
        </row>
        <row r="1791">
          <cell r="A1791" t="str">
            <v>I1790</v>
          </cell>
          <cell r="B1791" t="str">
            <v>PERFIL C3X5</v>
          </cell>
          <cell r="C1791" t="str">
            <v>Insumos</v>
          </cell>
          <cell r="D1791" t="str">
            <v>KG</v>
          </cell>
          <cell r="E1791">
            <v>4125</v>
          </cell>
          <cell r="F1791">
            <v>3466</v>
          </cell>
        </row>
        <row r="1792">
          <cell r="A1792" t="str">
            <v>I1791</v>
          </cell>
          <cell r="B1792" t="str">
            <v>LEGALIZACION Y RETIE</v>
          </cell>
          <cell r="C1792" t="str">
            <v>Insumos</v>
          </cell>
          <cell r="D1792" t="str">
            <v>UND</v>
          </cell>
          <cell r="E1792">
            <v>4060176</v>
          </cell>
          <cell r="F1792">
            <v>3411913</v>
          </cell>
        </row>
        <row r="1793">
          <cell r="A1793" t="str">
            <v>I1792</v>
          </cell>
          <cell r="B1793" t="str">
            <v>SUMINSTRO DE TRANSPORTE E INSTALACION CABINAS SANITARIAS EN ACERO INOXIDABLE AISI SAE 304 2B SATINADA IVA INCLUIDO</v>
          </cell>
          <cell r="C1793" t="str">
            <v>Insumos</v>
          </cell>
          <cell r="D1793" t="str">
            <v>M2</v>
          </cell>
          <cell r="E1793">
            <v>608214</v>
          </cell>
          <cell r="F1793">
            <v>511104</v>
          </cell>
        </row>
        <row r="1794">
          <cell r="A1794" t="str">
            <v>I1793</v>
          </cell>
          <cell r="B1794" t="str">
            <v>SUMINISTRO,TRANSPORTE E INSTALCION  BARANDA EN TUBERIA GALVANIZADA A 4 HILOS DE 2" ENTRE 0.9 Y 1 MTS, PARALES  VERTICALES CADA 2 MTS,RELLENA DE CONCRETO, INCLUYE  WASH PRIMER PINTURA, ANCLAJES Y RETIRO DE SOBRANTES</v>
          </cell>
          <cell r="C1794" t="str">
            <v>Insumos</v>
          </cell>
          <cell r="D1794" t="str">
            <v>ML</v>
          </cell>
          <cell r="E1794">
            <v>357299</v>
          </cell>
          <cell r="F1794">
            <v>300251</v>
          </cell>
        </row>
        <row r="1795">
          <cell r="A1795" t="str">
            <v>I1794</v>
          </cell>
          <cell r="B1795" t="str">
            <v>SUMINISTRO TRANSPORTE E INSTALCION DE 60000 PCI (INCLUYE ALAMBRE NEGRO Y FIGURACION)</v>
          </cell>
          <cell r="C1795" t="str">
            <v>Insumos</v>
          </cell>
          <cell r="D1795" t="str">
            <v>KG</v>
          </cell>
          <cell r="E1795">
            <v>6199</v>
          </cell>
          <cell r="F1795">
            <v>5209</v>
          </cell>
        </row>
        <row r="1796">
          <cell r="A1796" t="str">
            <v>I1795</v>
          </cell>
          <cell r="B1796" t="str">
            <v>SUMINISTRO TRANSPORTE E INSTALACION ACERO DE 60000 PCI( INCLUYE ALAMBRE NEGRO Y FIGURACION)</v>
          </cell>
          <cell r="C1796" t="str">
            <v>Insumos</v>
          </cell>
          <cell r="D1796" t="str">
            <v>KG</v>
          </cell>
          <cell r="E1796">
            <v>6199</v>
          </cell>
          <cell r="F1796">
            <v>5209</v>
          </cell>
        </row>
        <row r="1797">
          <cell r="A1797" t="str">
            <v>I1796</v>
          </cell>
          <cell r="B1797" t="str">
            <v>SUMINISTRO TRANSPORTE E INSTALACION DE MENSULA EN LAMINA 3/8 DE 1,20*,90 CON PERFORACION  EN BROCA DE 1/2 Y PINTURA ELECTROSTATICA SEGUN DISEÑO</v>
          </cell>
          <cell r="C1797" t="str">
            <v>Insumos</v>
          </cell>
          <cell r="D1797" t="str">
            <v>UND</v>
          </cell>
          <cell r="E1797">
            <v>615794</v>
          </cell>
          <cell r="F1797">
            <v>517474</v>
          </cell>
        </row>
        <row r="1798">
          <cell r="A1798" t="str">
            <v>I1797</v>
          </cell>
          <cell r="B1798" t="str">
            <v>BANCA EN CONCRETO DE 21 MPA ANCHO 0,3 MTS</v>
          </cell>
          <cell r="C1798" t="str">
            <v>Insumos</v>
          </cell>
          <cell r="D1798" t="str">
            <v>ML</v>
          </cell>
          <cell r="E1798">
            <v>122827</v>
          </cell>
          <cell r="F1798">
            <v>103216</v>
          </cell>
        </row>
        <row r="1799">
          <cell r="A1799" t="str">
            <v>I1798</v>
          </cell>
          <cell r="B1799" t="str">
            <v>SUMINISTROTRANS E INSTALACION ACERO DE 60000 PCI (INCLUYE ALAMBRE NEGRO Y FIGURACION)</v>
          </cell>
          <cell r="C1799" t="str">
            <v>Insumos</v>
          </cell>
          <cell r="D1799" t="str">
            <v>KG</v>
          </cell>
          <cell r="E1799">
            <v>6199</v>
          </cell>
          <cell r="F1799">
            <v>5209</v>
          </cell>
        </row>
        <row r="1800">
          <cell r="A1800" t="str">
            <v>I1799</v>
          </cell>
          <cell r="B1800" t="str">
            <v>SUMINISTRO TRANSPORTE E INSTALACION ACERO DE 60000 PCI (INCLUYE ALAMBRE NEGRO Y FIGURACION)</v>
          </cell>
          <cell r="C1800" t="str">
            <v>Insumos</v>
          </cell>
          <cell r="D1800" t="str">
            <v>KG</v>
          </cell>
          <cell r="E1800">
            <v>6199</v>
          </cell>
          <cell r="F1800">
            <v>5209</v>
          </cell>
        </row>
        <row r="1801">
          <cell r="A1801" t="str">
            <v>I1800</v>
          </cell>
          <cell r="B1801" t="str">
            <v>SUMINISTRO, TRANSPORTE E INSTALACION PUERTA METALICA LÁMINA  CAL. 18 TIPO PANEL CON MARCO SENCILLO ( INCLUYE ANTICORROSIVO + PINTURA ACEITE + MARCO EN LAMINA  CAL. 18 CARGADOS EN CONCRETO). INCLUYE EL SUMINISTRO DE TODOS LOS ACCESORIOS REQUERIDOS PARA EL CORRECTO MONTAJE( CHAPA MARCA YALE)</v>
          </cell>
          <cell r="C1801" t="str">
            <v>Insumos</v>
          </cell>
          <cell r="D1801" t="str">
            <v>UND</v>
          </cell>
          <cell r="E1801">
            <v>595494</v>
          </cell>
          <cell r="F1801">
            <v>500415</v>
          </cell>
        </row>
        <row r="1802">
          <cell r="A1802" t="str">
            <v>I1801</v>
          </cell>
          <cell r="B1802" t="str">
            <v>DESMONTE DE COLUMNAS EN MADERA</v>
          </cell>
          <cell r="C1802" t="str">
            <v>Insumos</v>
          </cell>
          <cell r="D1802" t="str">
            <v>UND</v>
          </cell>
          <cell r="E1802">
            <v>14887</v>
          </cell>
          <cell r="F1802">
            <v>12510</v>
          </cell>
        </row>
        <row r="1803">
          <cell r="A1803" t="str">
            <v>I1802</v>
          </cell>
          <cell r="B1803" t="str">
            <v>DESMONTE DE COLUMNA METALICA</v>
          </cell>
          <cell r="C1803" t="str">
            <v>Insumos</v>
          </cell>
          <cell r="D1803" t="str">
            <v>ML</v>
          </cell>
          <cell r="E1803">
            <v>11316</v>
          </cell>
          <cell r="F1803">
            <v>9509</v>
          </cell>
        </row>
        <row r="1804">
          <cell r="A1804" t="str">
            <v>I1803</v>
          </cell>
          <cell r="B1804" t="str">
            <v>DESMONTE DE CERCHA METALICA</v>
          </cell>
          <cell r="C1804" t="str">
            <v>Insumos</v>
          </cell>
          <cell r="D1804" t="str">
            <v>ML</v>
          </cell>
          <cell r="E1804">
            <v>17077</v>
          </cell>
          <cell r="F1804">
            <v>14350</v>
          </cell>
        </row>
        <row r="1805">
          <cell r="A1805" t="str">
            <v>I1804</v>
          </cell>
          <cell r="B1805" t="str">
            <v>DESMONTE DE PERFILES METALICOS</v>
          </cell>
          <cell r="C1805" t="str">
            <v>Insumos</v>
          </cell>
          <cell r="D1805" t="str">
            <v>ML</v>
          </cell>
          <cell r="E1805">
            <v>11316</v>
          </cell>
          <cell r="F1805">
            <v>9509</v>
          </cell>
        </row>
        <row r="1806">
          <cell r="A1806" t="str">
            <v>I1805</v>
          </cell>
          <cell r="B1806" t="str">
            <v>DEMOLICION MUROS EN LADRILLO</v>
          </cell>
          <cell r="C1806" t="str">
            <v>Insumos</v>
          </cell>
          <cell r="D1806" t="str">
            <v>M2</v>
          </cell>
          <cell r="E1806">
            <v>14211</v>
          </cell>
          <cell r="F1806">
            <v>11942</v>
          </cell>
        </row>
        <row r="1807">
          <cell r="A1807" t="str">
            <v>I1806</v>
          </cell>
          <cell r="B1807" t="str">
            <v>DISPOSICION FINAL BOTADERO</v>
          </cell>
          <cell r="C1807" t="str">
            <v>Insumos</v>
          </cell>
          <cell r="D1807" t="str">
            <v>KG</v>
          </cell>
          <cell r="E1807">
            <v>48</v>
          </cell>
          <cell r="F1807">
            <v>40</v>
          </cell>
        </row>
        <row r="1808">
          <cell r="A1808" t="str">
            <v>I1807</v>
          </cell>
          <cell r="B1808" t="str">
            <v>TUBO CUADRADO 3/4 X 3/4PULGADA X 1.5MM X 6M COLMENA</v>
          </cell>
          <cell r="C1808" t="str">
            <v>Insumos</v>
          </cell>
          <cell r="D1808" t="str">
            <v>UND</v>
          </cell>
          <cell r="E1808">
            <v>24657</v>
          </cell>
          <cell r="F1808">
            <v>20720</v>
          </cell>
        </row>
        <row r="1809">
          <cell r="A1809" t="str">
            <v>I1808</v>
          </cell>
          <cell r="B1809" t="str">
            <v>CERRAMIENTO PROVISIONAL CON SEÑALIZADOR Y TELA DE CRRRAMIENTO</v>
          </cell>
          <cell r="C1809" t="str">
            <v>Insumos</v>
          </cell>
          <cell r="D1809" t="str">
            <v>ML</v>
          </cell>
          <cell r="E1809">
            <v>7554</v>
          </cell>
          <cell r="F1809">
            <v>6348</v>
          </cell>
        </row>
        <row r="1810">
          <cell r="A1810" t="str">
            <v>I1809</v>
          </cell>
          <cell r="B1810" t="str">
            <v>AVISOS SEÑALIZACION</v>
          </cell>
          <cell r="C1810" t="str">
            <v>Insumos</v>
          </cell>
          <cell r="D1810" t="str">
            <v>UND</v>
          </cell>
          <cell r="E1810">
            <v>188590</v>
          </cell>
          <cell r="F1810">
            <v>158479</v>
          </cell>
        </row>
        <row r="1811">
          <cell r="A1811" t="str">
            <v>I1810</v>
          </cell>
          <cell r="B1811" t="str">
            <v>GUADUA SOBREBASA LONGITUD PROMEDIO L = 5MT</v>
          </cell>
          <cell r="C1811" t="str">
            <v>Insumos</v>
          </cell>
          <cell r="D1811" t="str">
            <v>M</v>
          </cell>
          <cell r="E1811">
            <v>5411</v>
          </cell>
          <cell r="F1811">
            <v>4547</v>
          </cell>
        </row>
        <row r="1812">
          <cell r="A1812" t="str">
            <v>I1811</v>
          </cell>
          <cell r="B1812" t="str">
            <v>TELA DE CERRAMIENTO A= 2,10 M ( ROLLO POR 100 M)</v>
          </cell>
          <cell r="C1812" t="str">
            <v>Insumos</v>
          </cell>
          <cell r="D1812" t="str">
            <v>M</v>
          </cell>
          <cell r="E1812">
            <v>1490</v>
          </cell>
          <cell r="F1812">
            <v>1252</v>
          </cell>
        </row>
        <row r="1813">
          <cell r="A1813" t="str">
            <v>I1812</v>
          </cell>
          <cell r="B1813" t="str">
            <v>EXCAVACION EN MATERIAL COMUN SECO DE 0.2M MANUAL</v>
          </cell>
          <cell r="C1813" t="str">
            <v>Insumos</v>
          </cell>
          <cell r="D1813" t="str">
            <v>M</v>
          </cell>
          <cell r="E1813">
            <v>37398</v>
          </cell>
          <cell r="F1813">
            <v>31427</v>
          </cell>
        </row>
        <row r="1814">
          <cell r="A1814" t="str">
            <v>I1813</v>
          </cell>
          <cell r="B1814" t="str">
            <v>PINTURA BASE INMUNIZANTE TRANSPARENTE MADERA X1/4GAL</v>
          </cell>
          <cell r="C1814" t="str">
            <v>Insumos</v>
          </cell>
          <cell r="D1814" t="str">
            <v>UND</v>
          </cell>
          <cell r="E1814">
            <v>40600</v>
          </cell>
          <cell r="F1814">
            <v>34118</v>
          </cell>
        </row>
        <row r="1815">
          <cell r="A1815" t="str">
            <v>I1814</v>
          </cell>
          <cell r="B1815" t="str">
            <v>TABLA 2,54 X 18 - 20 X 300 CM CEDRO ROJO CEPILLADA AMBAS CARAS</v>
          </cell>
          <cell r="C1815" t="str">
            <v>Insumos</v>
          </cell>
          <cell r="D1815" t="str">
            <v>UND</v>
          </cell>
          <cell r="E1815">
            <v>33832</v>
          </cell>
          <cell r="F1815">
            <v>28430</v>
          </cell>
        </row>
        <row r="1816">
          <cell r="A1816" t="str">
            <v>I1815</v>
          </cell>
          <cell r="B1816" t="str">
            <v>BARNIZ TRANSPARENTE 1 GALÓN SINTÉTICO</v>
          </cell>
          <cell r="C1816" t="str">
            <v>Insumos</v>
          </cell>
          <cell r="D1816" t="str">
            <v>GAL</v>
          </cell>
          <cell r="E1816">
            <v>47369</v>
          </cell>
          <cell r="F1816">
            <v>39806</v>
          </cell>
        </row>
        <row r="1817">
          <cell r="A1817" t="str">
            <v>I1816</v>
          </cell>
          <cell r="B1817" t="str">
            <v>DESMONTE CUBIERTA</v>
          </cell>
          <cell r="C1817" t="str">
            <v>Insumos</v>
          </cell>
          <cell r="D1817" t="str">
            <v>M2</v>
          </cell>
          <cell r="E1817">
            <v>14012</v>
          </cell>
          <cell r="F1817">
            <v>11775</v>
          </cell>
        </row>
        <row r="1818">
          <cell r="A1818" t="str">
            <v>I1817</v>
          </cell>
          <cell r="B1818" t="str">
            <v>PERFIL METALICO A572GR-50 CAL. 16 1 1/2 X 3 (40 MM X 80 MM)"</v>
          </cell>
          <cell r="C1818" t="str">
            <v>Insumos</v>
          </cell>
          <cell r="D1818" t="str">
            <v>ML</v>
          </cell>
          <cell r="E1818">
            <v>12568</v>
          </cell>
          <cell r="F1818">
            <v>10561</v>
          </cell>
        </row>
        <row r="1819">
          <cell r="A1819" t="str">
            <v>I1818</v>
          </cell>
          <cell r="B1819" t="str">
            <v>TEJA A-360 TRAPEZOIDAL AJOVER A=0.82 X L=6 M</v>
          </cell>
          <cell r="C1819" t="str">
            <v>Insumos</v>
          </cell>
          <cell r="D1819" t="str">
            <v>M2</v>
          </cell>
          <cell r="E1819">
            <v>45086</v>
          </cell>
          <cell r="F1819">
            <v>37887</v>
          </cell>
        </row>
        <row r="1820">
          <cell r="A1820" t="str">
            <v>I1819</v>
          </cell>
          <cell r="B1820" t="str">
            <v>TORNILLO CUBIERTA FIJADOR ALA</v>
          </cell>
          <cell r="C1820" t="str">
            <v>Insumos</v>
          </cell>
          <cell r="D1820" t="str">
            <v>UND</v>
          </cell>
          <cell r="E1820">
            <v>270</v>
          </cell>
          <cell r="F1820">
            <v>227</v>
          </cell>
        </row>
        <row r="1821">
          <cell r="A1821" t="str">
            <v>I1820</v>
          </cell>
          <cell r="B1821" t="str">
            <v>TORNILLO CUBIERTA AUTOPERFORANTE ARANDELA</v>
          </cell>
          <cell r="C1821" t="str">
            <v>Insumos</v>
          </cell>
          <cell r="D1821" t="str">
            <v>UND</v>
          </cell>
          <cell r="E1821">
            <v>812</v>
          </cell>
          <cell r="F1821">
            <v>682</v>
          </cell>
        </row>
        <row r="1822">
          <cell r="A1822" t="str">
            <v>I1821</v>
          </cell>
          <cell r="B1822" t="str">
            <v>MODULOS FIJOS EN SISTEMA PROYECTANTE CON PERFIL 1101 NATURAL Y DOBLE PUERTA BATIENTE CON VIDRIO DE 4 MM INCOLORO Y ACCESORIOS PROPIOS DEL SISTEMA CON TORNILLERIA GALVANIZADA, SEGUN PLANOS</v>
          </cell>
          <cell r="C1822" t="str">
            <v>Insumos</v>
          </cell>
          <cell r="D1822" t="str">
            <v>UND</v>
          </cell>
          <cell r="E1822">
            <v>6003681</v>
          </cell>
          <cell r="F1822">
            <v>5045110</v>
          </cell>
        </row>
        <row r="1823">
          <cell r="A1823" t="str">
            <v>I1822</v>
          </cell>
          <cell r="B1823" t="str">
            <v>MODULOS FIJOS EN SISTEMA PROYECTANTE CON PERFIL 1101 NATURAL Y BASCULANTES SUPERIORES EN VIDRIO DE 4 MM INCOLORO Y ACCESORIOS PROPIOS DEL SISTEMA CON TORNILLERIA GALVANIZADA, SEGUN PLANOS (4,80X2,20)</v>
          </cell>
          <cell r="C1823" t="str">
            <v>Insumos</v>
          </cell>
          <cell r="D1823" t="str">
            <v>UND</v>
          </cell>
          <cell r="E1823">
            <v>2381021</v>
          </cell>
          <cell r="F1823">
            <v>2000858</v>
          </cell>
        </row>
        <row r="1824">
          <cell r="A1824" t="str">
            <v>I1823</v>
          </cell>
          <cell r="B1824" t="str">
            <v>MODULOS FIJOS SISTEMA PROYECTANTE CON PERFIL 1101 NATURAL Y BASCULANTES SUPERIORES EN VIDRIO DE 4 MM INCOLORO Y ACCESORIOS PROPIOS DEL SISTEMA CON TORNILLERIA GALVANIZADA, SEGUN PLANOS (5,25 X 2,20)</v>
          </cell>
          <cell r="C1824" t="str">
            <v>Insumos</v>
          </cell>
          <cell r="D1824" t="str">
            <v>UND</v>
          </cell>
          <cell r="E1824">
            <v>2604239</v>
          </cell>
          <cell r="F1824">
            <v>2188436</v>
          </cell>
        </row>
        <row r="1825">
          <cell r="A1825" t="str">
            <v>I1824</v>
          </cell>
          <cell r="B1825" t="str">
            <v>MODULOS FIJOS SISTEMA PROYECTANTE CON PERFIL 1101 NATURAL Y REJILLA SUPERIOR EN VIDRIO DE 4 MM INCOLORO Y ACCESORIOS PROPIOS DEL SISTEMA CON TORNILLERIA GALVANIZADA, SEGUN PLANOS (1,20X1,35)</v>
          </cell>
          <cell r="C1825" t="str">
            <v>Insumos</v>
          </cell>
          <cell r="D1825" t="str">
            <v>UND</v>
          </cell>
          <cell r="E1825">
            <v>365269</v>
          </cell>
          <cell r="F1825">
            <v>306949</v>
          </cell>
        </row>
        <row r="1826">
          <cell r="A1826" t="str">
            <v>I1825</v>
          </cell>
          <cell r="B1826" t="str">
            <v>MODULOS FIJOS SISTEMA PROYECTANTE CON PERFIL 1101 NATURAL Y REJILLA VIDRIO DE 4 MM INCOLORO Y ACCESORIOS PROPIOS DEL SISTEMA CON TORNILLERIA GALVANIZADA, SEGUN PLANOS (1,20X0,50)</v>
          </cell>
          <cell r="C1826" t="str">
            <v>Insumos</v>
          </cell>
          <cell r="D1826" t="str">
            <v>UND</v>
          </cell>
          <cell r="E1826">
            <v>135286</v>
          </cell>
          <cell r="F1826">
            <v>113686</v>
          </cell>
        </row>
        <row r="1827">
          <cell r="A1827" t="str">
            <v>I1826</v>
          </cell>
          <cell r="B1827" t="str">
            <v>MODULOS FIJOS SISTEMA PROYECTANTE CON PERFIL 1101 NATURAL Y BASCULANTES SUPERIORES EN VIDRIO DE 4 MM INCOLORO Y ACCESORIOS PROPIOS DEL SISTEMA CON TORNILLERIA GALVANIZADA, SEGUN PLANOS (3,27X2,00)</v>
          </cell>
          <cell r="C1827" t="str">
            <v>Insumos</v>
          </cell>
          <cell r="D1827" t="str">
            <v>UND</v>
          </cell>
          <cell r="E1827">
            <v>1475253</v>
          </cell>
          <cell r="F1827">
            <v>1239708</v>
          </cell>
        </row>
        <row r="1828">
          <cell r="A1828" t="str">
            <v>I1827</v>
          </cell>
          <cell r="B1828" t="str">
            <v>MODULOS FIJOS SISTEMA PROYECTANTE CON PERFIL 1101 NATURAL Y REJILLA SUPERIOR EN VIDRIO DE 4 MM INCOLORO Y ACCESORIOS PROPIOS DEL SISTEMA CON TORNILLERIA GALVANIZADA, SEGUN PLANOS (4,80X2,50)</v>
          </cell>
          <cell r="C1828" t="str">
            <v>Insumos</v>
          </cell>
          <cell r="D1828" t="str">
            <v>UND</v>
          </cell>
          <cell r="E1828">
            <v>2705703</v>
          </cell>
          <cell r="F1828">
            <v>2273700</v>
          </cell>
        </row>
        <row r="1829">
          <cell r="A1829" t="str">
            <v>I1828</v>
          </cell>
          <cell r="B1829" t="str">
            <v>MODULOS FIJOS SISTEMA PROYECTANTE CON PERFIL 1101 NATURAL Y REJILLA EN VIDRIO DE 4 MM INCOLORO Y ACCESORIOS PROPIOS DEL SISTEMA CON TORNILLERIA GALVANIZADA, SEGUN PLANOS (4,80X0,50)</v>
          </cell>
          <cell r="C1829" t="str">
            <v>Insumos</v>
          </cell>
          <cell r="D1829" t="str">
            <v>UND</v>
          </cell>
          <cell r="E1829">
            <v>541141</v>
          </cell>
          <cell r="F1829">
            <v>454740</v>
          </cell>
        </row>
        <row r="1830">
          <cell r="A1830" t="str">
            <v>I1829</v>
          </cell>
          <cell r="B1830" t="str">
            <v>MODULOS FIJOS SISTEMA PROYECTANTE CON PERFIL 1101 NATURAL Y DOBLE PUERTA BATIENTE REJILLA SUPERIOR EN VIDRIO DE 4 MM INCOLORO Y ACCESORIOS PROPIOS DEL SISTEMA CON TORNILLERIA GALVANIZADA, SEGUN PLANOS (3,05X2,50)</v>
          </cell>
          <cell r="C1830" t="str">
            <v>Insumos</v>
          </cell>
          <cell r="D1830" t="str">
            <v>UND</v>
          </cell>
          <cell r="E1830">
            <v>2210463</v>
          </cell>
          <cell r="F1830">
            <v>1857532</v>
          </cell>
        </row>
        <row r="1831">
          <cell r="A1831" t="str">
            <v>I1830</v>
          </cell>
          <cell r="B1831" t="str">
            <v>MODULOS FIJOS SISTEMA PROYECTANTE CON PERFIL 1101 NATURAL Y PUERTA BATIENTE EN VIDRIO DE 4 MM INCOLORO Y ACCESORIOS PROPIOS DEL SISTEMA CON TORNILLERIA GALVANIZADA, SEGUN PLANOS (1,30X2,50)</v>
          </cell>
          <cell r="C1831" t="str">
            <v>Insumos</v>
          </cell>
          <cell r="D1831" t="str">
            <v>UND</v>
          </cell>
          <cell r="E1831">
            <v>942166</v>
          </cell>
          <cell r="F1831">
            <v>791736</v>
          </cell>
        </row>
        <row r="1832">
          <cell r="A1832" t="str">
            <v>I1831</v>
          </cell>
          <cell r="B1832" t="str">
            <v>MODULOS FIJOS SISTEMA PROYECTANTE CON PERFIL 1101 NATURAL Y DOBLE PUERTA BATIENTE EN VIDRIO DE 4 MM INCOLORO Y ACCESORIOS PROPIOS DEL SISTEMA CON TORNILLERIA GALVANIZADA, SEGUN PLANOS (3,05X2,50)</v>
          </cell>
          <cell r="C1832" t="str">
            <v>Insumos</v>
          </cell>
          <cell r="D1832" t="str">
            <v>UND</v>
          </cell>
          <cell r="E1832">
            <v>2210463</v>
          </cell>
          <cell r="F1832">
            <v>1857532</v>
          </cell>
        </row>
        <row r="1833">
          <cell r="A1833" t="str">
            <v>I1832</v>
          </cell>
          <cell r="B1833" t="str">
            <v>MODULOS FIJOS SISTEMA PROYECTANTE CON PERFIL 1101 NATURAL Y DOBLE PUERTA BATIENTE, REJILLAS SUPERIORES EN VIDRIO DE 4 MM INCOLORO Y ACCESORIOS PROPIOS DEL SISTEMA CON TORNILLERIA GALVANIZADA, SEGUN PLANOS (4,80X2,50)</v>
          </cell>
          <cell r="C1833" t="str">
            <v>Insumos</v>
          </cell>
          <cell r="D1833" t="str">
            <v>UND</v>
          </cell>
          <cell r="E1833">
            <v>3092230</v>
          </cell>
          <cell r="F1833">
            <v>2598513</v>
          </cell>
        </row>
        <row r="1834">
          <cell r="A1834" t="str">
            <v>I1833</v>
          </cell>
          <cell r="B1834" t="str">
            <v>MODULOS FIJOS SISTEMA PROYECTANTE CON PERFIL 1101 NATURAL Y DOBLE PUERTA BATIENTE EN VIDRIO DE 4 MM INCOLORO Y ACCESORIOS PROPIOS DEL SISTEMA CON TORNILLERIA GALVANIZADA, SEGUN PLANOS (2,75X2,50)</v>
          </cell>
          <cell r="C1834" t="str">
            <v>Insumos</v>
          </cell>
          <cell r="D1834" t="str">
            <v>UND</v>
          </cell>
          <cell r="E1834">
            <v>1771591</v>
          </cell>
          <cell r="F1834">
            <v>1488732</v>
          </cell>
        </row>
        <row r="1835">
          <cell r="A1835" t="str">
            <v>I1834</v>
          </cell>
          <cell r="B1835" t="str">
            <v>NAVE EN MADERA TRIPLEX DE 0,90 X 2,05 M, ENTAMBORADA</v>
          </cell>
          <cell r="C1835" t="str">
            <v>Insumos</v>
          </cell>
          <cell r="D1835" t="str">
            <v>UND</v>
          </cell>
          <cell r="E1835">
            <v>161053</v>
          </cell>
          <cell r="F1835">
            <v>135339</v>
          </cell>
        </row>
        <row r="1836">
          <cell r="A1836" t="str">
            <v>I1835</v>
          </cell>
          <cell r="B1836" t="str">
            <v>TOPE PUERTA RESORTE CROMO</v>
          </cell>
          <cell r="C1836" t="str">
            <v>Insumos</v>
          </cell>
          <cell r="D1836" t="str">
            <v>UND</v>
          </cell>
          <cell r="E1836">
            <v>3464</v>
          </cell>
          <cell r="F1836">
            <v>2911</v>
          </cell>
        </row>
        <row r="1837">
          <cell r="A1837" t="str">
            <v>I1836</v>
          </cell>
          <cell r="B1837" t="str">
            <v>GUARDAESCOBA MEDIA CAÑA EN PVC BLANCO 0,09 X 3,00 M</v>
          </cell>
          <cell r="C1837" t="str">
            <v>Insumos</v>
          </cell>
          <cell r="D1837" t="str">
            <v>ML</v>
          </cell>
          <cell r="E1837">
            <v>43443</v>
          </cell>
          <cell r="F1837">
            <v>36507</v>
          </cell>
        </row>
        <row r="1838">
          <cell r="A1838" t="str">
            <v>I1837</v>
          </cell>
          <cell r="B1838" t="str">
            <v>PORCELANATO URBAN ARENA 56,6 X 56,6 CM.</v>
          </cell>
          <cell r="C1838" t="str">
            <v>Insumos</v>
          </cell>
          <cell r="D1838" t="str">
            <v>M2</v>
          </cell>
          <cell r="E1838">
            <v>76061</v>
          </cell>
          <cell r="F1838">
            <v>63917</v>
          </cell>
        </row>
        <row r="1839">
          <cell r="A1839" t="str">
            <v>I1838</v>
          </cell>
          <cell r="B1839" t="str">
            <v>PINTURA SIKAFLOOR REF. 2430</v>
          </cell>
          <cell r="C1839" t="str">
            <v>Insumos</v>
          </cell>
          <cell r="D1839" t="str">
            <v>GAL</v>
          </cell>
          <cell r="E1839">
            <v>196444</v>
          </cell>
          <cell r="F1839">
            <v>165079</v>
          </cell>
        </row>
        <row r="1840">
          <cell r="A1840" t="str">
            <v>I1839</v>
          </cell>
          <cell r="B1840" t="str">
            <v>LLAVE TERMINAL DE COBRE ROSCADA DE 1/2"</v>
          </cell>
          <cell r="C1840" t="str">
            <v>Insumos</v>
          </cell>
          <cell r="D1840" t="str">
            <v>UND</v>
          </cell>
          <cell r="E1840">
            <v>26257</v>
          </cell>
          <cell r="F1840">
            <v>22065</v>
          </cell>
        </row>
        <row r="1841">
          <cell r="A1841" t="str">
            <v>I1840</v>
          </cell>
          <cell r="B1841" t="str">
            <v>SUMINISTRO DE PROTECCION  2X20 A; 10 KA, INCRUSTAR</v>
          </cell>
          <cell r="C1841" t="str">
            <v>Insumos</v>
          </cell>
          <cell r="D1841" t="str">
            <v>UND</v>
          </cell>
          <cell r="E1841">
            <v>46693</v>
          </cell>
          <cell r="F1841">
            <v>39238</v>
          </cell>
        </row>
        <row r="1842">
          <cell r="A1842" t="str">
            <v>I1841</v>
          </cell>
          <cell r="B1842" t="str">
            <v>TUBO UNION PLATINO RDE 21 PVC  2" 200 PSI</v>
          </cell>
          <cell r="C1842" t="str">
            <v>Insumos</v>
          </cell>
          <cell r="D1842" t="str">
            <v>M</v>
          </cell>
          <cell r="E1842">
            <v>52525</v>
          </cell>
          <cell r="F1842">
            <v>44139</v>
          </cell>
        </row>
        <row r="1843">
          <cell r="A1843" t="str">
            <v>I1842</v>
          </cell>
          <cell r="B1843" t="str">
            <v>BLOQUE CON BASE EN CEMENTO GRAMOQUIN PEATONAL A=43; B=59; H=6 CM</v>
          </cell>
          <cell r="C1843" t="str">
            <v>Insumos</v>
          </cell>
          <cell r="D1843" t="str">
            <v>M2</v>
          </cell>
          <cell r="E1843">
            <v>57851</v>
          </cell>
          <cell r="F1843">
            <v>48614</v>
          </cell>
        </row>
        <row r="1844">
          <cell r="A1844" t="str">
            <v>I1843</v>
          </cell>
          <cell r="B1844" t="str">
            <v>TELERA ALGARROBO 0,4 X 0,18 X 3,00 M</v>
          </cell>
          <cell r="C1844" t="str">
            <v>Insumos</v>
          </cell>
          <cell r="D1844" t="str">
            <v>UND</v>
          </cell>
          <cell r="E1844">
            <v>81204</v>
          </cell>
          <cell r="F1844">
            <v>68239</v>
          </cell>
        </row>
        <row r="1845">
          <cell r="A1845" t="str">
            <v>I1844</v>
          </cell>
          <cell r="B1845" t="str">
            <v>BARNIZ BRILLANTE EXTERIOR</v>
          </cell>
          <cell r="C1845" t="str">
            <v>Insumos</v>
          </cell>
          <cell r="D1845" t="str">
            <v>GAL</v>
          </cell>
          <cell r="E1845">
            <v>68888</v>
          </cell>
          <cell r="F1845">
            <v>57889</v>
          </cell>
        </row>
        <row r="1846">
          <cell r="A1846" t="str">
            <v>I1845</v>
          </cell>
          <cell r="B1846" t="str">
            <v>LACA PARA MADERA</v>
          </cell>
          <cell r="C1846" t="str">
            <v>Insumos</v>
          </cell>
          <cell r="D1846" t="str">
            <v>GAL</v>
          </cell>
          <cell r="E1846">
            <v>49938</v>
          </cell>
          <cell r="F1846">
            <v>41965</v>
          </cell>
        </row>
        <row r="1847">
          <cell r="A1847" t="str">
            <v>I1846</v>
          </cell>
          <cell r="B1847" t="str">
            <v>VARILLA ESQUELETO CHANUL</v>
          </cell>
          <cell r="C1847" t="str">
            <v>Insumos</v>
          </cell>
          <cell r="D1847" t="str">
            <v>ML</v>
          </cell>
          <cell r="E1847">
            <v>4736</v>
          </cell>
          <cell r="F1847">
            <v>3980</v>
          </cell>
        </row>
        <row r="1848">
          <cell r="A1848" t="str">
            <v>I1847</v>
          </cell>
          <cell r="B1848" t="str">
            <v>BARNIZ POLIURETANO EXTRA</v>
          </cell>
          <cell r="C1848" t="str">
            <v>Insumos</v>
          </cell>
          <cell r="D1848" t="str">
            <v>GAL</v>
          </cell>
          <cell r="E1848">
            <v>102723</v>
          </cell>
          <cell r="F1848">
            <v>86322</v>
          </cell>
        </row>
        <row r="1849">
          <cell r="A1849" t="str">
            <v>I1848</v>
          </cell>
          <cell r="B1849" t="str">
            <v>HUELLA MADERA ALGARROBO 0,2 X 0,18 X 1,00 M</v>
          </cell>
          <cell r="C1849" t="str">
            <v>Insumos</v>
          </cell>
          <cell r="D1849" t="str">
            <v>UND</v>
          </cell>
          <cell r="E1849">
            <v>37893</v>
          </cell>
          <cell r="F1849">
            <v>31843</v>
          </cell>
        </row>
        <row r="1850">
          <cell r="A1850" t="str">
            <v>I1849</v>
          </cell>
          <cell r="B1850" t="str">
            <v>PERFIL PHR-C 305X80 CAL 12</v>
          </cell>
          <cell r="C1850" t="str">
            <v>Insumos</v>
          </cell>
          <cell r="D1850" t="str">
            <v>KG</v>
          </cell>
          <cell r="E1850">
            <v>4554</v>
          </cell>
          <cell r="F1850">
            <v>3827</v>
          </cell>
        </row>
        <row r="1851">
          <cell r="A1851" t="str">
            <v>I1850</v>
          </cell>
          <cell r="B1851" t="str">
            <v>TUBO ESTRUCTURAL CUADRADO 40X40X3 MM</v>
          </cell>
          <cell r="C1851" t="str">
            <v>Insumos</v>
          </cell>
          <cell r="D1851" t="str">
            <v>KG</v>
          </cell>
          <cell r="E1851">
            <v>15701</v>
          </cell>
          <cell r="F1851">
            <v>13194</v>
          </cell>
        </row>
        <row r="1852">
          <cell r="A1852" t="str">
            <v>I1851</v>
          </cell>
          <cell r="B1852" t="str">
            <v>YEPROMEC</v>
          </cell>
          <cell r="C1852" t="str">
            <v>Insumos</v>
          </cell>
          <cell r="D1852" t="str">
            <v>M2</v>
          </cell>
          <cell r="E1852">
            <v>29658</v>
          </cell>
          <cell r="F1852">
            <v>24923</v>
          </cell>
        </row>
        <row r="1853">
          <cell r="A1853" t="str">
            <v>I1852</v>
          </cell>
          <cell r="B1853" t="str">
            <v>MONOCAPA</v>
          </cell>
          <cell r="C1853" t="str">
            <v>Insumos</v>
          </cell>
          <cell r="D1853" t="str">
            <v>M2</v>
          </cell>
          <cell r="E1853">
            <v>20758</v>
          </cell>
          <cell r="F1853">
            <v>17444</v>
          </cell>
        </row>
        <row r="1854">
          <cell r="A1854" t="str">
            <v>I1853</v>
          </cell>
          <cell r="B1854" t="str">
            <v>YEPROFINO</v>
          </cell>
          <cell r="C1854" t="str">
            <v>Insumos</v>
          </cell>
          <cell r="D1854" t="str">
            <v>M2</v>
          </cell>
          <cell r="E1854">
            <v>20758</v>
          </cell>
          <cell r="F1854">
            <v>17444</v>
          </cell>
        </row>
        <row r="1855">
          <cell r="A1855" t="str">
            <v>I1854</v>
          </cell>
          <cell r="B1855" t="str">
            <v>MALLA PLÁSTICA</v>
          </cell>
          <cell r="C1855" t="str">
            <v>Insumos</v>
          </cell>
          <cell r="D1855" t="str">
            <v>M2</v>
          </cell>
          <cell r="E1855">
            <v>13758</v>
          </cell>
          <cell r="F1855">
            <v>11561</v>
          </cell>
        </row>
        <row r="1856">
          <cell r="A1856" t="str">
            <v>I1855</v>
          </cell>
          <cell r="B1856" t="str">
            <v>BARANDILLAS METALICAS PARA ESCALERA CON PLATINA DE 4" X 1/4" CON TUBO INTERMEDIO METALICO DE 2"</v>
          </cell>
          <cell r="C1856" t="str">
            <v>Insumos</v>
          </cell>
          <cell r="D1856" t="str">
            <v>ML</v>
          </cell>
          <cell r="E1856">
            <v>457447</v>
          </cell>
          <cell r="F1856">
            <v>384409</v>
          </cell>
        </row>
        <row r="1857">
          <cell r="A1857" t="str">
            <v>I1856</v>
          </cell>
          <cell r="B1857" t="str">
            <v>MEDIDOR DE 1" VOLUMÉTRICO TIPO "B"</v>
          </cell>
          <cell r="C1857" t="str">
            <v>Insumos</v>
          </cell>
          <cell r="D1857" t="str">
            <v>UND</v>
          </cell>
          <cell r="E1857">
            <v>1682229</v>
          </cell>
          <cell r="F1857">
            <v>1413638</v>
          </cell>
        </row>
        <row r="1858">
          <cell r="A1858" t="str">
            <v>I1857</v>
          </cell>
          <cell r="B1858" t="str">
            <v>FILTRO YEE 1"</v>
          </cell>
          <cell r="C1858" t="str">
            <v>Insumos</v>
          </cell>
          <cell r="D1858" t="str">
            <v>UND</v>
          </cell>
          <cell r="E1858">
            <v>78702</v>
          </cell>
          <cell r="F1858">
            <v>66136</v>
          </cell>
        </row>
        <row r="1859">
          <cell r="A1859" t="str">
            <v>I1858</v>
          </cell>
          <cell r="B1859" t="str">
            <v>TUBERIA ANCLAJE PVC 1" 1/2"</v>
          </cell>
          <cell r="C1859" t="str">
            <v>Insumos</v>
          </cell>
          <cell r="D1859" t="str">
            <v>UND</v>
          </cell>
          <cell r="E1859">
            <v>21776</v>
          </cell>
          <cell r="F1859">
            <v>18299</v>
          </cell>
        </row>
        <row r="1860">
          <cell r="A1860" t="str">
            <v>I1859</v>
          </cell>
          <cell r="B1860" t="str">
            <v>PLATINA L 0.90 X 0.10 M X 1/4”</v>
          </cell>
          <cell r="C1860" t="str">
            <v>Insumos</v>
          </cell>
          <cell r="D1860" t="str">
            <v>UND</v>
          </cell>
          <cell r="E1860">
            <v>61798</v>
          </cell>
          <cell r="F1860">
            <v>51931</v>
          </cell>
        </row>
        <row r="1861">
          <cell r="A1861" t="str">
            <v>I1860</v>
          </cell>
          <cell r="B1861" t="str">
            <v>VIGA CHANUL 20 X 20 CM X 3 M</v>
          </cell>
          <cell r="C1861" t="str">
            <v>Insumos</v>
          </cell>
          <cell r="D1861" t="str">
            <v>UND</v>
          </cell>
          <cell r="E1861">
            <v>304108</v>
          </cell>
          <cell r="F1861">
            <v>255553</v>
          </cell>
        </row>
        <row r="1862">
          <cell r="A1862" t="str">
            <v>I1861</v>
          </cell>
          <cell r="B1862" t="str">
            <v>PERNO GRADO 6</v>
          </cell>
          <cell r="C1862" t="str">
            <v>Insumos</v>
          </cell>
          <cell r="D1862" t="str">
            <v>UND</v>
          </cell>
          <cell r="E1862">
            <v>3118</v>
          </cell>
          <cell r="F1862">
            <v>2620</v>
          </cell>
        </row>
        <row r="1863">
          <cell r="A1863" t="str">
            <v>I1862</v>
          </cell>
          <cell r="B1863" t="str">
            <v>LACA SELLADOR POLIURETANO</v>
          </cell>
          <cell r="C1863" t="str">
            <v>Insumos</v>
          </cell>
          <cell r="D1863" t="str">
            <v>GAL</v>
          </cell>
          <cell r="E1863">
            <v>289356</v>
          </cell>
          <cell r="F1863">
            <v>243156</v>
          </cell>
        </row>
        <row r="1864">
          <cell r="A1864" t="str">
            <v>I1863</v>
          </cell>
          <cell r="B1864" t="str">
            <v>PARAL SOPORTE DE CIERRE MADERA</v>
          </cell>
          <cell r="C1864" t="str">
            <v>Insumos</v>
          </cell>
          <cell r="D1864" t="str">
            <v>UND</v>
          </cell>
          <cell r="E1864">
            <v>9067</v>
          </cell>
          <cell r="F1864">
            <v>7619</v>
          </cell>
        </row>
        <row r="1865">
          <cell r="A1865" t="str">
            <v>I1864</v>
          </cell>
          <cell r="B1865" t="str">
            <v>PARAL SOPORTE TRAMO 0.20 X 0.05 M</v>
          </cell>
          <cell r="C1865" t="str">
            <v>Insumos</v>
          </cell>
          <cell r="D1865" t="str">
            <v>M</v>
          </cell>
          <cell r="E1865">
            <v>74437</v>
          </cell>
          <cell r="F1865">
            <v>62552</v>
          </cell>
        </row>
        <row r="1866">
          <cell r="A1866" t="str">
            <v>I1865</v>
          </cell>
          <cell r="B1866" t="str">
            <v>PASO Y CONTRAPASO SAPAN 0.30 M</v>
          </cell>
          <cell r="C1866" t="str">
            <v>Insumos</v>
          </cell>
          <cell r="D1866" t="str">
            <v>M</v>
          </cell>
          <cell r="E1866">
            <v>102672</v>
          </cell>
          <cell r="F1866">
            <v>86279</v>
          </cell>
        </row>
        <row r="1867">
          <cell r="A1867" t="str">
            <v>I1866</v>
          </cell>
          <cell r="B1867" t="str">
            <v>PERNO DE ANCLAJE 1/2”</v>
          </cell>
          <cell r="C1867" t="str">
            <v>Insumos</v>
          </cell>
          <cell r="D1867" t="str">
            <v>UND</v>
          </cell>
          <cell r="E1867">
            <v>521</v>
          </cell>
          <cell r="F1867">
            <v>438</v>
          </cell>
        </row>
        <row r="1868">
          <cell r="A1868" t="str">
            <v>I1867</v>
          </cell>
          <cell r="B1868" t="str">
            <v>PLATINA DE APOYO 0.30 X 0.30 X 1/4”·</v>
          </cell>
          <cell r="C1868" t="str">
            <v>Insumos</v>
          </cell>
          <cell r="D1868" t="str">
            <v>UND</v>
          </cell>
          <cell r="E1868">
            <v>66695</v>
          </cell>
          <cell r="F1868">
            <v>56046</v>
          </cell>
        </row>
        <row r="1869">
          <cell r="A1869" t="str">
            <v>I1868</v>
          </cell>
          <cell r="B1869" t="str">
            <v>INSUMO PRUEBA</v>
          </cell>
          <cell r="C1869" t="str">
            <v>Insumos</v>
          </cell>
          <cell r="D1869" t="str">
            <v>GAL</v>
          </cell>
          <cell r="E1869">
            <v>0</v>
          </cell>
          <cell r="F1869">
            <v>0</v>
          </cell>
        </row>
        <row r="1870">
          <cell r="A1870" t="str">
            <v>I1869</v>
          </cell>
          <cell r="B1870" t="str">
            <v>DIVISIONES SANITARIAS EN ACERO INOXIDABLE CAL. 20 SATINADAS, LAMINA CONFORMADO EN PANELES TIPO SANDWICH, COMPUESTA DE 3 PIEZAS BASICAS: PUERTA, PARAL Y TABIQUE</v>
          </cell>
          <cell r="C1870" t="str">
            <v>Insumos</v>
          </cell>
          <cell r="D1870" t="str">
            <v>M2</v>
          </cell>
          <cell r="E1870">
            <v>614830</v>
          </cell>
          <cell r="F1870">
            <v>516664</v>
          </cell>
        </row>
        <row r="1871">
          <cell r="A1871" t="str">
            <v>I1870</v>
          </cell>
          <cell r="B1871" t="str">
            <v>ASCENSOR EN ESTRUCTURA AUTOPORTANTE CAPACIDAD 6 PERSONAS</v>
          </cell>
          <cell r="C1871" t="str">
            <v>Insumos</v>
          </cell>
          <cell r="D1871" t="str">
            <v>UND</v>
          </cell>
          <cell r="E1871">
            <v>96958594</v>
          </cell>
          <cell r="F1871">
            <v>81477810</v>
          </cell>
        </row>
        <row r="1872">
          <cell r="A1872" t="str">
            <v>I1871</v>
          </cell>
          <cell r="B1872" t="str">
            <v>ACCESORIOS GENERALES DE INSTALACIÓN</v>
          </cell>
          <cell r="C1872" t="str">
            <v>Insumos</v>
          </cell>
          <cell r="D1872" t="str">
            <v>GLB</v>
          </cell>
          <cell r="E1872">
            <v>145671</v>
          </cell>
          <cell r="F1872">
            <v>122413</v>
          </cell>
        </row>
        <row r="1873">
          <cell r="A1873" t="str">
            <v>I1872</v>
          </cell>
          <cell r="B1873" t="str">
            <v>SANITARIO TIPO INSTITUCIONAL BAJO CONSUMO POR DESCARGA, COLOR BLANCO CORONA REF 340021001 O SIMILAR, INCLUYE MUEBLE</v>
          </cell>
          <cell r="C1873" t="str">
            <v>Insumos</v>
          </cell>
          <cell r="D1873" t="str">
            <v>UND</v>
          </cell>
          <cell r="E1873">
            <v>204834</v>
          </cell>
          <cell r="F1873">
            <v>172129</v>
          </cell>
        </row>
        <row r="1874">
          <cell r="A1874" t="str">
            <v>I1873</v>
          </cell>
          <cell r="B1874" t="str">
            <v>LAVAMANOS DE EMPOTRAR LINEA SAN LORENZO COLOR BLANCO DE CORONA REF: O19001001 O SIMILAR.</v>
          </cell>
          <cell r="C1874" t="str">
            <v>Insumos</v>
          </cell>
          <cell r="D1874" t="str">
            <v>UND</v>
          </cell>
          <cell r="E1874">
            <v>240409</v>
          </cell>
          <cell r="F1874">
            <v>202024</v>
          </cell>
        </row>
        <row r="1875">
          <cell r="A1875" t="str">
            <v>I1874</v>
          </cell>
          <cell r="B1875" t="str">
            <v>TOPE PUERTA MEDIA LUNA SATINADO 3/16PG FIXSER O SIMILAR</v>
          </cell>
          <cell r="C1875" t="str">
            <v>Insumos</v>
          </cell>
          <cell r="D1875" t="str">
            <v>UND</v>
          </cell>
          <cell r="E1875">
            <v>10403</v>
          </cell>
          <cell r="F1875">
            <v>8742</v>
          </cell>
        </row>
        <row r="1876">
          <cell r="A1876" t="str">
            <v>I1875</v>
          </cell>
          <cell r="B1876" t="str">
            <v>PISO CERÁMICO DUROPISO (COLOR SEGÚN DISEÑO). TIPO CORONA O SIMILAR.</v>
          </cell>
          <cell r="C1876" t="str">
            <v>Insumos</v>
          </cell>
          <cell r="D1876" t="str">
            <v>M2</v>
          </cell>
          <cell r="E1876">
            <v>69901</v>
          </cell>
          <cell r="F1876">
            <v>58740</v>
          </cell>
        </row>
        <row r="1877">
          <cell r="A1877" t="str">
            <v>I1876</v>
          </cell>
          <cell r="B1877" t="str">
            <v>DIVISION PISO TECHO DE 2.51 MT DE ALTURA X 2.86 MT DE PROFUNDIDAD X 2.28 MT DE ANCHO, CADA OFICINA ELABORADA EN MADECOR Y VIDRIO  4 MM (MIXTO) A PARTIR DE 1.00 MT DESDE EL PISO Y ENCIMA DEL MADECOR SISTEMA DE ENSAMBLAJE GUIA, PANEL ENTAMBORADO DE 4.5 CM DE ESPESOR, PERFILERIA EN LÁMINA GALVANIZADA CAL. 20 CUADRADA CON ACABADOS EN PINTURA ELECTROESTATICA ZOCALOS EN LA PARTE INFERIOR PARA EL CABLEADO. INCLUYE PUERTA EN VIDRIO OPALIZADO TIPO SANBLASTING. PUERTA DE 75 CM DE ANCHO X 2.00 MT DE ALTURA Y CENEFA EN MADECOR EN LA PARTE SUPERIOR DE 54 CM DE ALTURA. MODULOS AUTOENSAMBLABLES VIDRIO OPALIZADO TIPO PERDIANA. INCLUYE</v>
          </cell>
          <cell r="C1877" t="str">
            <v>Insumos</v>
          </cell>
          <cell r="D1877" t="str">
            <v>UND</v>
          </cell>
          <cell r="E1877">
            <v>8448011</v>
          </cell>
          <cell r="F1877">
            <v>7099169</v>
          </cell>
        </row>
        <row r="1878">
          <cell r="A1878" t="str">
            <v>I1877</v>
          </cell>
          <cell r="B1878" t="str">
            <v>PERFIL PIPE 1 STD ACERO A572 GR 50 (D = 1 1/2")</v>
          </cell>
          <cell r="C1878" t="str">
            <v>Insumos</v>
          </cell>
          <cell r="D1878" t="str">
            <v>KG</v>
          </cell>
          <cell r="E1878">
            <v>6162</v>
          </cell>
          <cell r="F1878">
            <v>5178</v>
          </cell>
        </row>
        <row r="1879">
          <cell r="A1879" t="str">
            <v>I1878</v>
          </cell>
          <cell r="B1879" t="str">
            <v>CODO 90° ACERO GALVANIZADO  - 2''</v>
          </cell>
          <cell r="C1879" t="str">
            <v>Insumos</v>
          </cell>
          <cell r="D1879" t="str">
            <v>UND</v>
          </cell>
          <cell r="E1879">
            <v>13848</v>
          </cell>
          <cell r="F1879">
            <v>11637</v>
          </cell>
        </row>
        <row r="1880">
          <cell r="A1880" t="str">
            <v>I1879</v>
          </cell>
          <cell r="B1880" t="str">
            <v>SUMINISTRO, TRANSPORTE E INSTALACIÓN DE BRAZO HIDRÁULICO AUTOMÁTICO DE CAPACIDAD (45 - 65) KG (INCLUYE ACCESORIOS DE INSTALACIÓN)</v>
          </cell>
          <cell r="C1880" t="str">
            <v>Insumos</v>
          </cell>
          <cell r="D1880" t="str">
            <v>UND</v>
          </cell>
          <cell r="E1880">
            <v>207317</v>
          </cell>
          <cell r="F1880">
            <v>174216</v>
          </cell>
        </row>
        <row r="1881">
          <cell r="A1881" t="str">
            <v>I1880</v>
          </cell>
          <cell r="B1881" t="str">
            <v>LAMPARA ESPECULAR 2X18 TUBO LED 6500 K O SIMILAR</v>
          </cell>
          <cell r="C1881" t="str">
            <v>Insumos</v>
          </cell>
          <cell r="D1881" t="str">
            <v>UND</v>
          </cell>
          <cell r="E1881">
            <v>102102</v>
          </cell>
          <cell r="F1881">
            <v>85800</v>
          </cell>
        </row>
        <row r="1882">
          <cell r="A1882" t="str">
            <v>I1881</v>
          </cell>
          <cell r="B1882" t="str">
            <v>TUBERÍA CORRUGADA PERFORADA DE USO AGRÍCOLA D = 65 MM PARA DRENES HORIZONTALES</v>
          </cell>
          <cell r="C1882" t="str">
            <v>Insumos</v>
          </cell>
          <cell r="D1882" t="str">
            <v>ML</v>
          </cell>
          <cell r="E1882">
            <v>8221</v>
          </cell>
          <cell r="F1882">
            <v>6908</v>
          </cell>
        </row>
        <row r="1883">
          <cell r="A1883" t="str">
            <v>I1882</v>
          </cell>
          <cell r="B1883" t="str">
            <v>TAPÓN PARA TUBERÍA PERFORADA CORRUGADA DE USO AGRÍCOLA D = 65 MM REF: 2901338</v>
          </cell>
          <cell r="C1883" t="str">
            <v>Insumos</v>
          </cell>
          <cell r="D1883" t="str">
            <v>UND</v>
          </cell>
          <cell r="E1883">
            <v>2278</v>
          </cell>
          <cell r="F1883">
            <v>2274</v>
          </cell>
        </row>
        <row r="1884">
          <cell r="A1884" t="str">
            <v>I1883</v>
          </cell>
          <cell r="B1884" t="str">
            <v>GRAMA SINTETICA CON FIBRAS DE POLIETILENO MONOFILAMENTADO BICOLOR CON UNA ALTURA DE 50MM</v>
          </cell>
          <cell r="C1884" t="str">
            <v>Insumos</v>
          </cell>
          <cell r="D1884" t="str">
            <v>M2</v>
          </cell>
          <cell r="E1884">
            <v>115718</v>
          </cell>
          <cell r="F1884">
            <v>97242</v>
          </cell>
        </row>
        <row r="1885">
          <cell r="A1885" t="str">
            <v>I1884</v>
          </cell>
          <cell r="B1885" t="str">
            <v>CERRADURA YALE 3 MACHUELOS SOBREPONER SOLDAR DERECHA O SIMILAR PARA PUERTA METÁLICA INSTITUCIONAL</v>
          </cell>
          <cell r="C1885" t="str">
            <v>Insumos</v>
          </cell>
          <cell r="D1885" t="str">
            <v>UND</v>
          </cell>
          <cell r="E1885">
            <v>189538</v>
          </cell>
          <cell r="F1885">
            <v>159276</v>
          </cell>
        </row>
        <row r="1886">
          <cell r="A1886" t="str">
            <v>I1885</v>
          </cell>
          <cell r="B1886" t="str">
            <v>JUEGO DE LLAVES (2) PARA ABRIR CERRADURA METÁLICA YALE TRES MACHUELOS</v>
          </cell>
          <cell r="C1886" t="str">
            <v>Insumos</v>
          </cell>
          <cell r="D1886" t="str">
            <v>UND</v>
          </cell>
          <cell r="E1886">
            <v>23209</v>
          </cell>
          <cell r="F1886">
            <v>19503</v>
          </cell>
        </row>
        <row r="1887">
          <cell r="A1887" t="str">
            <v>I1886</v>
          </cell>
          <cell r="B1887" t="str">
            <v>SUMINISTRO, TRANSPORTE E INSTALACIÓN DE SISTEMA MODULAR PARA DIVISIONES PISO TECHO COMPUESTO EN PANEL DE VIDRIO DE 8MM, PELÍCULA DE SEGURIDAD OPAL Y TABLEROS EN MDF CON ENCHAPE A DOBLE CARA Y CANTO RÍGIDO PERIMETRAL. INCLUYE TODOS LOS ACCESORIOS PARA SU CORRECTA INSTALACIÓN. NO INCLUYE PUERTA</v>
          </cell>
          <cell r="C1887" t="str">
            <v>Insumos</v>
          </cell>
          <cell r="D1887" t="str">
            <v>M2</v>
          </cell>
          <cell r="E1887">
            <v>317189</v>
          </cell>
          <cell r="F1887">
            <v>266545</v>
          </cell>
        </row>
        <row r="1888">
          <cell r="A1888" t="str">
            <v>I1887</v>
          </cell>
          <cell r="B1888" t="str">
            <v>SUMINISTRO, TRANSPORTE E INSTALACIÓN DE PUERTA DE VIDRIO TEMPLADO DE 8MM EN SISTEMA ARBN DE PERFILERÍA METÁLICA CON MARCO Y CHAPA , O SIMILAR. INCLUYE TODOS LOS ACCESORIOS DE INSTALACIÓN</v>
          </cell>
          <cell r="C1888" t="str">
            <v>Insumos</v>
          </cell>
          <cell r="D1888" t="str">
            <v>M2</v>
          </cell>
          <cell r="E1888">
            <v>626639</v>
          </cell>
          <cell r="F1888">
            <v>526587</v>
          </cell>
        </row>
        <row r="1889">
          <cell r="A1889" t="str">
            <v>I1888</v>
          </cell>
          <cell r="B1889" t="str">
            <v>SUMINISTRO, TRANSPORTE E INSTALACIÓN DE CORTAGOTERA METÁLICO. INCLUYE ANTICORROSIVO, ANDAMIOS Y/O ESCALERAS SI SE REQUIERE, Y DEMÁS ELEMENTOS PARA SUCORRECTA INSTALACIÓN Y FUNCIONAMIENTO</v>
          </cell>
          <cell r="C1889" t="str">
            <v>Insumos</v>
          </cell>
          <cell r="D1889" t="str">
            <v>ML</v>
          </cell>
          <cell r="E1889">
            <v>19342</v>
          </cell>
          <cell r="F1889">
            <v>16254</v>
          </cell>
        </row>
        <row r="1890">
          <cell r="A1890" t="str">
            <v>I1889</v>
          </cell>
          <cell r="B1890" t="str">
            <v>PERFIL C EN LÁMINA GALVANIZADA CAL 18-20 (DIMENSIONES SEGÚN DISEÑO) PARA MONTANTES Y VIGAS EN SISTEMA STEEL FRAMING</v>
          </cell>
          <cell r="C1890" t="str">
            <v>Insumos</v>
          </cell>
          <cell r="D1890" t="str">
            <v>ML</v>
          </cell>
          <cell r="E1890">
            <v>7367</v>
          </cell>
          <cell r="F1890">
            <v>6191</v>
          </cell>
        </row>
        <row r="1891">
          <cell r="A1891" t="str">
            <v>I1890</v>
          </cell>
          <cell r="B1891" t="str">
            <v>PERFIL U EN LÁMINA GALVANIZADA GR50 CAL 18-20 (DIMENSIONES SEGÚN DISEÑO) PARA SOLERAS EN SISTEMA STEEL FRAMING</v>
          </cell>
          <cell r="C1891" t="str">
            <v>Insumos</v>
          </cell>
          <cell r="D1891" t="str">
            <v>ML</v>
          </cell>
          <cell r="E1891">
            <v>7367</v>
          </cell>
          <cell r="F1891">
            <v>6191</v>
          </cell>
        </row>
        <row r="1892">
          <cell r="A1892" t="str">
            <v>I1891</v>
          </cell>
          <cell r="B1892" t="str">
            <v>SELLALÓN 3/8" GRIS POLYLON PARA JUNTAS O SIMILAR</v>
          </cell>
          <cell r="C1892" t="str">
            <v>Insumos</v>
          </cell>
          <cell r="D1892" t="str">
            <v>ML</v>
          </cell>
          <cell r="E1892">
            <v>420</v>
          </cell>
          <cell r="F1892">
            <v>353</v>
          </cell>
        </row>
        <row r="1893">
          <cell r="A1893" t="str">
            <v>I1892</v>
          </cell>
          <cell r="B1893" t="str">
            <v>SIKA ANCHORFIX-4 PARA ADHERENCIA 600 CC O SIMILAR</v>
          </cell>
          <cell r="C1893" t="str">
            <v>Insumos</v>
          </cell>
          <cell r="D1893" t="str">
            <v>UND</v>
          </cell>
          <cell r="E1893">
            <v>72553</v>
          </cell>
          <cell r="F1893">
            <v>60969</v>
          </cell>
        </row>
        <row r="1894">
          <cell r="A1894" t="str">
            <v>I1893</v>
          </cell>
          <cell r="B1894" t="str">
            <v>PERNO DE ANCLAJE 1/2" X 4" X 1/4" FIXSER O SIMILAR</v>
          </cell>
          <cell r="C1894" t="str">
            <v>Insumos</v>
          </cell>
          <cell r="D1894" t="str">
            <v>UND</v>
          </cell>
          <cell r="E1894">
            <v>3628</v>
          </cell>
          <cell r="F1894">
            <v>3049</v>
          </cell>
        </row>
        <row r="1895">
          <cell r="A1895" t="str">
            <v>I1894</v>
          </cell>
          <cell r="B1895" t="str">
            <v>PANEL LED REDONDO DE SOBREPONER 12W - SYLVANIA</v>
          </cell>
          <cell r="C1895" t="str">
            <v>Insumos</v>
          </cell>
          <cell r="D1895" t="str">
            <v>UND</v>
          </cell>
          <cell r="E1895">
            <v>21064</v>
          </cell>
          <cell r="F1895">
            <v>17701</v>
          </cell>
        </row>
        <row r="1896">
          <cell r="A1896" t="str">
            <v>I1895</v>
          </cell>
          <cell r="B1896" t="str">
            <v>TABLERO OSB E = 11,1 MM</v>
          </cell>
          <cell r="C1896" t="str">
            <v>Insumos</v>
          </cell>
          <cell r="D1896" t="str">
            <v>M2</v>
          </cell>
          <cell r="E1896">
            <v>21628</v>
          </cell>
          <cell r="F1896">
            <v>18175</v>
          </cell>
        </row>
        <row r="1897">
          <cell r="A1897" t="str">
            <v>I1896</v>
          </cell>
          <cell r="B1897" t="str">
            <v>COLUMNA DE MADERA CHANUL 12X12 CM</v>
          </cell>
          <cell r="C1897" t="str">
            <v>Insumos</v>
          </cell>
          <cell r="D1897" t="str">
            <v>ML</v>
          </cell>
          <cell r="E1897">
            <v>25139</v>
          </cell>
          <cell r="F1897">
            <v>21125</v>
          </cell>
        </row>
        <row r="1898">
          <cell r="A1898" t="str">
            <v>I1897</v>
          </cell>
          <cell r="B1898" t="str">
            <v>CUARTÓN DE MADERA CHANUL</v>
          </cell>
          <cell r="C1898" t="str">
            <v>Insumos</v>
          </cell>
          <cell r="D1898" t="str">
            <v>ML</v>
          </cell>
          <cell r="E1898">
            <v>6067</v>
          </cell>
          <cell r="F1898">
            <v>5098</v>
          </cell>
        </row>
        <row r="1899">
          <cell r="A1899" t="str">
            <v>I1898</v>
          </cell>
          <cell r="B1899" t="str">
            <v>BOLILLO DE 3/4" EN MADERA DE CARRÁ</v>
          </cell>
          <cell r="C1899" t="str">
            <v>Insumos</v>
          </cell>
          <cell r="D1899" t="str">
            <v>ML</v>
          </cell>
          <cell r="E1899">
            <v>1409</v>
          </cell>
          <cell r="F1899">
            <v>1184</v>
          </cell>
        </row>
        <row r="1900">
          <cell r="A1900" t="str">
            <v>I1899</v>
          </cell>
          <cell r="B1900" t="str">
            <v>VIGUETA DE MADERA CHANUL 12X4 CM</v>
          </cell>
          <cell r="C1900" t="str">
            <v>Insumos</v>
          </cell>
          <cell r="D1900" t="str">
            <v>ML</v>
          </cell>
          <cell r="E1900">
            <v>9101</v>
          </cell>
          <cell r="F1900">
            <v>7648</v>
          </cell>
        </row>
        <row r="1901">
          <cell r="A1901" t="str">
            <v>I1900</v>
          </cell>
          <cell r="B1901" t="str">
            <v>LÁMINA DE PVC PARA CIELO RASO DE 9,5 MM</v>
          </cell>
          <cell r="C1901" t="str">
            <v>Insumos</v>
          </cell>
          <cell r="D1901" t="str">
            <v>M2</v>
          </cell>
          <cell r="E1901">
            <v>14735</v>
          </cell>
          <cell r="F1901">
            <v>12382</v>
          </cell>
        </row>
        <row r="1902">
          <cell r="A1902" t="str">
            <v>I1901</v>
          </cell>
          <cell r="B1902" t="str">
            <v>SUMINISTRO, TRANSPORTE E INSTALACIÓN DE CIELO RASO EN LÁMINAS DE PVC. INCLUYE ESTRUCTURA METÁLICA Y PERIMETRALES. TEXTURA SEGÚN DISEÑO</v>
          </cell>
          <cell r="C1902" t="str">
            <v>Insumos</v>
          </cell>
          <cell r="D1902" t="str">
            <v>M2</v>
          </cell>
          <cell r="E1902">
            <v>65011</v>
          </cell>
          <cell r="F1902">
            <v>54631</v>
          </cell>
        </row>
        <row r="1903">
          <cell r="A1903" t="str">
            <v>I1902</v>
          </cell>
          <cell r="B1903" t="str">
            <v>LÁMINA DE SUPERBOARD E = 20 MM</v>
          </cell>
          <cell r="C1903" t="str">
            <v>Insumos</v>
          </cell>
          <cell r="D1903" t="str">
            <v>M2</v>
          </cell>
          <cell r="E1903">
            <v>59767</v>
          </cell>
          <cell r="F1903">
            <v>50224</v>
          </cell>
        </row>
        <row r="1904">
          <cell r="A1904" t="str">
            <v>I1903</v>
          </cell>
          <cell r="B1904" t="str">
            <v>PLACA DE FIBROCEMENTO TEXTURIZADO PARA CIELO RASO 4 MM</v>
          </cell>
          <cell r="C1904" t="str">
            <v>Insumos</v>
          </cell>
          <cell r="D1904" t="str">
            <v>M2</v>
          </cell>
          <cell r="E1904">
            <v>12640</v>
          </cell>
          <cell r="F1904">
            <v>10622</v>
          </cell>
        </row>
        <row r="1905">
          <cell r="A1905" t="str">
            <v>I1904</v>
          </cell>
          <cell r="B1905" t="str">
            <v>PLACA DE FIBROCEMENTO E = 8 MM</v>
          </cell>
          <cell r="C1905" t="str">
            <v>Insumos</v>
          </cell>
          <cell r="D1905" t="str">
            <v>M2</v>
          </cell>
          <cell r="E1905">
            <v>21888</v>
          </cell>
          <cell r="F1905">
            <v>18393</v>
          </cell>
        </row>
        <row r="1906">
          <cell r="A1906" t="str">
            <v>I1905</v>
          </cell>
          <cell r="B1906" t="str">
            <v>SUMINISTRO, TRANSPORTE E INSTALACIÓN DE MEDIA CAÑA EN PVC DE 9 CM JUNTA PERDIDA. INCLUYE ESQUINEROS, ESCALERA CERTIFICADA PARA TRABAJO EN ALTURAS, Y DEMÁS ACCESORIOS PARA SU CORRECTA INSTALACIÓN</v>
          </cell>
          <cell r="C1906" t="str">
            <v>Insumos</v>
          </cell>
          <cell r="D1906" t="str">
            <v>ML</v>
          </cell>
          <cell r="E1906">
            <v>39145</v>
          </cell>
          <cell r="F1906">
            <v>32895</v>
          </cell>
        </row>
        <row r="1907">
          <cell r="A1907" t="str">
            <v>I1906</v>
          </cell>
          <cell r="B1907" t="str">
            <v>LÁMINA DE FIBROCEMENTO E = 14 MM</v>
          </cell>
          <cell r="C1907" t="str">
            <v>Insumos</v>
          </cell>
          <cell r="D1907" t="str">
            <v>M2</v>
          </cell>
          <cell r="E1907">
            <v>55185</v>
          </cell>
          <cell r="F1907">
            <v>46374</v>
          </cell>
        </row>
        <row r="1908">
          <cell r="A1908" t="str">
            <v>I1907</v>
          </cell>
          <cell r="B1908" t="str">
            <v>ÁNGULO EN ACERO GALVANIZADO 3 X 2 CM CAL 26</v>
          </cell>
          <cell r="C1908" t="str">
            <v>Insumos</v>
          </cell>
          <cell r="D1908" t="str">
            <v>ML</v>
          </cell>
          <cell r="E1908">
            <v>960</v>
          </cell>
          <cell r="F1908">
            <v>807</v>
          </cell>
        </row>
        <row r="1909">
          <cell r="A1909" t="str">
            <v>I1908</v>
          </cell>
          <cell r="B1909" t="str">
            <v>TEJA DE BARRO PARA CUBIERTA TIPO COLONIAL</v>
          </cell>
          <cell r="C1909" t="str">
            <v>Insumos</v>
          </cell>
          <cell r="D1909" t="str">
            <v>UND</v>
          </cell>
          <cell r="E1909">
            <v>1365</v>
          </cell>
          <cell r="F1909">
            <v>1147</v>
          </cell>
        </row>
        <row r="1910">
          <cell r="A1910" t="str">
            <v>I1909</v>
          </cell>
          <cell r="B1910" t="str">
            <v>CARTUCHO PUSH REF. O21121111 CORONA O SIMILAR</v>
          </cell>
          <cell r="C1910" t="str">
            <v>Insumos</v>
          </cell>
          <cell r="D1910" t="str">
            <v>UND</v>
          </cell>
          <cell r="E1910">
            <v>132622</v>
          </cell>
          <cell r="F1910">
            <v>111447</v>
          </cell>
        </row>
        <row r="1911">
          <cell r="A1911" t="str">
            <v>I1910</v>
          </cell>
          <cell r="B1911" t="str">
            <v>ORINAL MEDIANO DE COLGAR  EN PORCELANA COLOR BLANCO TIPO CORONA REF. 00401100-1 O SIMILAR.</v>
          </cell>
          <cell r="C1911" t="str">
            <v>Insumos</v>
          </cell>
          <cell r="D1911" t="str">
            <v>UND</v>
          </cell>
          <cell r="E1911">
            <v>815755</v>
          </cell>
          <cell r="F1911">
            <v>685508</v>
          </cell>
        </row>
        <row r="1912">
          <cell r="A1912" t="str">
            <v>I1911</v>
          </cell>
          <cell r="B1912" t="str">
            <v>SIFÓN PARA ORINAL  TIPO CORONA O SIMILAR REF.. 93301 O SIMILAR</v>
          </cell>
          <cell r="C1912" t="str">
            <v>Insumos</v>
          </cell>
          <cell r="D1912" t="str">
            <v>UND</v>
          </cell>
          <cell r="E1912">
            <v>12837</v>
          </cell>
          <cell r="F1912">
            <v>10787</v>
          </cell>
        </row>
        <row r="1913">
          <cell r="A1913" t="str">
            <v>I1912</v>
          </cell>
          <cell r="B1913" t="str">
            <v>SANITARIO INSTITUCIONAL DE TAZA BALTICA DE ENTRADA POSTERIOR REFERENCIA 113121001 CORONA O SIMILAR COLOR BLANCO REF. 5 AA SC534 O SIMILAR.</v>
          </cell>
          <cell r="C1913" t="str">
            <v>Insumos</v>
          </cell>
          <cell r="D1913" t="str">
            <v>UND</v>
          </cell>
          <cell r="E1913">
            <v>784304</v>
          </cell>
          <cell r="F1913">
            <v>659079</v>
          </cell>
        </row>
        <row r="1914">
          <cell r="A1914" t="str">
            <v>I1913</v>
          </cell>
          <cell r="B1914" t="str">
            <v>MALLA ELECTROSOLDADA M-442  Q-9  DIAMETRO 7.5 MM  10 X 10 CM (PESO 7 KG/M2).</v>
          </cell>
          <cell r="C1914" t="str">
            <v>Insumos</v>
          </cell>
          <cell r="D1914" t="str">
            <v>M2</v>
          </cell>
          <cell r="E1914">
            <v>31204</v>
          </cell>
          <cell r="F1914">
            <v>26222</v>
          </cell>
        </row>
        <row r="1915">
          <cell r="A1915" t="str">
            <v>I1914</v>
          </cell>
          <cell r="B1915" t="str">
            <v>TUBERÍA DE 2"  PERFORADA CON TELA</v>
          </cell>
          <cell r="C1915" t="str">
            <v>Insumos</v>
          </cell>
          <cell r="D1915" t="str">
            <v>ML</v>
          </cell>
          <cell r="E1915">
            <v>12481</v>
          </cell>
          <cell r="F1915">
            <v>10488</v>
          </cell>
        </row>
        <row r="1916">
          <cell r="A1916" t="str">
            <v>I1915</v>
          </cell>
          <cell r="B1916" t="str">
            <v>ARGAMASA (CEMENTO Y ARENA 1:1)</v>
          </cell>
          <cell r="C1916" t="str">
            <v>Insumos</v>
          </cell>
          <cell r="D1916" t="str">
            <v>M3</v>
          </cell>
          <cell r="E1916">
            <v>618329</v>
          </cell>
          <cell r="F1916">
            <v>519604</v>
          </cell>
        </row>
        <row r="1917">
          <cell r="A1917" t="str">
            <v>I1916</v>
          </cell>
          <cell r="B1917" t="str">
            <v>SUMINISTRO, TRANSPORTE E INSTALACIÓN A TODO COSTO DE MURO EN SUPERBOARD 8 MM PINTADO Y TERMINADO (DOS CARAS). INCLUYE PERFILERÍA Y TODO LO NECESARIO PARA SU CORRECTA INSTALACIÓN</v>
          </cell>
          <cell r="C1917" t="str">
            <v>Insumos</v>
          </cell>
          <cell r="D1917" t="str">
            <v>M2</v>
          </cell>
          <cell r="E1917">
            <v>135386</v>
          </cell>
          <cell r="F1917">
            <v>113770</v>
          </cell>
        </row>
        <row r="1918">
          <cell r="A1918" t="str">
            <v>I1917</v>
          </cell>
          <cell r="B1918" t="str">
            <v>SUMINISTRO, TRANSPORTE E INSTALACIÓN A TODO COSTO DE MURO EN SUPERBOARD 10 MM PINTADO Y TERMINADO (DOS CARAS). INCLUYE PERFILERÍA Y TODO LO NECESARIO PARA SU CORRECTA INSTALACIÓN</v>
          </cell>
          <cell r="C1918" t="str">
            <v>Insumos</v>
          </cell>
          <cell r="D1918" t="str">
            <v>M2</v>
          </cell>
          <cell r="E1918">
            <v>155500</v>
          </cell>
          <cell r="F1918">
            <v>130672</v>
          </cell>
        </row>
        <row r="1919">
          <cell r="A1919" t="str">
            <v>I1918</v>
          </cell>
          <cell r="B1919" t="str">
            <v>SUMINISTRO, TRANSPORTE E INSTALACIÓN A TODO COSTO DE CIELO RASO EN GYPLAC 8 MM PINTADO Y TERMINADO. INCLUYE PERFILERÍA, ANCLAJES Y TODO LO NECESARIO PARA SU CORRECTA INSTALACIÓN</v>
          </cell>
          <cell r="C1919" t="str">
            <v>Insumos</v>
          </cell>
          <cell r="D1919" t="str">
            <v>M2</v>
          </cell>
          <cell r="E1919">
            <v>49514</v>
          </cell>
          <cell r="F1919">
            <v>41608</v>
          </cell>
        </row>
        <row r="1920">
          <cell r="A1920" t="str">
            <v>I1919</v>
          </cell>
          <cell r="B1920" t="str">
            <v>SUMINISTRO, TRANSPORTE E INSTALACIÓN A TODO COSTO DE CIELO RASO EN SUPERBOARD 6 MM JUNTA PERDIDA PINTADO Y TERMINADO. INCLUYE PERFILERÍA, ANCLAJES Y TODO LO NECESARIO PARA SU CORRECTA INSTALACIÓN</v>
          </cell>
          <cell r="C1920" t="str">
            <v>Insumos</v>
          </cell>
          <cell r="D1920" t="str">
            <v>M2</v>
          </cell>
          <cell r="E1920">
            <v>68079</v>
          </cell>
          <cell r="F1920">
            <v>57209</v>
          </cell>
        </row>
        <row r="1921">
          <cell r="A1921" t="str">
            <v>I1920</v>
          </cell>
          <cell r="B1921" t="str">
            <v>SUMINISTRO, TRANSPORTE E INSTALACIÓN A TODO COSTO DE CIELO RASO EN SUPERBOARD 8 MM JUNTA PERDIDA PINTADO Y TERMINADO. INCLUYE PERFILERÍA, ANCLAJES Y TODO LO NECESARIO PARA SU CORRECTA INSTALACIÓN</v>
          </cell>
          <cell r="C1921" t="str">
            <v>Insumos</v>
          </cell>
          <cell r="D1921" t="str">
            <v>M2</v>
          </cell>
          <cell r="E1921">
            <v>81231</v>
          </cell>
          <cell r="F1921">
            <v>68261</v>
          </cell>
        </row>
        <row r="1922">
          <cell r="A1922" t="str">
            <v>I1921</v>
          </cell>
          <cell r="B1922" t="str">
            <v>SUMINISTRO, TRANSPORTE E INSTALACIÓN A TODO COSTO DE CIELO RASO EN SUPERBOARD TEXTURIZADO MODULADO 1,20 X 0,60 PINTADO Y TERMINADO. INCLUYE PERFILERÍA, ANCLAJES Y TODO LO NECESARIO PARA SU CORRECTA INSTALACIÓN</v>
          </cell>
          <cell r="C1922" t="str">
            <v>Insumos</v>
          </cell>
          <cell r="D1922" t="str">
            <v>M2</v>
          </cell>
          <cell r="E1922">
            <v>34041</v>
          </cell>
          <cell r="F1922">
            <v>28606</v>
          </cell>
        </row>
        <row r="1923">
          <cell r="A1923" t="str">
            <v>I1922</v>
          </cell>
          <cell r="B1923" t="str">
            <v>SUMINISTRO, TRANSPORTE E INSTALACIÓN A TODO COSTO DE CIELO RASO EN SUPERBOARD TEXTURIZADO MODULADO 0,60 X 0,60 PINTADO Y TERMINADO. INCLUYE PERFILERÍA, ANCLAJES Y TODO LO NECESARIO PARA SU CORRECTA INSTALACIÓN</v>
          </cell>
          <cell r="C1923" t="str">
            <v>Insumos</v>
          </cell>
          <cell r="D1923" t="str">
            <v>M2</v>
          </cell>
          <cell r="E1923">
            <v>41003</v>
          </cell>
          <cell r="F1923">
            <v>34456</v>
          </cell>
        </row>
        <row r="1924">
          <cell r="A1924" t="str">
            <v>I1923</v>
          </cell>
          <cell r="B1924" t="str">
            <v>SUMINISTRO, TRANSPORTE E INSTALACIÓN DE CIELO RASO EN LÁMINAS DE PVC A TODO COSTO. INCLUYE ESTRUCTURA METÁLICA, PERIMETRALES Y HASTA 2 CAJAS DE INSPECCION DE 0.60 X 0.60 CADA 30 M2. TEXTURA SEGÚN DISEÑO</v>
          </cell>
          <cell r="C1924" t="str">
            <v>Insumos</v>
          </cell>
          <cell r="D1924" t="str">
            <v>M2</v>
          </cell>
          <cell r="E1924">
            <v>56940</v>
          </cell>
          <cell r="F1924">
            <v>47849</v>
          </cell>
        </row>
        <row r="1925">
          <cell r="A1925" t="str">
            <v>I1924</v>
          </cell>
          <cell r="B1925" t="str">
            <v>SUMINISTRO, TRANSPORTE E INSTALACIÓN A TODO COSTO DE CIELO RASO EN SUPERBOARD TEXTURIZADO MODULADO 1,20 X 0,60 PINTADO Y TERMINADO (DOS CARAS). INCLUYE PERFILERÍA Y TODO LO NECESARIO PARA SU CORRECTA INSTALACIÓN</v>
          </cell>
          <cell r="C1925" t="str">
            <v>Insumos</v>
          </cell>
          <cell r="D1925" t="str">
            <v>M2</v>
          </cell>
        </row>
        <row r="1926">
          <cell r="A1926" t="str">
            <v>I1925</v>
          </cell>
          <cell r="B1926" t="str">
            <v>MALLA ANTIPAJARERA TRIPLE TORSIÓN (INCLUYE CHAZO 1/4", TORNILLO COMBINADO DE 8" Y ARANDELA DE 1/4")</v>
          </cell>
          <cell r="C1926" t="str">
            <v>Insumos</v>
          </cell>
          <cell r="D1926" t="str">
            <v>M2</v>
          </cell>
          <cell r="E1926">
            <v>8498</v>
          </cell>
          <cell r="F1926">
            <v>7141</v>
          </cell>
        </row>
        <row r="1927">
          <cell r="A1927" t="str">
            <v>I1926</v>
          </cell>
          <cell r="B1927" t="str">
            <v>SUMINISTRO, TRANSPORTE E INSTALACIÓN A TODO COSTO DE MURO EN GYPLAC 12,7 MM PINTADO Y TERMINADO (DOS CARAS). INCLUYE PERFILERÍA Y TODO LO NECESARIO PARA SU CORRECTA INSTALACIÓN</v>
          </cell>
          <cell r="C1927" t="str">
            <v>Insumos</v>
          </cell>
          <cell r="D1927" t="str">
            <v>M2</v>
          </cell>
          <cell r="E1927">
            <v>81231</v>
          </cell>
          <cell r="F1927">
            <v>68261</v>
          </cell>
        </row>
        <row r="1928">
          <cell r="A1928" t="str">
            <v>I1927</v>
          </cell>
          <cell r="B1928" t="str">
            <v>SUMINISTRO, TRANSPORTE E INSTALACIÓN A TODO COSTO DE MURO EN GYPLAC 12,7 MM PINTADO Y TERMINADO (UNA CARA). INCLUYE PERFILERÍA Y TODO LO NECESARIO PARA SU CORRECTA INSTALACIÓN</v>
          </cell>
          <cell r="C1928" t="str">
            <v>Insumos</v>
          </cell>
          <cell r="D1928" t="str">
            <v>M2</v>
          </cell>
          <cell r="E1928">
            <v>53381</v>
          </cell>
          <cell r="F1928">
            <v>44858</v>
          </cell>
        </row>
        <row r="1929">
          <cell r="A1929" t="str">
            <v>I1928</v>
          </cell>
          <cell r="B1929" t="str">
            <v>TUBERIA ACERO AL CARBON 1"</v>
          </cell>
          <cell r="C1929" t="str">
            <v>Insumos</v>
          </cell>
          <cell r="D1929" t="str">
            <v>ML</v>
          </cell>
          <cell r="E1929">
            <v>28965</v>
          </cell>
          <cell r="F1929">
            <v>24340</v>
          </cell>
        </row>
        <row r="1930">
          <cell r="A1930" t="str">
            <v>I1929</v>
          </cell>
          <cell r="B1930" t="str">
            <v>ROCIADORES AUTOMATICOS 5,6K 1/2" NTP LISTDO UL - FM</v>
          </cell>
          <cell r="C1930" t="str">
            <v>Insumos</v>
          </cell>
          <cell r="D1930" t="str">
            <v>UND</v>
          </cell>
          <cell r="E1930">
            <v>44561</v>
          </cell>
          <cell r="F1930">
            <v>37446</v>
          </cell>
        </row>
        <row r="1931">
          <cell r="A1931" t="str">
            <v>I1930</v>
          </cell>
          <cell r="B1931" t="str">
            <v>ACCESORIOS PARA LA CONEXION</v>
          </cell>
          <cell r="C1931" t="str">
            <v>Insumos</v>
          </cell>
          <cell r="D1931" t="str">
            <v>UND</v>
          </cell>
          <cell r="E1931">
            <v>27850</v>
          </cell>
          <cell r="F1931">
            <v>23403</v>
          </cell>
        </row>
        <row r="1932">
          <cell r="A1932" t="str">
            <v>I1931</v>
          </cell>
          <cell r="B1932" t="str">
            <v>ESCUDO ROCIADOR</v>
          </cell>
          <cell r="C1932" t="str">
            <v>Insumos</v>
          </cell>
          <cell r="D1932" t="str">
            <v>UND</v>
          </cell>
          <cell r="E1932">
            <v>7984</v>
          </cell>
          <cell r="F1932">
            <v>6709</v>
          </cell>
        </row>
        <row r="1933">
          <cell r="A1933" t="str">
            <v>I1932</v>
          </cell>
          <cell r="B1933" t="str">
            <v>LAMINA DIFUSORA DE LUZ 61X245</v>
          </cell>
          <cell r="C1933" t="str">
            <v>Insumos</v>
          </cell>
          <cell r="D1933" t="str">
            <v>UND</v>
          </cell>
          <cell r="E1933">
            <v>55083</v>
          </cell>
          <cell r="F1933">
            <v>46288</v>
          </cell>
        </row>
        <row r="1934">
          <cell r="A1934" t="str">
            <v>I1933</v>
          </cell>
          <cell r="B1934" t="str">
            <v>VÁLVULA DE 2" EXTREMO LISO</v>
          </cell>
          <cell r="C1934" t="str">
            <v>Insumos</v>
          </cell>
          <cell r="D1934" t="str">
            <v>UND</v>
          </cell>
          <cell r="E1934">
            <v>238330</v>
          </cell>
          <cell r="F1934">
            <v>200277</v>
          </cell>
        </row>
        <row r="1935">
          <cell r="A1935" t="str">
            <v>I1934</v>
          </cell>
          <cell r="B1935" t="str">
            <v>UNIÓN RÁPIDA O PASANTE DE 2" PVC</v>
          </cell>
          <cell r="C1935" t="str">
            <v>Insumos</v>
          </cell>
          <cell r="D1935" t="str">
            <v>UND</v>
          </cell>
          <cell r="E1935">
            <v>16900</v>
          </cell>
          <cell r="F1935">
            <v>14202</v>
          </cell>
        </row>
        <row r="1936">
          <cell r="A1936" t="str">
            <v>I1935</v>
          </cell>
          <cell r="B1936" t="str">
            <v>REGISTRO DE INCORPORACIÓN DE 1/2"</v>
          </cell>
          <cell r="C1936" t="str">
            <v>Insumos</v>
          </cell>
          <cell r="D1936" t="str">
            <v>UND</v>
          </cell>
          <cell r="E1936">
            <v>17944</v>
          </cell>
          <cell r="F1936">
            <v>15079</v>
          </cell>
        </row>
        <row r="1937">
          <cell r="A1937" t="str">
            <v>I1936</v>
          </cell>
          <cell r="B1937" t="str">
            <v>ADAPTADOR PE 16MM</v>
          </cell>
          <cell r="C1937" t="str">
            <v>Insumos</v>
          </cell>
          <cell r="D1937" t="str">
            <v>UND</v>
          </cell>
          <cell r="E1937">
            <v>1951</v>
          </cell>
          <cell r="F1937">
            <v>1951</v>
          </cell>
        </row>
        <row r="1938">
          <cell r="A1938" t="str">
            <v>I1937</v>
          </cell>
          <cell r="B1938" t="str">
            <v>TANQUE AGUA POTABLE PLÁSTICO CAP 5.000 LTS, INCLUYE: TAPA, ACCESORIOS Y MANGUERA FLEXIBLE A TODO COSTO</v>
          </cell>
          <cell r="C1938" t="str">
            <v>Insumos</v>
          </cell>
          <cell r="D1938" t="str">
            <v>UND</v>
          </cell>
          <cell r="E1938">
            <v>5174853</v>
          </cell>
          <cell r="F1938">
            <v>4348616</v>
          </cell>
        </row>
        <row r="1939">
          <cell r="A1939" t="str">
            <v>I1938</v>
          </cell>
          <cell r="B1939" t="str">
            <v>TUBERÍA PE 16MM</v>
          </cell>
          <cell r="C1939" t="str">
            <v>Insumos</v>
          </cell>
          <cell r="D1939" t="str">
            <v>ML</v>
          </cell>
          <cell r="E1939">
            <v>1299</v>
          </cell>
          <cell r="F1939">
            <v>1092</v>
          </cell>
        </row>
        <row r="1940">
          <cell r="A1940" t="str">
            <v>I1939</v>
          </cell>
          <cell r="B1940" t="str">
            <v>COLLAR DE DERIVACIÓN PVC 2" X 1/2" INSERTO HEMBRA</v>
          </cell>
          <cell r="C1940" t="str">
            <v>Insumos</v>
          </cell>
          <cell r="D1940" t="str">
            <v>UND</v>
          </cell>
          <cell r="E1940">
            <v>9101</v>
          </cell>
          <cell r="F1940">
            <v>7648</v>
          </cell>
        </row>
        <row r="1941">
          <cell r="A1941" t="str">
            <v>I1940</v>
          </cell>
          <cell r="B1941" t="str">
            <v>ADAPTADOR MACHO PVC 1/2"</v>
          </cell>
          <cell r="C1941" t="str">
            <v>Insumos</v>
          </cell>
          <cell r="D1941" t="str">
            <v>UND</v>
          </cell>
          <cell r="E1941">
            <v>649</v>
          </cell>
          <cell r="F1941">
            <v>545</v>
          </cell>
        </row>
        <row r="1942">
          <cell r="A1942" t="str">
            <v>I1941</v>
          </cell>
          <cell r="B1942" t="str">
            <v>CODO PVC DE 2 X 90º UZ GRAN RADIO</v>
          </cell>
          <cell r="C1942" t="str">
            <v>Insumos</v>
          </cell>
          <cell r="D1942" t="str">
            <v>UND</v>
          </cell>
          <cell r="E1942">
            <v>24053</v>
          </cell>
          <cell r="F1942">
            <v>20213</v>
          </cell>
        </row>
        <row r="1943">
          <cell r="A1943" t="str">
            <v>I1942</v>
          </cell>
          <cell r="B1943" t="str">
            <v>TUBERÍA DE 2" PVC</v>
          </cell>
          <cell r="C1943" t="str">
            <v>Insumos</v>
          </cell>
          <cell r="D1943" t="str">
            <v>ML</v>
          </cell>
          <cell r="E1943">
            <v>9101</v>
          </cell>
          <cell r="F1943">
            <v>7648</v>
          </cell>
        </row>
        <row r="1944">
          <cell r="A1944" t="str">
            <v>I1943</v>
          </cell>
          <cell r="B1944" t="str">
            <v>VÁLVULA FLOTADORA DE 1" COBRE</v>
          </cell>
          <cell r="C1944" t="str">
            <v>Insumos</v>
          </cell>
          <cell r="D1944" t="str">
            <v>UND</v>
          </cell>
          <cell r="E1944">
            <v>145671</v>
          </cell>
          <cell r="F1944">
            <v>122413</v>
          </cell>
        </row>
        <row r="1945">
          <cell r="A1945" t="str">
            <v>I1944</v>
          </cell>
          <cell r="B1945" t="str">
            <v>LISTÓN CHANUL 4 X 9</v>
          </cell>
          <cell r="C1945" t="str">
            <v>Insumos</v>
          </cell>
          <cell r="D1945" t="str">
            <v>ML</v>
          </cell>
          <cell r="E1945">
            <v>4056</v>
          </cell>
          <cell r="F1945">
            <v>3408</v>
          </cell>
        </row>
        <row r="1946">
          <cell r="A1946" t="str">
            <v>I1945</v>
          </cell>
          <cell r="B1946" t="str">
            <v>CINTA ANTIDESLIZANTE DE 48MM</v>
          </cell>
          <cell r="C1946" t="str">
            <v>Insumos</v>
          </cell>
          <cell r="D1946" t="str">
            <v>ML</v>
          </cell>
          <cell r="E1946">
            <v>8631</v>
          </cell>
          <cell r="F1946">
            <v>7253</v>
          </cell>
        </row>
        <row r="1947">
          <cell r="A1947" t="str">
            <v>I1946</v>
          </cell>
          <cell r="B1947" t="str">
            <v>PISO CERÁMICO MIKONOS TECNOLOGIA ARD ALTA RESISTENCIA AL DESLIZAMIENTO (COLOR SEGÚN DISEÑO). TIPO CORONA O SIMILAR.</v>
          </cell>
          <cell r="C1947" t="str">
            <v>Insumos</v>
          </cell>
          <cell r="D1947" t="str">
            <v>M2</v>
          </cell>
          <cell r="E1947">
            <v>28984</v>
          </cell>
          <cell r="F1947">
            <v>24356</v>
          </cell>
        </row>
        <row r="1948">
          <cell r="A1948" t="str">
            <v>I1947</v>
          </cell>
          <cell r="B1948" t="str">
            <v>LECHADA (A/C = 0,45)</v>
          </cell>
          <cell r="C1948" t="str">
            <v>Insumos</v>
          </cell>
          <cell r="D1948" t="str">
            <v>M3</v>
          </cell>
          <cell r="E1948">
            <v>410670</v>
          </cell>
          <cell r="F1948">
            <v>345101</v>
          </cell>
        </row>
        <row r="1949">
          <cell r="A1949" t="str">
            <v>I1948</v>
          </cell>
          <cell r="B1949" t="str">
            <v>TABLA ALGARROBO 18 X 1,8 MM</v>
          </cell>
          <cell r="C1949" t="str">
            <v>Insumos</v>
          </cell>
          <cell r="D1949" t="str">
            <v>M2</v>
          </cell>
          <cell r="E1949">
            <v>87469</v>
          </cell>
          <cell r="F1949">
            <v>73503</v>
          </cell>
        </row>
        <row r="1950">
          <cell r="A1950" t="str">
            <v>I1949</v>
          </cell>
          <cell r="B1950" t="str">
            <v>SELLADA CON BARNIZ MARINO 2 MANOS INCLUYE MATERIALES Y MANO DE OBRA</v>
          </cell>
          <cell r="C1950" t="str">
            <v>Insumos</v>
          </cell>
          <cell r="D1950" t="str">
            <v>M2</v>
          </cell>
          <cell r="E1950">
            <v>33394</v>
          </cell>
          <cell r="F1950">
            <v>28062</v>
          </cell>
        </row>
        <row r="1951">
          <cell r="A1951" t="str">
            <v>I1950</v>
          </cell>
          <cell r="B1951" t="str">
            <v>TORNILLO DRWALL 1 1/4"</v>
          </cell>
          <cell r="C1951" t="str">
            <v>Insumos</v>
          </cell>
          <cell r="D1951" t="str">
            <v>UND</v>
          </cell>
          <cell r="E1951">
            <v>39</v>
          </cell>
          <cell r="F1951">
            <v>33</v>
          </cell>
        </row>
        <row r="1952">
          <cell r="A1952" t="str">
            <v>I1951</v>
          </cell>
          <cell r="B1952" t="str">
            <v>ANGULO 1 1/12" X 1/8"</v>
          </cell>
          <cell r="C1952" t="str">
            <v>Insumos</v>
          </cell>
          <cell r="D1952" t="str">
            <v>ML</v>
          </cell>
          <cell r="E1952">
            <v>6912</v>
          </cell>
          <cell r="F1952">
            <v>5808</v>
          </cell>
        </row>
        <row r="1953">
          <cell r="A1953" t="str">
            <v>I1952</v>
          </cell>
          <cell r="B1953" t="str">
            <v>ÁCIDO OXÁLICO</v>
          </cell>
          <cell r="C1953" t="str">
            <v>Insumos</v>
          </cell>
          <cell r="D1953" t="str">
            <v>KG</v>
          </cell>
          <cell r="E1953">
            <v>6301</v>
          </cell>
          <cell r="F1953">
            <v>5295</v>
          </cell>
        </row>
        <row r="1954">
          <cell r="A1954" t="str">
            <v>I1953</v>
          </cell>
          <cell r="B1954" t="str">
            <v>DILATACIÓN EN PVC</v>
          </cell>
          <cell r="C1954" t="str">
            <v>Insumos</v>
          </cell>
          <cell r="D1954" t="str">
            <v>ML</v>
          </cell>
          <cell r="E1954">
            <v>4536</v>
          </cell>
          <cell r="F1954">
            <v>3812</v>
          </cell>
        </row>
        <row r="1955">
          <cell r="A1955" t="str">
            <v>I1954</v>
          </cell>
          <cell r="B1955" t="str">
            <v>SEÑALIZACIÓN Y AISLAMIENTO DE ZONAS CON CINTA (3 HILOS)</v>
          </cell>
          <cell r="C1955" t="str">
            <v>Insumos</v>
          </cell>
          <cell r="D1955" t="str">
            <v>ML</v>
          </cell>
          <cell r="E1955">
            <v>167</v>
          </cell>
          <cell r="F1955">
            <v>140</v>
          </cell>
        </row>
        <row r="1956">
          <cell r="A1956" t="str">
            <v>I1955</v>
          </cell>
          <cell r="B1956" t="str">
            <v>MALLA DE GALLINERO PARA CONSTRUCCIÓN</v>
          </cell>
          <cell r="C1956" t="str">
            <v>Insumos</v>
          </cell>
          <cell r="D1956" t="str">
            <v>M2</v>
          </cell>
          <cell r="E1956">
            <v>1537</v>
          </cell>
          <cell r="F1956">
            <v>1292</v>
          </cell>
        </row>
        <row r="1957">
          <cell r="A1957" t="str">
            <v>I1956</v>
          </cell>
          <cell r="B1957" t="str">
            <v>BALDOSA GRANO TRADICIONAL BH5 TERRAZO TIPO ALFA O SIMILAR</v>
          </cell>
          <cell r="C1957" t="str">
            <v>Insumos</v>
          </cell>
          <cell r="D1957" t="str">
            <v>M2</v>
          </cell>
        </row>
        <row r="1958">
          <cell r="A1958" t="str">
            <v>I1957</v>
          </cell>
          <cell r="B1958" t="str">
            <v>GUADUA MACANA PARA APUNTALAMIENTO</v>
          </cell>
          <cell r="C1958" t="str">
            <v>Insumos</v>
          </cell>
          <cell r="D1958" t="str">
            <v>ML</v>
          </cell>
          <cell r="E1958">
            <v>2999</v>
          </cell>
          <cell r="F1958">
            <v>2520</v>
          </cell>
        </row>
        <row r="1959">
          <cell r="A1959" t="str">
            <v>I1958</v>
          </cell>
          <cell r="B1959" t="str">
            <v>TRATAMIENTO PARA MADERA Y GUADUA QUE INCLUYE: LIMPIEZA DE MADERAS Y GUADUAS CON RECOLECCIÓN DE RESIDUOS SÓLIDOS, ASPIRACIÓN DE COMPONENTES QUE AÍSLEN EL TRATAMIENTO, ATAQUE INTERNO CON ELECTRIFICACIÓN DE LA MADERA POR MEDIO DE UN EQUIPO QUE GENERA 90.000 VOLTIOS ACOMPAÑADO DE MICRO AMPERIOS, AMPLIACIÓN DE GELES Y BIOTRAMPAS, SELLAMIENTO DE MADERAS. EL TRATAMIENTO DEBERÁ INCLUIR UNA GARANTÍA DE MÍNIMO 3 AÑOS.</v>
          </cell>
          <cell r="C1959" t="str">
            <v>Insumos</v>
          </cell>
          <cell r="D1959" t="str">
            <v>M2</v>
          </cell>
          <cell r="E1959">
            <v>3345</v>
          </cell>
          <cell r="F1959">
            <v>2811</v>
          </cell>
        </row>
        <row r="1960">
          <cell r="A1960" t="str">
            <v>I1959</v>
          </cell>
          <cell r="B1960" t="str">
            <v>PREPARACIÓN DE SUPERFICIE CON MÁQUINA HIDROLAVADORA, LIMPIEZA MANUAL CON ESPÁTULA Y GRATA METÁLICA, RESANE CON SIKATOPO 122, RESANES DE BACHES CON MORTERO ACRÍLICO, REPARACIÓN DE JUNTAS Y SELLO CON PELIURETANO Y FACTOR FORMA CON SIKA ROOD DE 3/8.</v>
          </cell>
          <cell r="C1960" t="str">
            <v>Insumos</v>
          </cell>
          <cell r="D1960" t="str">
            <v>M2</v>
          </cell>
          <cell r="E1960">
            <v>15752</v>
          </cell>
          <cell r="F1960">
            <v>13237</v>
          </cell>
        </row>
        <row r="1961">
          <cell r="A1961" t="str">
            <v>I1960</v>
          </cell>
          <cell r="B1961" t="str">
            <v>SUMINISTRO Y APLICACIÓN DE SISTEMA SPORT LINE, CON PRODUCTOS DE SIKA EN COLORES ROJO, VERDE Y AZUL, INCLUYE DEMARCACIÓN DE LÍNEAS.</v>
          </cell>
          <cell r="C1961" t="str">
            <v>Insumos</v>
          </cell>
          <cell r="D1961" t="str">
            <v>M2</v>
          </cell>
          <cell r="E1961">
            <v>57272</v>
          </cell>
          <cell r="F1961">
            <v>48128</v>
          </cell>
        </row>
        <row r="1962">
          <cell r="A1962" t="str">
            <v>I1961</v>
          </cell>
          <cell r="B1962" t="str">
            <v>SUMINISTRO, TRANSPORTE E INSTALACION PUERTA-VENTANA EN PERSIANA  (INCLUYE MARCO Y CONTRAMARCO EN PERFILERIA  PB 6038 O SIMILAR ). INCLUYE EL SUMINISTRO DE TODOS LOS ACCESORIOS REQUERIDOS PARA EL CORRECTO MONTAJE, ASI COMO EL SUMINISTRO E INSTALACIÓN DE LA SILICONA QUE SEA REQUERIDA PARA GARANTIZAR UNA PERFECTA INSTALACIÓN. SEGUN DETALLE. INSTALACION A TODO COSTO</v>
          </cell>
          <cell r="C1962" t="str">
            <v>Insumos</v>
          </cell>
          <cell r="D1962" t="str">
            <v>M2</v>
          </cell>
          <cell r="E1962">
            <v>338651</v>
          </cell>
          <cell r="F1962">
            <v>284581</v>
          </cell>
        </row>
        <row r="1963">
          <cell r="A1963" t="str">
            <v>I1962</v>
          </cell>
          <cell r="B1963" t="str">
            <v>SUMINISTRO, TRANSPORTE E INSTALACIÓN DE LETREROS DE MÓDULOS SEGÚN DISEÑO. INSTALACIÓN A TODO COSTO.</v>
          </cell>
          <cell r="C1963" t="str">
            <v>Insumos</v>
          </cell>
          <cell r="D1963" t="str">
            <v>UND</v>
          </cell>
          <cell r="E1963">
            <v>1008114</v>
          </cell>
          <cell r="F1963">
            <v>847155</v>
          </cell>
        </row>
        <row r="1964">
          <cell r="A1964" t="str">
            <v>I1963</v>
          </cell>
          <cell r="B1964" t="str">
            <v>SUMINISTRO, TRANSPORTE E INSTALACIÓN DE CHORRO TIPO LAMINAR DE COLORES. INSTALACIÓN A TODO COSTO.</v>
          </cell>
          <cell r="C1964" t="str">
            <v>Insumos</v>
          </cell>
          <cell r="D1964" t="str">
            <v>UND</v>
          </cell>
          <cell r="E1964">
            <v>3900642</v>
          </cell>
          <cell r="F1964">
            <v>3277850</v>
          </cell>
        </row>
        <row r="1965">
          <cell r="A1965" t="str">
            <v>I1964</v>
          </cell>
          <cell r="B1965" t="str">
            <v>SUMINISTRO, TRANSPORTE E INSTALACIÓN DE FILTRO DE CARTUCHO. INSTALACIÓN A TODO COSTO.</v>
          </cell>
          <cell r="C1965" t="str">
            <v>Insumos</v>
          </cell>
          <cell r="D1965" t="str">
            <v>UND</v>
          </cell>
          <cell r="E1965">
            <v>70991</v>
          </cell>
          <cell r="F1965">
            <v>59656</v>
          </cell>
        </row>
        <row r="1966">
          <cell r="A1966" t="str">
            <v>I1965</v>
          </cell>
          <cell r="B1966" t="str">
            <v>SUMINISTRO, TRANSPORTE E INSTALACIÓN DE TRANSFORMADOR DE 50 W A 12 W. INSTALACIÓN A TODO COSTO.</v>
          </cell>
          <cell r="C1966" t="str">
            <v>Insumos</v>
          </cell>
          <cell r="D1966" t="str">
            <v>UND</v>
          </cell>
          <cell r="E1966">
            <v>34844</v>
          </cell>
          <cell r="F1966">
            <v>29281</v>
          </cell>
        </row>
        <row r="1967">
          <cell r="A1967" t="str">
            <v>I1966</v>
          </cell>
          <cell r="B1967" t="str">
            <v>SUMINISTRO, TRANSPORTE E INSTALACIÓN DE BOMBA SUMERGIBLE MONOFASICA REF DM 20-N. INSTALACIÓN A TODO COSTO</v>
          </cell>
          <cell r="C1967" t="str">
            <v>Insumos</v>
          </cell>
          <cell r="D1967" t="str">
            <v>UND</v>
          </cell>
          <cell r="E1967">
            <v>5850965</v>
          </cell>
          <cell r="F1967">
            <v>4916777</v>
          </cell>
        </row>
        <row r="1968">
          <cell r="A1968" t="str">
            <v>I1967</v>
          </cell>
          <cell r="B1968" t="str">
            <v>SUMINISTRO, TRANSPORTE E INSTALACIÓN DE CAJAS DE ANDÉN PLÁSTICAS. INSTALACIÓN A TODO COSTO.</v>
          </cell>
          <cell r="C1968" t="str">
            <v>Insumos</v>
          </cell>
          <cell r="D1968" t="str">
            <v>UND</v>
          </cell>
          <cell r="E1968">
            <v>78014</v>
          </cell>
          <cell r="F1968">
            <v>65558</v>
          </cell>
        </row>
        <row r="1969">
          <cell r="A1969" t="str">
            <v>I1968</v>
          </cell>
          <cell r="B1969" t="str">
            <v>SUMINISTRO, TRANSPORTE E INSTALACIÓN DE SENSOR ELECTRICO TIPO FLOTADOR. INSTALACIÓN A TODO COSTO.</v>
          </cell>
          <cell r="C1969" t="str">
            <v>Insumos</v>
          </cell>
          <cell r="D1969" t="str">
            <v>UND</v>
          </cell>
          <cell r="E1969">
            <v>195033</v>
          </cell>
          <cell r="F1969">
            <v>163893</v>
          </cell>
        </row>
        <row r="1970">
          <cell r="A1970" t="str">
            <v>I1969</v>
          </cell>
          <cell r="B1970" t="str">
            <v>SUMINISTRO E INSTALACION  CABLE ENCAUCHETADO 3X14 AWG (SENSORES, CHORROS,  Y FLOTADORES). INSTALACIÒN A TODO COSTO.</v>
          </cell>
          <cell r="C1970" t="str">
            <v>Insumos</v>
          </cell>
          <cell r="D1970" t="str">
            <v>ML</v>
          </cell>
          <cell r="E1970">
            <v>15602</v>
          </cell>
          <cell r="F1970">
            <v>13111</v>
          </cell>
        </row>
        <row r="1971">
          <cell r="A1971" t="str">
            <v>I1970</v>
          </cell>
          <cell r="B1971" t="str">
            <v>SUMINISTRO E INSTALACION  CABLE ENCAUCHETADO 3X12 AWG (SENSORES, CHORROS,  Y FLOTADORES). INSTALACIÒN A TODO COSTO.</v>
          </cell>
          <cell r="C1971" t="str">
            <v>Insumos</v>
          </cell>
          <cell r="D1971" t="str">
            <v>ML</v>
          </cell>
          <cell r="E1971">
            <v>19503</v>
          </cell>
          <cell r="F1971">
            <v>16389</v>
          </cell>
        </row>
        <row r="1972">
          <cell r="A1972" t="str">
            <v>I1971</v>
          </cell>
          <cell r="B1972" t="str">
            <v>SUMINISTRO E INSTALACIÓN TABLERO ELECTRICO DE 1,20M X 0,60M X 0,30 TIPO INTEMPERIE, ANTIVANDALICO PARA ALOJAR EQUIPOS DE CONTROL Y FUERZA PARA MOTORES Y ALUMBRADO FUENTE. INCLIUYE BREAKERS. INSTALACIÓN A TODO COSTO.</v>
          </cell>
          <cell r="C1972" t="str">
            <v>Insumos</v>
          </cell>
          <cell r="D1972" t="str">
            <v>UND</v>
          </cell>
          <cell r="E1972">
            <v>6501071</v>
          </cell>
          <cell r="F1972">
            <v>5463085</v>
          </cell>
        </row>
        <row r="1973">
          <cell r="A1973" t="str">
            <v>I1972</v>
          </cell>
          <cell r="B1973" t="str">
            <v>SUMINISTRO, TRANSPORTE E INSTALACION CARCAMO CON REJILLA METALICA EN CONTRAMARCO Y MARCO EN ANGULO 2"2*3/16 Y REJILLA EN PLATINA DE 2"*3/16 (INCLUYE REJILLA METALICA). INSTALACIÓN A TODO COSTO.</v>
          </cell>
          <cell r="C1973" t="str">
            <v>Insumos</v>
          </cell>
          <cell r="D1973" t="str">
            <v>ML</v>
          </cell>
          <cell r="E1973">
            <v>130825</v>
          </cell>
          <cell r="F1973">
            <v>109937</v>
          </cell>
        </row>
        <row r="1974">
          <cell r="A1974" t="str">
            <v>I1973</v>
          </cell>
          <cell r="B1974" t="str">
            <v>TEMPORIZADOR PARA SISTEMA DE RIEGO</v>
          </cell>
          <cell r="C1974" t="str">
            <v>Insumos</v>
          </cell>
          <cell r="D1974" t="str">
            <v>UND</v>
          </cell>
          <cell r="E1974">
            <v>315036</v>
          </cell>
          <cell r="F1974">
            <v>264736</v>
          </cell>
        </row>
        <row r="1975">
          <cell r="A1975" t="str">
            <v>I1974</v>
          </cell>
          <cell r="B1975" t="str">
            <v>BOQUILLA ROCIADORA</v>
          </cell>
          <cell r="C1975" t="str">
            <v>Insumos</v>
          </cell>
          <cell r="D1975" t="str">
            <v>UND</v>
          </cell>
          <cell r="E1975">
            <v>6301</v>
          </cell>
          <cell r="F1975">
            <v>5295</v>
          </cell>
        </row>
        <row r="1976">
          <cell r="A1976" t="str">
            <v>I1975</v>
          </cell>
          <cell r="B1976" t="str">
            <v>SUMINISTRO, TRANSPORTE E INSTALACION REFLECTOR DE 50W IP66 LED CUADRADO-CERRADO - ESTRIBOS - COMPLETO:  CHASIS, BOMBILLA, ARRANCADOR, FOTOCELDA, COFRE METÁLICO DE SEGURIDAD, ETC. ACCESORIOS DE FIJACION E INSTALACION; INCLUYE ACCESORIOS DE SUJECIÓN. INSTALACIÓN A TODO COSTO.</v>
          </cell>
          <cell r="C1976" t="str">
            <v>Insumos</v>
          </cell>
          <cell r="D1976" t="str">
            <v>UND</v>
          </cell>
          <cell r="E1976">
            <v>528058</v>
          </cell>
          <cell r="F1976">
            <v>443746</v>
          </cell>
        </row>
        <row r="1977">
          <cell r="A1977" t="str">
            <v>I1976</v>
          </cell>
          <cell r="B1977" t="str">
            <v>CAJA ELÉCTRICA 4X4 BLANCA CONDUIT O SIMILAR. INCLUYE ACCESORIOS DE FIJACIÓN.</v>
          </cell>
          <cell r="C1977" t="str">
            <v>Insumos</v>
          </cell>
          <cell r="D1977" t="str">
            <v>UND</v>
          </cell>
          <cell r="E1977">
            <v>19658</v>
          </cell>
          <cell r="F1977">
            <v>16519</v>
          </cell>
        </row>
        <row r="1978">
          <cell r="A1978" t="str">
            <v>I1977</v>
          </cell>
          <cell r="B1978" t="str">
            <v>SUMINISTRO, TRANSPORE E INSTALACIÓN DE LUMINARIA LED 80W TIPO FAROL PRIMAVERA TEMPERATURA DE COLOR 4100K. INCLUYE POSTE Y ACCESORIOS. ALTURA = 4 MTS. INSTALACIÓN A TODO COSTO.</v>
          </cell>
          <cell r="C1978" t="str">
            <v>Insumos</v>
          </cell>
          <cell r="D1978" t="str">
            <v>UND</v>
          </cell>
          <cell r="E1978">
            <v>1401619</v>
          </cell>
          <cell r="F1978">
            <v>1177831</v>
          </cell>
        </row>
        <row r="1979">
          <cell r="A1979" t="str">
            <v>I1978</v>
          </cell>
          <cell r="B1979" t="str">
            <v>SUMINISTRO, TRANSPORTE E INSTALACIÓN DE MATERO PREFABRICADO EN CONCRETO (INCLUYE PLANTA ORNAMENTAL, TIERRA NEGRA). INSTALACIÓN A TODO COSTO.</v>
          </cell>
          <cell r="C1979" t="str">
            <v>Insumos</v>
          </cell>
          <cell r="D1979" t="str">
            <v>UND</v>
          </cell>
          <cell r="E1979">
            <v>284821</v>
          </cell>
          <cell r="F1979">
            <v>239345</v>
          </cell>
        </row>
        <row r="1980">
          <cell r="A1980" t="str">
            <v>I1979</v>
          </cell>
          <cell r="B1980" t="str">
            <v>SUMINISTRO E INSTALACIÓN DE BASURERA PIVOTANTE EN ACERO INOXIDABLE TIPO EXTERIOR. INSTALACIÓN A TODO COSTO.</v>
          </cell>
          <cell r="C1980" t="str">
            <v>Insumos</v>
          </cell>
          <cell r="D1980" t="str">
            <v>UND</v>
          </cell>
          <cell r="E1980">
            <v>1145120</v>
          </cell>
          <cell r="F1980">
            <v>962286</v>
          </cell>
        </row>
        <row r="1981">
          <cell r="A1981" t="str">
            <v>I1980</v>
          </cell>
          <cell r="B1981" t="str">
            <v>BANCA INDIVIDUAL TIPO CUBO PREFABRICADA A=40; B=40; H=50 CM.</v>
          </cell>
          <cell r="C1981" t="str">
            <v>Insumos</v>
          </cell>
          <cell r="D1981" t="str">
            <v>UND</v>
          </cell>
          <cell r="E1981">
            <v>110273</v>
          </cell>
          <cell r="F1981">
            <v>92666</v>
          </cell>
        </row>
        <row r="1982">
          <cell r="A1982" t="str">
            <v>I1981</v>
          </cell>
          <cell r="B1982" t="str">
            <v>SUMINISTRO, TRANSPORTE E INSTALACIÓN DE CONTENEDOR DE RAICES TIPO B20 (TIPO A) (1.2X1.2X1M. INC. SUMINISTRO, CONSTRUCCIÓN, ALCOQUE Y FILTRO EN GRAVILLA. NO INCLUYE. TIERRA). INSTALACIÓN A TODO COSTO.</v>
          </cell>
          <cell r="C1982" t="str">
            <v>Insumos</v>
          </cell>
          <cell r="D1982" t="str">
            <v>UND</v>
          </cell>
          <cell r="E1982">
            <v>644643</v>
          </cell>
          <cell r="F1982">
            <v>541717</v>
          </cell>
        </row>
        <row r="1983">
          <cell r="A1983" t="str">
            <v>I1982</v>
          </cell>
          <cell r="B1983" t="str">
            <v>SUMINISTRO, TRANSPORTE E INSTALACIÓN DE SISTEMA SÉPTICO - FILTROS ANAEROBIOS INTEGRADOS O INDEPENDIENTES (SÉPTICO 10.000 L + FILTRO ANAEROBIO DE 7.500 L + 1000 ROSETONES PLÁSTICOS) FABRICADO EN POLÑIETILENO LINEAL 100% VIRGEN. INCLUYE ACCESORIOS.</v>
          </cell>
          <cell r="C1983" t="str">
            <v>Insumos</v>
          </cell>
          <cell r="D1983" t="str">
            <v>UND</v>
          </cell>
          <cell r="E1983">
            <v>45800068</v>
          </cell>
          <cell r="F1983">
            <v>38487452</v>
          </cell>
        </row>
        <row r="1984">
          <cell r="A1984" t="str">
            <v>I1983</v>
          </cell>
          <cell r="B1984" t="str">
            <v>SUMINISTRO, TRANSPORTE E INSTALACIÓN DE TRAMPA DE GRASAS PLÁSTICA DE 150 LITROS. INCLUYE TODO LO NECESARIO PARA SU CORRECTA INSTALACIÓN Y PUESTA EN FUNCIONAMIENTO.</v>
          </cell>
          <cell r="C1984" t="str">
            <v>Insumos</v>
          </cell>
          <cell r="D1984" t="str">
            <v>UND</v>
          </cell>
          <cell r="E1984">
            <v>667874</v>
          </cell>
          <cell r="F1984">
            <v>561239</v>
          </cell>
        </row>
        <row r="1985">
          <cell r="A1985" t="str">
            <v>I1984</v>
          </cell>
          <cell r="B1985" t="str">
            <v>SUMINISTRO, TRANSPORTE E INSTALACIÓN DE CÁMARA CIRCULAR DE INSPECCIÓN DE CAÍDA D = 1,20 MTS. EN CONCRETO DE 3000 PSI.</v>
          </cell>
          <cell r="C1985" t="str">
            <v>Insumos</v>
          </cell>
          <cell r="D1985" t="str">
            <v>M</v>
          </cell>
          <cell r="E1985">
            <v>389175</v>
          </cell>
          <cell r="F1985">
            <v>327038</v>
          </cell>
        </row>
        <row r="1986">
          <cell r="A1986" t="str">
            <v>I1985</v>
          </cell>
          <cell r="B1986" t="str">
            <v>SUMINISTRO, TRANSPORTE E INSTALACIÓN DE EMPALME A CÁMARAS DE INSPECCIÓN CONCRETO DE 3000 PSI</v>
          </cell>
          <cell r="C1986" t="str">
            <v>Insumos</v>
          </cell>
          <cell r="D1986" t="str">
            <v>UND</v>
          </cell>
          <cell r="E1986">
            <v>66273</v>
          </cell>
          <cell r="F1986">
            <v>55692</v>
          </cell>
        </row>
        <row r="1987">
          <cell r="A1987" t="str">
            <v>I1986</v>
          </cell>
          <cell r="B1987" t="str">
            <v>SUMINISTRO, TRANSPORTE E INSTALACIÓN DE ARO TAPA HF D=0,68 MTS PARA CÁMARA DE INSPECCIÓN</v>
          </cell>
          <cell r="C1987" t="str">
            <v>Insumos</v>
          </cell>
          <cell r="D1987" t="str">
            <v>UND</v>
          </cell>
          <cell r="E1987">
            <v>548222</v>
          </cell>
          <cell r="F1987">
            <v>460691</v>
          </cell>
        </row>
        <row r="1988">
          <cell r="A1988" t="str">
            <v>I1987</v>
          </cell>
          <cell r="B1988" t="str">
            <v>CERÁMICA NACIONAL</v>
          </cell>
          <cell r="C1988" t="str">
            <v>Insumos</v>
          </cell>
          <cell r="D1988" t="str">
            <v>M2</v>
          </cell>
          <cell r="E1988">
            <v>91444</v>
          </cell>
          <cell r="F1988">
            <v>76844</v>
          </cell>
        </row>
        <row r="1989">
          <cell r="A1989" t="str">
            <v>I1988</v>
          </cell>
          <cell r="B1989" t="str">
            <v>SOPORTE TAPA TUBO 1 UNIDAD</v>
          </cell>
          <cell r="C1989" t="str">
            <v>Insumos</v>
          </cell>
          <cell r="D1989" t="str">
            <v>UND</v>
          </cell>
          <cell r="E1989">
            <v>4787</v>
          </cell>
          <cell r="F1989">
            <v>4023</v>
          </cell>
        </row>
        <row r="1990">
          <cell r="A1990" t="str">
            <v>I1989</v>
          </cell>
          <cell r="B1990" t="str">
            <v>TAPA TUBO SALIDA</v>
          </cell>
          <cell r="C1990" t="str">
            <v>Insumos</v>
          </cell>
          <cell r="D1990" t="str">
            <v>UND</v>
          </cell>
          <cell r="E1990">
            <v>14996</v>
          </cell>
          <cell r="F1990">
            <v>12602</v>
          </cell>
        </row>
        <row r="1991">
          <cell r="A1991" t="str">
            <v>I1990</v>
          </cell>
          <cell r="B1991" t="str">
            <v>TUBO SALIDA UNIVERSAL</v>
          </cell>
          <cell r="C1991" t="str">
            <v>Insumos</v>
          </cell>
          <cell r="D1991" t="str">
            <v>UND</v>
          </cell>
          <cell r="E1991">
            <v>28859</v>
          </cell>
          <cell r="F1991">
            <v>24251</v>
          </cell>
        </row>
        <row r="1992">
          <cell r="A1992" t="str">
            <v>I1991</v>
          </cell>
          <cell r="B1992" t="str">
            <v>CABALLETE FIBROCEMENTO DE VENTILACION</v>
          </cell>
          <cell r="C1992" t="str">
            <v>Insumos</v>
          </cell>
          <cell r="D1992" t="str">
            <v>UND</v>
          </cell>
          <cell r="E1992">
            <v>42720</v>
          </cell>
          <cell r="F1992">
            <v>35899</v>
          </cell>
        </row>
        <row r="1993">
          <cell r="A1993" t="str">
            <v>I1992</v>
          </cell>
          <cell r="B1993" t="str">
            <v>TEJA DE VENTILACION #6 P7 DERECHA O IZQUIERDA</v>
          </cell>
          <cell r="C1993" t="str">
            <v>Insumos</v>
          </cell>
          <cell r="D1993" t="str">
            <v>UND</v>
          </cell>
          <cell r="E1993">
            <v>100714</v>
          </cell>
          <cell r="F1993">
            <v>84634</v>
          </cell>
        </row>
        <row r="1994">
          <cell r="A1994" t="str">
            <v>I1993</v>
          </cell>
          <cell r="B1994" t="str">
            <v>EXTRACTOR BROAN TECHO 18X18X11 CM 5 PUL</v>
          </cell>
          <cell r="C1994" t="str">
            <v>Insumos</v>
          </cell>
          <cell r="D1994" t="str">
            <v>UND</v>
          </cell>
          <cell r="E1994">
            <v>209059</v>
          </cell>
          <cell r="F1994">
            <v>175680</v>
          </cell>
        </row>
        <row r="1995">
          <cell r="A1995" t="str">
            <v>I1994</v>
          </cell>
          <cell r="B1995" t="str">
            <v>EXTRACTOR BROAN TECHO 21.5X21.5X12.4 CM 6 PUL</v>
          </cell>
          <cell r="C1995" t="str">
            <v>Insumos</v>
          </cell>
          <cell r="D1995" t="str">
            <v>UND</v>
          </cell>
          <cell r="E1995">
            <v>277105</v>
          </cell>
          <cell r="F1995">
            <v>232861</v>
          </cell>
        </row>
        <row r="1996">
          <cell r="A1996" t="str">
            <v>I1995</v>
          </cell>
          <cell r="B1996" t="str">
            <v>REJILLA 30X30 CM VENTILACION PERSIANA</v>
          </cell>
          <cell r="C1996" t="str">
            <v>Insumos</v>
          </cell>
          <cell r="D1996" t="str">
            <v>UND</v>
          </cell>
          <cell r="E1996">
            <v>22558</v>
          </cell>
          <cell r="F1996">
            <v>18956</v>
          </cell>
        </row>
        <row r="1997">
          <cell r="A1997" t="str">
            <v>I1996</v>
          </cell>
          <cell r="B1997" t="str">
            <v>COMPRA DE SIEMBRA (PROYECTO ESCUELA LA CAPILLA 2019)</v>
          </cell>
          <cell r="C1997" t="str">
            <v>Insumos</v>
          </cell>
          <cell r="D1997" t="str">
            <v>UND</v>
          </cell>
          <cell r="E1997">
            <v>252029</v>
          </cell>
          <cell r="F1997">
            <v>211789</v>
          </cell>
        </row>
        <row r="1998">
          <cell r="A1998" t="str">
            <v>I1997</v>
          </cell>
          <cell r="B1998" t="str">
            <v>BROCA 7/8" X 21 HILTI</v>
          </cell>
          <cell r="C1998" t="str">
            <v>Insumos</v>
          </cell>
          <cell r="D1998" t="str">
            <v>UND</v>
          </cell>
          <cell r="E1998">
            <v>887091</v>
          </cell>
          <cell r="F1998">
            <v>745455</v>
          </cell>
        </row>
        <row r="1999">
          <cell r="A1999" t="str">
            <v>I1998</v>
          </cell>
          <cell r="B1999" t="str">
            <v>RETARDANTE AL FUEGO SIKA UNITHERM O SIMILAR</v>
          </cell>
          <cell r="C1999" t="str">
            <v>Insumos</v>
          </cell>
          <cell r="D1999" t="str">
            <v>GAL</v>
          </cell>
          <cell r="E1999">
            <v>152427</v>
          </cell>
          <cell r="F1999">
            <v>128090</v>
          </cell>
        </row>
        <row r="2000">
          <cell r="A2000" t="str">
            <v>I1999</v>
          </cell>
          <cell r="B2000" t="str">
            <v>POLISOMBRA NEGRA 35%</v>
          </cell>
          <cell r="C2000" t="str">
            <v>Insumos</v>
          </cell>
          <cell r="D2000" t="str">
            <v>M2</v>
          </cell>
          <cell r="E2000">
            <v>1265</v>
          </cell>
          <cell r="F2000">
            <v>1063</v>
          </cell>
        </row>
        <row r="2001">
          <cell r="A2001" t="str">
            <v>I2000</v>
          </cell>
          <cell r="B2001" t="str">
            <v>SUMINISTRO TRANSPORTE E INSTALACIÓN DE MURO EN SUPERBOARD 8MM UNA CARA (PERFILERÍA CAL. 26 CADA 60 CM). INCLUYE TRES MANOS DE PINTURA. ANCHO &lt; 50 CM (A TODO COSTO)</v>
          </cell>
          <cell r="C2001" t="str">
            <v>Insumos</v>
          </cell>
          <cell r="D2001" t="str">
            <v>ML</v>
          </cell>
          <cell r="E2001">
            <v>83514</v>
          </cell>
          <cell r="F2001">
            <v>70180</v>
          </cell>
        </row>
        <row r="2002">
          <cell r="A2002" t="str">
            <v>I2001</v>
          </cell>
          <cell r="B2002" t="str">
            <v>SUMINISTRO, TRANSPORTE E INSTALACIÓN A TODO COSTO DE ALERO PARA FACHADA EN SUPERBOARD DE 8 MM. INCLUYE ESTRUCTURA METÁLICA DE SOPORTE Y ANDAMIOS PARA SU CONSTRUCCIÓN</v>
          </cell>
          <cell r="C2002" t="str">
            <v>Insumos</v>
          </cell>
          <cell r="D2002" t="str">
            <v>ML</v>
          </cell>
          <cell r="E2002">
            <v>445196</v>
          </cell>
          <cell r="F2002">
            <v>374114</v>
          </cell>
        </row>
        <row r="2003">
          <cell r="A2003" t="str">
            <v>I2002</v>
          </cell>
          <cell r="B2003" t="str">
            <v>CANALETA PLÁSTICA DE 10 X 100 CM</v>
          </cell>
          <cell r="C2003" t="str">
            <v>Insumos</v>
          </cell>
          <cell r="D2003" t="str">
            <v>ML</v>
          </cell>
          <cell r="E2003">
            <v>28984</v>
          </cell>
          <cell r="F2003">
            <v>24356</v>
          </cell>
        </row>
        <row r="2004">
          <cell r="A2004" t="str">
            <v>I2003</v>
          </cell>
          <cell r="B2004" t="str">
            <v>PUERTA EN ALUMINIO Y VIDRIO TEMPLADO 6 MM CON CERRADURA Y MANIJA (HOJA SENCILLA). INCLUYE EL SUMINISTRO DE TODOS LOS ACCESORIOS REQUERIDOS PARA EL CORRECTO MONTAJE.</v>
          </cell>
          <cell r="C2004" t="str">
            <v>Insumos</v>
          </cell>
          <cell r="D2004" t="str">
            <v>M2</v>
          </cell>
          <cell r="E2004">
            <v>802158</v>
          </cell>
          <cell r="F2004">
            <v>674082</v>
          </cell>
        </row>
        <row r="2005">
          <cell r="A2005" t="str">
            <v>I2004</v>
          </cell>
          <cell r="B2005" t="str">
            <v>ORINAL INSTITUCIONAL MEDIANO DE ENTRADA SUPERIOR EN PORCELANA COLOR BLANCO LINEA POLO (CORONA) REF: 088621001 O SIMILAR. INCLUYE GRIFERÍA PUSH.</v>
          </cell>
          <cell r="C2005" t="str">
            <v>Insumos</v>
          </cell>
          <cell r="D2005" t="str">
            <v>UND</v>
          </cell>
          <cell r="E2005">
            <v>416981</v>
          </cell>
          <cell r="F2005">
            <v>350404</v>
          </cell>
        </row>
        <row r="2006">
          <cell r="A2006" t="str">
            <v>I2005</v>
          </cell>
          <cell r="B2006" t="str">
            <v>TRITURADO 3/4"</v>
          </cell>
          <cell r="C2006" t="str">
            <v>Insumos</v>
          </cell>
          <cell r="D2006" t="str">
            <v>M3</v>
          </cell>
          <cell r="E2006">
            <v>81910</v>
          </cell>
          <cell r="F2006">
            <v>68832</v>
          </cell>
        </row>
        <row r="2007">
          <cell r="A2007" t="str">
            <v>I2006</v>
          </cell>
          <cell r="B2007" t="str">
            <v>TUBERIA PEALPE 1/2" PARA GAS</v>
          </cell>
          <cell r="C2007" t="str">
            <v>Insumos</v>
          </cell>
          <cell r="D2007" t="str">
            <v>ML</v>
          </cell>
          <cell r="E2007">
            <v>3540</v>
          </cell>
          <cell r="F2007">
            <v>2975</v>
          </cell>
        </row>
        <row r="2008">
          <cell r="A2008" t="str">
            <v>I2007</v>
          </cell>
          <cell r="B2008" t="str">
            <v>VALVULA PARA GAS 1/2"</v>
          </cell>
          <cell r="C2008" t="str">
            <v>Insumos</v>
          </cell>
          <cell r="D2008" t="str">
            <v>UND</v>
          </cell>
          <cell r="E2008">
            <v>18033</v>
          </cell>
          <cell r="F2008">
            <v>15154</v>
          </cell>
        </row>
        <row r="2009">
          <cell r="A2009" t="str">
            <v>I2008</v>
          </cell>
          <cell r="B2009" t="str">
            <v>SUMINISTRO, TRANSPORTE E INSTALACION ESTANTERIA FABRICADA CON ENTREPAÑOS EN LA MINA DE ACERO INOXIDABLE TIPO AISI - SAE 304 CALIBRE 20. REFORZADA CON OMEGAS EN ACERO INOXIDABLE. ESTRUCTURA EN TUBULAR CUADRADO DE 1"1/2" CALIBRE 18, ENTREPANO Y NIVELADORES EN EMPACK UHMW (POLIETILENO DE ULTRA PESO MOLECULAR L=2,98 A=0,6 H=1,6</v>
          </cell>
          <cell r="C2009" t="str">
            <v>Insumos</v>
          </cell>
          <cell r="D2009" t="str">
            <v>UND</v>
          </cell>
          <cell r="E2009">
            <v>4973679</v>
          </cell>
          <cell r="F2009">
            <v>4179562</v>
          </cell>
        </row>
        <row r="2010">
          <cell r="A2010" t="str">
            <v>I2009</v>
          </cell>
          <cell r="B2010" t="str">
            <v>SUMINISTRO, TRANSPORTE E INSTALACION MESA DE TRABAJO FABRICADA EN LAMINA DE ACERO INOXIDABLE TIPO AISI - SAE 304 CALIBRE 18. REFORZADA CON OMEGAS EN ACERO INOXIDABLE. ESTRUCTURA EN TUBULAR CUADRADO DE 2" ENTREPANO Y NIVELADORES EN EMPACK UHMW (POLIETILENO DE ULTRA PESO MOLECULAR) L=1,92 A=0,6 H=0,9</v>
          </cell>
          <cell r="C2010" t="str">
            <v>Insumos</v>
          </cell>
          <cell r="D2010" t="str">
            <v>UND</v>
          </cell>
          <cell r="E2010">
            <v>2907433</v>
          </cell>
          <cell r="F2010">
            <v>2443221</v>
          </cell>
        </row>
        <row r="2011">
          <cell r="A2011" t="str">
            <v>I2010</v>
          </cell>
          <cell r="B2011" t="str">
            <v>SUMINISTRO, TRANSPORTE E INSTALACION TRAMPA DE GRASA, FABRICADA EN LAMINA DE ACERO INOXIDABLE TIPO AISI - SAE 304 CALIBRE 18. CON REJILLA DE ACERO INOXIDABLE AISI 304, FILTRO PARA NO DEJAR PASAR SOLIDOS. NIPLES EN ACERO INOXIDABLE. TAPA REMOVIBLE PARA FACIL LIMPIEZA DE LA REJILLA L=0,50XA=0,30XH=0,35</v>
          </cell>
          <cell r="C2011" t="str">
            <v>Insumos</v>
          </cell>
          <cell r="D2011" t="str">
            <v>UND</v>
          </cell>
          <cell r="E2011">
            <v>1502119</v>
          </cell>
          <cell r="F2011">
            <v>1262285</v>
          </cell>
        </row>
        <row r="2012">
          <cell r="A2012" t="str">
            <v>I2011</v>
          </cell>
          <cell r="B2012" t="str">
            <v>SUMINISTRO, TRANSPORTE E INSTALACIÓN DE VARILLA DE 1/2" CUADRADA, INCLUYE ANTICORROSIVO Y PINTURA</v>
          </cell>
          <cell r="C2012" t="str">
            <v>Insumos</v>
          </cell>
          <cell r="D2012" t="str">
            <v>M2</v>
          </cell>
        </row>
        <row r="2013">
          <cell r="A2013" t="str">
            <v>I2012</v>
          </cell>
          <cell r="B2013" t="str">
            <v>SUMINISTRO, TRANSPORTE E INSTALACIÓN A TODO COSTO DE CERRAMIENTO DE VENTANA EN PERSIANA FABRICADA EN LÁMINA PERFORADA GARANTIZANDO VENTILACIÓN. (INCLUYE MARCO EN PERFILERÍA PB 6038 O SIMILAR). INCLUYE EL SUMINISTRO DE TODOS LOS ACCESORIOS REQUERIDOS PARA EL CORRECTO MONTAJE, ASI COMO EL SUMINISTRO E INSTALACIÓN DE SOLDADURA QUE SEA REQUERIDA PARA GARANTIZAR UNA PERFECTA INSTALACIÓN, ANTICORROSIVO Y PINTURA SEGÚN DETALLE.</v>
          </cell>
          <cell r="C2013" t="str">
            <v>Insumos</v>
          </cell>
          <cell r="D2013" t="str">
            <v>M2</v>
          </cell>
          <cell r="E2013">
            <v>234373</v>
          </cell>
          <cell r="F2013">
            <v>196952</v>
          </cell>
        </row>
        <row r="2014">
          <cell r="A2014" t="str">
            <v>I2013</v>
          </cell>
          <cell r="B2014" t="str">
            <v>SANITARIO PARA PASILLO TÉCNICO DESCARGA A PARED Y PISO. ACERO INOXIDABLE AISI 304. DIMENSIONES 0.365X0.44X0.771 M DE SOCODA O SIMILAR</v>
          </cell>
          <cell r="C2014" t="str">
            <v>Insumos</v>
          </cell>
          <cell r="D2014" t="str">
            <v>UND</v>
          </cell>
          <cell r="E2014">
            <v>2046069</v>
          </cell>
          <cell r="F2014">
            <v>1719386</v>
          </cell>
        </row>
        <row r="2015">
          <cell r="A2015" t="str">
            <v>I2014</v>
          </cell>
          <cell r="B2015" t="str">
            <v>FLUXÓMETRO (VÁLVULA ALTA PRESIÓN 1-1/4"). REF. VITAL TSP03 DE SOCODA O SIMILAR</v>
          </cell>
          <cell r="C2015" t="str">
            <v>Insumos</v>
          </cell>
          <cell r="D2015" t="str">
            <v>UND</v>
          </cell>
          <cell r="E2015">
            <v>417256</v>
          </cell>
          <cell r="F2015">
            <v>350635</v>
          </cell>
        </row>
        <row r="2016">
          <cell r="A2016" t="str">
            <v>I2015</v>
          </cell>
          <cell r="B2016" t="str">
            <v>GRIFERÍA LAVADERO PISCIS PARED SENCILLA</v>
          </cell>
          <cell r="C2016" t="str">
            <v>Insumos</v>
          </cell>
          <cell r="D2016" t="str">
            <v>UND</v>
          </cell>
          <cell r="E2016">
            <v>88210</v>
          </cell>
          <cell r="F2016">
            <v>74126</v>
          </cell>
        </row>
        <row r="2017">
          <cell r="A2017" t="str">
            <v>I2016</v>
          </cell>
          <cell r="B2017" t="str">
            <v>MALLA CERRAMIENTO, HUECOS 1/2"X1/2", GRIS. REF COLMALLAS O SIMILAR</v>
          </cell>
          <cell r="C2017" t="str">
            <v>Insumos</v>
          </cell>
          <cell r="D2017" t="str">
            <v>M2</v>
          </cell>
          <cell r="E2017">
            <v>13967</v>
          </cell>
          <cell r="F2017">
            <v>11737</v>
          </cell>
        </row>
        <row r="2018">
          <cell r="A2018" t="str">
            <v>I2017</v>
          </cell>
          <cell r="B2018" t="str">
            <v>DUCHA TIPO TELÉFONO, MANGUERA L=1.5 M, CROMADA</v>
          </cell>
          <cell r="C2018" t="str">
            <v>Insumos</v>
          </cell>
          <cell r="D2018" t="str">
            <v>UND</v>
          </cell>
          <cell r="E2018">
            <v>62882</v>
          </cell>
          <cell r="F2018">
            <v>52842</v>
          </cell>
        </row>
        <row r="2019">
          <cell r="A2019" t="str">
            <v>I2018</v>
          </cell>
          <cell r="B2019" t="str">
            <v>BOMBA ELÉCTRICA 1"X1" 0,5HP,40LTSXMIN, REF. PKM60 DE PEDROLLO O SIMILAR</v>
          </cell>
          <cell r="C2019" t="str">
            <v>Insumos</v>
          </cell>
          <cell r="D2019" t="str">
            <v>UND</v>
          </cell>
          <cell r="E2019">
            <v>245728</v>
          </cell>
          <cell r="F2019">
            <v>206494</v>
          </cell>
        </row>
        <row r="2020">
          <cell r="A2020" t="str">
            <v>I2019</v>
          </cell>
          <cell r="B2020" t="str">
            <v>DEPOSITO EN “L” 1.861.55*0.55: 6 ENTREPAÑOS ELABORADOS EN LAMINA INOX 304 C-20 SATINADA CON REFUERZOS EN LAMINA Y TUBO CUADRADO INOX DE 1” PARA UNION EN VERTICE.</v>
          </cell>
          <cell r="C2020" t="str">
            <v>Insumos</v>
          </cell>
          <cell r="D2020" t="str">
            <v>ML</v>
          </cell>
          <cell r="E2020">
            <v>264630</v>
          </cell>
          <cell r="F2020">
            <v>222378</v>
          </cell>
        </row>
        <row r="2021">
          <cell r="A2021" t="str">
            <v>I2020</v>
          </cell>
          <cell r="B2021" t="str">
            <v>SISTEMA DE PRESIÓN DIFERENCIAL. INCLUYE: 1 BOMBA CENTRÍFUGA DE ALTA PRESIÓN ELÉCTRICA 2" POTENCIA 3HP VOLTAJE 220/1, 1 TANQUE HIDROACUMULADOR DE ALTA PRESIÓN CON MEMBRANA DE 300 LTS, 3 VÁLVULAS DE PASO 1 1/2", 1 VÁLVULA DE PIE 1 1/2", 1 PRESOSTATO 50-70, 1 MANÓMETRO DE HASTA 200 PSI, 1 FLOTADOR MICROSWITCH Y 1 TABLERO DE POTENCIA Y CONTROL CERTIFICADO "RETIE"</v>
          </cell>
          <cell r="C2021" t="str">
            <v>Insumos</v>
          </cell>
          <cell r="D2021" t="str">
            <v>UND</v>
          </cell>
          <cell r="E2021">
            <v>6170725</v>
          </cell>
          <cell r="F2021">
            <v>5185483</v>
          </cell>
        </row>
        <row r="2022">
          <cell r="A2022" t="str">
            <v>I2021</v>
          </cell>
          <cell r="B2022" t="str">
            <v>REJILLA RECTANGULAR PEATONAL A=60; B=30; H=6 CM (UTIL); 21.5 KG/UN</v>
          </cell>
          <cell r="C2022" t="str">
            <v>Insumos</v>
          </cell>
          <cell r="D2022" t="str">
            <v>UND</v>
          </cell>
          <cell r="E2022">
            <v>38926</v>
          </cell>
          <cell r="F2022">
            <v>32711</v>
          </cell>
        </row>
        <row r="2023">
          <cell r="A2023" t="str">
            <v>I2022</v>
          </cell>
          <cell r="B2023" t="str">
            <v>BANCA EN CONCRETO PULIDO TRES PIEZAS A=42; L=150; H=69.5 CM; 287KG/UN</v>
          </cell>
          <cell r="C2023" t="str">
            <v>Insumos</v>
          </cell>
          <cell r="D2023" t="str">
            <v>UND</v>
          </cell>
          <cell r="E2023">
            <v>393767</v>
          </cell>
          <cell r="F2023">
            <v>330897</v>
          </cell>
        </row>
        <row r="2024">
          <cell r="A2024" t="str">
            <v>I2023</v>
          </cell>
          <cell r="B2024" t="str">
            <v>BLOQUE BASE EN CEMENTO PLAQUETA ABUJARDADA ROJA A=50; B=50; H=7 CM; 42 KG/M2</v>
          </cell>
          <cell r="C2024" t="str">
            <v>Insumos</v>
          </cell>
          <cell r="D2024" t="str">
            <v>UND</v>
          </cell>
          <cell r="E2024">
            <v>27936</v>
          </cell>
          <cell r="F2024">
            <v>23476</v>
          </cell>
        </row>
        <row r="2025">
          <cell r="A2025" t="str">
            <v>I2024</v>
          </cell>
          <cell r="B2025" t="str">
            <v>BLOQUE BASE EN CEMENTO PLAQUETA ABUJARDADA NEGRA A=50; B=50; H=7 CM; 42 KG/M2</v>
          </cell>
          <cell r="C2025" t="str">
            <v>Insumos</v>
          </cell>
          <cell r="D2025" t="str">
            <v>UND</v>
          </cell>
          <cell r="E2025">
            <v>28289</v>
          </cell>
          <cell r="F2025">
            <v>23772</v>
          </cell>
        </row>
        <row r="2026">
          <cell r="A2026" t="str">
            <v>I2025</v>
          </cell>
          <cell r="B2026" t="str">
            <v>BLOQUE BASE EN CEMENTO PLAQUETA ABUJARDADA OCRE A=50; B=50; H=7 CM; 42 KG/M2</v>
          </cell>
          <cell r="C2026" t="str">
            <v>Insumos</v>
          </cell>
          <cell r="D2026" t="str">
            <v>UND</v>
          </cell>
          <cell r="E2026">
            <v>30243</v>
          </cell>
          <cell r="F2026">
            <v>25414</v>
          </cell>
        </row>
        <row r="2027">
          <cell r="A2027" t="str">
            <v>I2026</v>
          </cell>
          <cell r="B2027" t="str">
            <v>BLOQUE BASE EN CEMENTO PLAQUETA ABUJARDADA GRIS A=50; B=50; H=7 CM; 42 KG/M2</v>
          </cell>
          <cell r="C2027" t="str">
            <v>Insumos</v>
          </cell>
          <cell r="D2027" t="str">
            <v>UND</v>
          </cell>
          <cell r="E2027">
            <v>24926</v>
          </cell>
          <cell r="F2027">
            <v>20946</v>
          </cell>
        </row>
        <row r="2028">
          <cell r="A2028" t="str">
            <v>I2027</v>
          </cell>
          <cell r="B2028" t="str">
            <v>PROTECCION / DIA PROTOCOLO DE SEGURIDAD COVID - 19</v>
          </cell>
          <cell r="C2028" t="str">
            <v>Insumos</v>
          </cell>
          <cell r="D2028" t="str">
            <v>DIA</v>
          </cell>
          <cell r="E2028">
            <v>7170</v>
          </cell>
          <cell r="F2028">
            <v>7170</v>
          </cell>
        </row>
        <row r="2029">
          <cell r="A2029" t="str">
            <v>I2028</v>
          </cell>
          <cell r="B2029" t="str">
            <v>CANECAS DE PEDAL PARA RESIDUOS ORDINARIOS O BIOLOGICOS</v>
          </cell>
          <cell r="C2029" t="str">
            <v>Insumos</v>
          </cell>
          <cell r="D2029" t="str">
            <v>UND</v>
          </cell>
          <cell r="E2029">
            <v>109139</v>
          </cell>
          <cell r="F2029">
            <v>109139</v>
          </cell>
        </row>
        <row r="2030">
          <cell r="A2030" t="str">
            <v>I2029</v>
          </cell>
          <cell r="B2030" t="str">
            <v>BOLSAS ROJAS</v>
          </cell>
          <cell r="C2030" t="str">
            <v>Insumos</v>
          </cell>
          <cell r="D2030" t="str">
            <v>UND</v>
          </cell>
          <cell r="E2030">
            <v>523</v>
          </cell>
          <cell r="F2030">
            <v>523</v>
          </cell>
        </row>
        <row r="2031">
          <cell r="A2031" t="str">
            <v>I2030</v>
          </cell>
          <cell r="B2031" t="str">
            <v>TAPABOCAS DESECHABLES</v>
          </cell>
          <cell r="C2031" t="str">
            <v>Insumos</v>
          </cell>
          <cell r="D2031" t="str">
            <v>UND</v>
          </cell>
          <cell r="E2031">
            <v>283</v>
          </cell>
          <cell r="F2031">
            <v>238</v>
          </cell>
        </row>
        <row r="2032">
          <cell r="A2032" t="str">
            <v>I2031</v>
          </cell>
          <cell r="B2032" t="str">
            <v>GUANTES DE VINILO O LATEX</v>
          </cell>
          <cell r="C2032" t="str">
            <v>Insumos</v>
          </cell>
          <cell r="D2032" t="str">
            <v>UND</v>
          </cell>
          <cell r="E2032">
            <v>954</v>
          </cell>
          <cell r="F2032">
            <v>802</v>
          </cell>
        </row>
        <row r="2033">
          <cell r="A2033" t="str">
            <v>I2032</v>
          </cell>
          <cell r="B2033" t="str">
            <v>JABON LIQUIDO</v>
          </cell>
          <cell r="C2033" t="str">
            <v>Insumos</v>
          </cell>
          <cell r="D2033" t="str">
            <v>LT</v>
          </cell>
          <cell r="E2033">
            <v>9591</v>
          </cell>
          <cell r="F2033">
            <v>8060</v>
          </cell>
        </row>
        <row r="2034">
          <cell r="A2034" t="str">
            <v>I2033</v>
          </cell>
          <cell r="B2034" t="str">
            <v>GEL ANTIBACTERIAL CON ALCOHOL MAYOR AL 70%</v>
          </cell>
          <cell r="C2034" t="str">
            <v>Insumos</v>
          </cell>
          <cell r="D2034" t="str">
            <v>LT</v>
          </cell>
          <cell r="E2034">
            <v>26222</v>
          </cell>
          <cell r="F2034">
            <v>22035</v>
          </cell>
        </row>
        <row r="2035">
          <cell r="A2035" t="str">
            <v>I2034</v>
          </cell>
          <cell r="B2035" t="str">
            <v>TOALLAS DE PAPEL PARA MANOS</v>
          </cell>
          <cell r="C2035" t="str">
            <v>Insumos</v>
          </cell>
          <cell r="D2035" t="str">
            <v>UND</v>
          </cell>
          <cell r="E2035">
            <v>50</v>
          </cell>
          <cell r="F2035">
            <v>42</v>
          </cell>
        </row>
        <row r="2036">
          <cell r="A2036" t="str">
            <v>I2035</v>
          </cell>
          <cell r="B2036" t="str">
            <v>DESINFECTANTE CON AMONIO</v>
          </cell>
          <cell r="C2036" t="str">
            <v>Insumos</v>
          </cell>
          <cell r="D2036" t="str">
            <v>LT</v>
          </cell>
          <cell r="E2036">
            <v>10320</v>
          </cell>
          <cell r="F2036">
            <v>8672</v>
          </cell>
        </row>
        <row r="2037">
          <cell r="A2037" t="str">
            <v>I2036</v>
          </cell>
          <cell r="B2037" t="str">
            <v>AGUA PARA MEZCLAR CON DESINFECTANTE (TUNEL DE DESINFECCION)</v>
          </cell>
          <cell r="C2037" t="str">
            <v>Insumos</v>
          </cell>
          <cell r="D2037" t="str">
            <v>LT</v>
          </cell>
          <cell r="E2037">
            <v>4</v>
          </cell>
          <cell r="F2037">
            <v>3</v>
          </cell>
        </row>
        <row r="2038">
          <cell r="A2038" t="str">
            <v>I2037</v>
          </cell>
          <cell r="B2038" t="str">
            <v>AGUA PARA LAVADO DE MANOS</v>
          </cell>
          <cell r="C2038" t="str">
            <v>Insumos</v>
          </cell>
          <cell r="D2038" t="str">
            <v>LT</v>
          </cell>
          <cell r="E2038">
            <v>2</v>
          </cell>
          <cell r="F2038">
            <v>2</v>
          </cell>
        </row>
        <row r="2039">
          <cell r="A2039" t="str">
            <v>I2038</v>
          </cell>
          <cell r="B2039" t="str">
            <v>TUNEL DE DESINFECCION</v>
          </cell>
          <cell r="C2039" t="str">
            <v>Insumos</v>
          </cell>
          <cell r="D2039" t="str">
            <v>UND</v>
          </cell>
          <cell r="E2039">
            <v>3900612</v>
          </cell>
          <cell r="F2039">
            <v>3277825</v>
          </cell>
        </row>
        <row r="2040">
          <cell r="A2040" t="str">
            <v>I2039</v>
          </cell>
          <cell r="B2040" t="str">
            <v>TERMOMETRO LASER</v>
          </cell>
          <cell r="C2040" t="str">
            <v>Insumos</v>
          </cell>
          <cell r="D2040" t="str">
            <v>UND</v>
          </cell>
          <cell r="E2040">
            <v>586671</v>
          </cell>
          <cell r="F2040">
            <v>493001</v>
          </cell>
        </row>
        <row r="2041">
          <cell r="A2041" t="str">
            <v>I2040</v>
          </cell>
          <cell r="B2041" t="str">
            <v>FUMIGADORA DE ESPALDA MECANICA 25 LITROS</v>
          </cell>
          <cell r="C2041" t="str">
            <v>Insumos</v>
          </cell>
          <cell r="D2041" t="str">
            <v>UND</v>
          </cell>
          <cell r="E2041">
            <v>866803</v>
          </cell>
          <cell r="F2041">
            <v>728406</v>
          </cell>
        </row>
        <row r="2042">
          <cell r="A2042" t="str">
            <v>I2041</v>
          </cell>
          <cell r="B2042" t="str">
            <v>LAVAMANOS DE 40X60 CM</v>
          </cell>
          <cell r="C2042" t="str">
            <v>Insumos</v>
          </cell>
          <cell r="D2042" t="str">
            <v>UND</v>
          </cell>
          <cell r="E2042">
            <v>154059</v>
          </cell>
          <cell r="F2042">
            <v>129461</v>
          </cell>
        </row>
        <row r="2043">
          <cell r="A2043" t="str">
            <v>I2042</v>
          </cell>
          <cell r="B2043" t="str">
            <v>GRIFERIA LAVAMANOS SENCILLA</v>
          </cell>
          <cell r="C2043" t="str">
            <v>Insumos</v>
          </cell>
          <cell r="D2043" t="str">
            <v>UND</v>
          </cell>
          <cell r="E2043">
            <v>27802</v>
          </cell>
          <cell r="F2043">
            <v>23363</v>
          </cell>
        </row>
        <row r="2044">
          <cell r="A2044" t="str">
            <v>I2043</v>
          </cell>
          <cell r="B2044" t="str">
            <v>VALVULA PEDAL PARA GRIFERIA MANOS LIBRES LLAVE</v>
          </cell>
          <cell r="C2044" t="str">
            <v>Insumos</v>
          </cell>
          <cell r="D2044" t="str">
            <v>UND</v>
          </cell>
          <cell r="E2044">
            <v>200191</v>
          </cell>
          <cell r="F2044">
            <v>168228</v>
          </cell>
        </row>
        <row r="2045">
          <cell r="A2045" t="str">
            <v>I2044</v>
          </cell>
          <cell r="B2045" t="str">
            <v>ACOPLE PLASTICO LVM/LVP 60 CM 1/2 X 1/2</v>
          </cell>
          <cell r="C2045" t="str">
            <v>Insumos</v>
          </cell>
          <cell r="D2045" t="str">
            <v>UND</v>
          </cell>
          <cell r="E2045">
            <v>4977</v>
          </cell>
          <cell r="F2045">
            <v>4182</v>
          </cell>
        </row>
        <row r="2046">
          <cell r="A2046" t="str">
            <v>I2045</v>
          </cell>
          <cell r="B2046" t="str">
            <v>DISPENSADOR AUTOMATICO DE JABON</v>
          </cell>
          <cell r="C2046" t="str">
            <v>Insumos</v>
          </cell>
          <cell r="D2046" t="str">
            <v>UND</v>
          </cell>
          <cell r="E2046">
            <v>245116</v>
          </cell>
          <cell r="F2046">
            <v>205980</v>
          </cell>
        </row>
        <row r="2047">
          <cell r="A2047" t="str">
            <v>I2046</v>
          </cell>
          <cell r="B2047" t="str">
            <v>BLOQUE DIVISORIO Nº 5 ( 30 X 20 X 12 CM) ARCILLA TIPO SANTAFÉ O SIMILAR.</v>
          </cell>
          <cell r="C2047" t="str">
            <v>Insumos</v>
          </cell>
          <cell r="D2047" t="str">
            <v>UND</v>
          </cell>
          <cell r="E2047">
            <v>1457</v>
          </cell>
          <cell r="F2047">
            <v>1224</v>
          </cell>
        </row>
        <row r="2048">
          <cell r="A2048" t="str">
            <v>I2047</v>
          </cell>
          <cell r="B2048" t="str">
            <v>MONOGAFA VENTILACION INDIRECTA</v>
          </cell>
          <cell r="C2048" t="str">
            <v>Insumos</v>
          </cell>
          <cell r="D2048" t="str">
            <v>UND</v>
          </cell>
          <cell r="E2048">
            <v>12139</v>
          </cell>
          <cell r="F2048">
            <v>10201</v>
          </cell>
        </row>
        <row r="2049">
          <cell r="A2049" t="str">
            <v>I2048</v>
          </cell>
          <cell r="B2049" t="str">
            <v>PANEL LED REDONDO 18W LUZ BLANCA NEUTRA 1080 LÚMENES</v>
          </cell>
          <cell r="C2049" t="str">
            <v>Insumos</v>
          </cell>
          <cell r="D2049" t="str">
            <v>UND</v>
          </cell>
          <cell r="E2049">
            <v>27922</v>
          </cell>
          <cell r="F2049">
            <v>23464</v>
          </cell>
        </row>
        <row r="2050">
          <cell r="A2050" t="str">
            <v>I2049</v>
          </cell>
          <cell r="B2050" t="str">
            <v>SUMINISTRO DE PROTECCION  2X50 A; 10 KA, INCRUSTAR</v>
          </cell>
          <cell r="C2050" t="str">
            <v>Insumos</v>
          </cell>
          <cell r="D2050" t="str">
            <v>UND</v>
          </cell>
          <cell r="E2050">
            <v>24546</v>
          </cell>
          <cell r="F2050">
            <v>20627</v>
          </cell>
        </row>
        <row r="2051">
          <cell r="A2051" t="str">
            <v>I2050</v>
          </cell>
          <cell r="B2051" t="str">
            <v>SUMINISTRO DE PROTECCION  1X50 A; 10 KA, INCRUSTAR</v>
          </cell>
          <cell r="C2051" t="str">
            <v>Insumos</v>
          </cell>
          <cell r="D2051" t="str">
            <v>UND</v>
          </cell>
          <cell r="E2051">
            <v>8883</v>
          </cell>
          <cell r="F2051">
            <v>7465</v>
          </cell>
        </row>
        <row r="2052">
          <cell r="A2052" t="str">
            <v>I2051</v>
          </cell>
          <cell r="B2052" t="str">
            <v>SUMINISTRO DE PROTECCION  1X15 A; 10 KA, INCRUSTAR</v>
          </cell>
          <cell r="C2052" t="str">
            <v>Insumos</v>
          </cell>
          <cell r="D2052" t="str">
            <v>UND</v>
          </cell>
          <cell r="E2052">
            <v>8635</v>
          </cell>
          <cell r="F2052">
            <v>7256</v>
          </cell>
        </row>
        <row r="2053">
          <cell r="A2053" t="str">
            <v>I2052</v>
          </cell>
          <cell r="B2053" t="str">
            <v>VENTANA EN CELOSIA FIJA 1.00 X 0.50</v>
          </cell>
          <cell r="C2053" t="str">
            <v>Insumos</v>
          </cell>
          <cell r="D2053" t="str">
            <v>UND</v>
          </cell>
          <cell r="E2053">
            <v>194241</v>
          </cell>
          <cell r="F2053">
            <v>163228</v>
          </cell>
        </row>
        <row r="2054">
          <cell r="A2054" t="str">
            <v>I2053</v>
          </cell>
          <cell r="B2054" t="str">
            <v>VENTANA EN CELOSIA FIJA 0.80 X 0.50</v>
          </cell>
          <cell r="C2054" t="str">
            <v>Insumos</v>
          </cell>
          <cell r="D2054" t="str">
            <v>UND</v>
          </cell>
          <cell r="E2054">
            <v>182100</v>
          </cell>
          <cell r="F2054">
            <v>153025</v>
          </cell>
        </row>
        <row r="2055">
          <cell r="A2055" t="str">
            <v>I2054</v>
          </cell>
          <cell r="B2055" t="str">
            <v>VENTANA SERIE 3831, 4 FIJOS EN VIDRIO LAMINADO 3+3</v>
          </cell>
          <cell r="C2055" t="str">
            <v>Insumos</v>
          </cell>
          <cell r="D2055" t="str">
            <v>M2</v>
          </cell>
          <cell r="E2055">
            <v>333258</v>
          </cell>
          <cell r="F2055">
            <v>280049</v>
          </cell>
        </row>
        <row r="2056">
          <cell r="A2056" t="str">
            <v>I2055</v>
          </cell>
          <cell r="B2056" t="str">
            <v>VENTANA SERIE 3831, VIDRIO FIJO 1.00 X 1.00</v>
          </cell>
          <cell r="C2056" t="str">
            <v>Insumos</v>
          </cell>
          <cell r="D2056" t="str">
            <v>UND</v>
          </cell>
          <cell r="E2056">
            <v>358132</v>
          </cell>
          <cell r="F2056">
            <v>300951</v>
          </cell>
        </row>
        <row r="2057">
          <cell r="A2057" t="str">
            <v>I2056</v>
          </cell>
          <cell r="B2057" t="str">
            <v>VENTANA SERIE 3831, VIDRIO LAMINADO 3+3 CON LAMINA MICROPERFORADA 1/8" CAL. 18 2.00 X 1.50</v>
          </cell>
          <cell r="C2057" t="str">
            <v>Insumos</v>
          </cell>
          <cell r="D2057" t="str">
            <v>M2</v>
          </cell>
          <cell r="E2057">
            <v>263050</v>
          </cell>
          <cell r="F2057">
            <v>221050</v>
          </cell>
        </row>
        <row r="2058">
          <cell r="A2058" t="str">
            <v>I2057</v>
          </cell>
          <cell r="B2058" t="str">
            <v>LAVADO CON ACCIONAMIENTO DE PEDAL</v>
          </cell>
          <cell r="C2058" t="str">
            <v>Insumos</v>
          </cell>
          <cell r="D2058" t="str">
            <v>UND</v>
          </cell>
          <cell r="E2058">
            <v>1396112</v>
          </cell>
          <cell r="F2058">
            <v>1173203</v>
          </cell>
        </row>
        <row r="2059">
          <cell r="A2059" t="str">
            <v>I2058</v>
          </cell>
          <cell r="B2059" t="str">
            <v>CUBIERTA EN ACERO INOXIDABLE</v>
          </cell>
          <cell r="C2059" t="str">
            <v>Insumos</v>
          </cell>
          <cell r="D2059" t="str">
            <v>KG</v>
          </cell>
          <cell r="E2059">
            <v>339921</v>
          </cell>
          <cell r="F2059">
            <v>285648</v>
          </cell>
        </row>
        <row r="2060">
          <cell r="A2060" t="str">
            <v>I2059</v>
          </cell>
          <cell r="B2060" t="str">
            <v>CAMPANA INDUSTRIAL EXTRACTORA DIMENSIONES 2.00*0.70*0.40 M</v>
          </cell>
          <cell r="C2060" t="str">
            <v>Insumos</v>
          </cell>
          <cell r="D2060" t="str">
            <v>UND</v>
          </cell>
          <cell r="E2060">
            <v>3884830</v>
          </cell>
          <cell r="F2060">
            <v>3264563</v>
          </cell>
        </row>
        <row r="2061">
          <cell r="A2061" t="str">
            <v>I2060</v>
          </cell>
          <cell r="B2061" t="str">
            <v>DUCTO</v>
          </cell>
          <cell r="C2061" t="str">
            <v>Insumos</v>
          </cell>
          <cell r="D2061" t="str">
            <v>ML</v>
          </cell>
          <cell r="E2061">
            <v>206382</v>
          </cell>
          <cell r="F2061">
            <v>173430</v>
          </cell>
        </row>
        <row r="2062">
          <cell r="A2062" t="str">
            <v>I2061</v>
          </cell>
          <cell r="B2062" t="str">
            <v>PASA ALIMENTOS Y RECIBO DE BANDEJAS DIMENSIONES: 2500*400 MM (LARGO Y ANCHO)</v>
          </cell>
          <cell r="C2062" t="str">
            <v>Insumos</v>
          </cell>
          <cell r="D2062" t="str">
            <v>ML</v>
          </cell>
          <cell r="E2062">
            <v>254942</v>
          </cell>
          <cell r="F2062">
            <v>214237</v>
          </cell>
        </row>
        <row r="2063">
          <cell r="A2063" t="str">
            <v>I2062</v>
          </cell>
          <cell r="B2063" t="str">
            <v>ESTANTERIA ALMACENAMIENTO DE 6 NIVELES DIMENSIONES: 1500*500*1800 MM (LARGO, ANCHO Y ALTO)</v>
          </cell>
          <cell r="C2063" t="str">
            <v>Insumos</v>
          </cell>
          <cell r="D2063" t="str">
            <v>UND</v>
          </cell>
          <cell r="E2063">
            <v>3004673</v>
          </cell>
          <cell r="F2063">
            <v>2524935</v>
          </cell>
        </row>
        <row r="2064">
          <cell r="A2064" t="str">
            <v>I2063</v>
          </cell>
          <cell r="B2064" t="str">
            <v>MESA DE TRABAJO SELECCION DIMENSIONES: 1600*600*900 MM (LARGO, ANCH Y ALTO)</v>
          </cell>
          <cell r="C2064" t="str">
            <v>Insumos</v>
          </cell>
          <cell r="D2064" t="str">
            <v>UND</v>
          </cell>
          <cell r="E2064">
            <v>1476237</v>
          </cell>
          <cell r="F2064">
            <v>1240535</v>
          </cell>
        </row>
        <row r="2065">
          <cell r="A2065" t="str">
            <v>I2064</v>
          </cell>
          <cell r="B2065" t="str">
            <v>BATERIAS SANITARIAS EN ACERO INOXIDABLE</v>
          </cell>
          <cell r="C2065" t="str">
            <v>Insumos</v>
          </cell>
          <cell r="D2065" t="str">
            <v>M2</v>
          </cell>
          <cell r="E2065">
            <v>619146</v>
          </cell>
          <cell r="F2065">
            <v>520291</v>
          </cell>
        </row>
        <row r="2066">
          <cell r="A2066" t="str">
            <v>I2065</v>
          </cell>
          <cell r="B2066" t="str">
            <v>CAMPANA INDUSTRIAL EXTRACTORA DIMENSIONES 1.30*0.70*0.40 M</v>
          </cell>
          <cell r="C2066" t="str">
            <v>Insumos</v>
          </cell>
          <cell r="D2066" t="str">
            <v>UND</v>
          </cell>
          <cell r="E2066">
            <v>2852921</v>
          </cell>
          <cell r="F2066">
            <v>2397413</v>
          </cell>
        </row>
        <row r="2067">
          <cell r="A2067" t="str">
            <v>I2066</v>
          </cell>
          <cell r="B2067" t="str">
            <v>MESA DE TRABAJO SELECCION DIMENSIONES: 1200*600*900 MM (LARGO, ANCHO Y ALTO)</v>
          </cell>
          <cell r="C2067" t="str">
            <v>Insumos</v>
          </cell>
          <cell r="D2067" t="str">
            <v>UND</v>
          </cell>
          <cell r="E2067">
            <v>1107177</v>
          </cell>
          <cell r="F2067">
            <v>930401</v>
          </cell>
        </row>
        <row r="2068">
          <cell r="A2068" t="str">
            <v>I2067</v>
          </cell>
          <cell r="B2068" t="str">
            <v>PUNTO BIOSEGURIDAD PARA DESCONTAMINACION DE PERSONAS Y MAQUINARIA</v>
          </cell>
          <cell r="C2068" t="str">
            <v>Insumos</v>
          </cell>
          <cell r="D2068" t="str">
            <v>DIA</v>
          </cell>
          <cell r="E2068">
            <v>18211</v>
          </cell>
          <cell r="F2068">
            <v>15303</v>
          </cell>
        </row>
        <row r="2069">
          <cell r="A2069" t="str">
            <v>I2068</v>
          </cell>
          <cell r="B2069" t="str">
            <v>LAVAMANOS CON ACCESORIOS, GRIFERIA Y MANO DE OBRA DE INSTALACION</v>
          </cell>
          <cell r="C2069" t="str">
            <v>Insumos</v>
          </cell>
          <cell r="D2069" t="str">
            <v>UND</v>
          </cell>
          <cell r="E2069">
            <v>364203</v>
          </cell>
          <cell r="F2069">
            <v>306053</v>
          </cell>
        </row>
        <row r="2070">
          <cell r="A2070" t="str">
            <v>I2069</v>
          </cell>
          <cell r="B2070" t="str">
            <v>PUNTO DE HIDRATACION PARA CONSUMO (AGUA EN BOLSA, BOTELLON O SIMILAR)</v>
          </cell>
          <cell r="C2070" t="str">
            <v>Insumos</v>
          </cell>
          <cell r="D2070" t="str">
            <v>DIA</v>
          </cell>
          <cell r="E2070">
            <v>607</v>
          </cell>
          <cell r="F2070">
            <v>510</v>
          </cell>
        </row>
        <row r="2071">
          <cell r="A2071" t="str">
            <v>I2070</v>
          </cell>
          <cell r="B2071" t="str">
            <v>PEDILUVIO PARA DESINFECTAR AL INGRESO Y SALIDA DE PERSONAL</v>
          </cell>
          <cell r="C2071" t="str">
            <v>Insumos</v>
          </cell>
          <cell r="D2071" t="str">
            <v>UND</v>
          </cell>
          <cell r="E2071">
            <v>78910</v>
          </cell>
          <cell r="F2071">
            <v>66311</v>
          </cell>
        </row>
        <row r="2072">
          <cell r="A2072" t="str">
            <v>I2071</v>
          </cell>
          <cell r="B2072" t="str">
            <v>CANECA CON PEDAL PARA RESIDUOS ORDINARIOS O BIOLOGICOS</v>
          </cell>
          <cell r="C2072" t="str">
            <v>Insumos</v>
          </cell>
          <cell r="D2072" t="str">
            <v>UND</v>
          </cell>
          <cell r="E2072">
            <v>218281</v>
          </cell>
          <cell r="F2072">
            <v>183429</v>
          </cell>
        </row>
        <row r="2073">
          <cell r="A2073" t="str">
            <v>I2072</v>
          </cell>
          <cell r="B2073" t="str">
            <v>CARETA CON VISOR</v>
          </cell>
          <cell r="C2073" t="str">
            <v>Insumos</v>
          </cell>
          <cell r="D2073" t="str">
            <v>UND</v>
          </cell>
          <cell r="E2073">
            <v>24282</v>
          </cell>
          <cell r="F2073">
            <v>20405</v>
          </cell>
        </row>
        <row r="2074">
          <cell r="A2074" t="str">
            <v>I2073</v>
          </cell>
          <cell r="B2074" t="str">
            <v>DELANTAL</v>
          </cell>
          <cell r="C2074" t="str">
            <v>Insumos</v>
          </cell>
          <cell r="D2074" t="str">
            <v>UND</v>
          </cell>
          <cell r="E2074">
            <v>24282</v>
          </cell>
          <cell r="F2074">
            <v>20405</v>
          </cell>
        </row>
        <row r="2075">
          <cell r="A2075" t="str">
            <v>I2074</v>
          </cell>
          <cell r="B2075" t="str">
            <v>LÁMPARA LUMINARIA LED SOLAR PARA ALUMBRADO PÚBLICO 100W MAS BRAZO</v>
          </cell>
          <cell r="C2075" t="str">
            <v>Insumos</v>
          </cell>
          <cell r="D2075" t="str">
            <v>UND</v>
          </cell>
          <cell r="E2075">
            <v>563422</v>
          </cell>
          <cell r="F2075">
            <v>473464</v>
          </cell>
        </row>
        <row r="2076">
          <cell r="A2076" t="str">
            <v>I2075</v>
          </cell>
          <cell r="B2076" t="str">
            <v>ESTRUCTURA PARA BALONCESTO, INCLUYE TABLEROS</v>
          </cell>
          <cell r="C2076" t="str">
            <v>Insumos</v>
          </cell>
          <cell r="D2076" t="str">
            <v>UND</v>
          </cell>
          <cell r="E2076">
            <v>2063816</v>
          </cell>
          <cell r="F2076">
            <v>1734299</v>
          </cell>
        </row>
        <row r="2077">
          <cell r="A2077" t="str">
            <v>I2076</v>
          </cell>
          <cell r="B2077" t="str">
            <v>TUBO Y MALLA PARA VOLEIBOL</v>
          </cell>
          <cell r="C2077" t="str">
            <v>Insumos</v>
          </cell>
          <cell r="D2077" t="str">
            <v>UND</v>
          </cell>
          <cell r="E2077">
            <v>546303</v>
          </cell>
          <cell r="F2077">
            <v>459078</v>
          </cell>
        </row>
        <row r="2078">
          <cell r="A2078" t="str">
            <v>I2077</v>
          </cell>
          <cell r="B2078" t="str">
            <v>ARCOS DE MICRO FUTBOL</v>
          </cell>
          <cell r="C2078" t="str">
            <v>Insumos</v>
          </cell>
          <cell r="D2078" t="str">
            <v>UND</v>
          </cell>
          <cell r="E2078">
            <v>1092609</v>
          </cell>
          <cell r="F2078">
            <v>918159</v>
          </cell>
        </row>
        <row r="2079">
          <cell r="A2079" t="str">
            <v>I2078</v>
          </cell>
          <cell r="B2079" t="str">
            <v>REJILLA SUMIDERO PLAQUETA (PEATONAL) A=55 CM. L=40 CM. E=6 CM. REF. P40402 TIPO TITAN O SIMILAR</v>
          </cell>
          <cell r="C2079" t="str">
            <v>Insumos</v>
          </cell>
          <cell r="D2079" t="str">
            <v>UND</v>
          </cell>
          <cell r="E2079">
            <v>30870</v>
          </cell>
          <cell r="F2079">
            <v>25941</v>
          </cell>
        </row>
        <row r="2080">
          <cell r="A2080" t="str">
            <v>I2079</v>
          </cell>
          <cell r="B2080" t="str">
            <v>SUMINISTRO, TRANSPORTE E INSTALACIÓN A TODO COSTO DE CIELO RASO EN SUPERBOARD 4 MM TEXTURIZADO MODULADO 0,60 X 0,60 PINTADO Y TERMINADO. INCLUYE PERFILERÍA, ANCLAJES Y TODO LO NECESARIO PARA SU CORRECTA INSTALACIÓN</v>
          </cell>
          <cell r="C2080" t="str">
            <v>Insumos</v>
          </cell>
          <cell r="D2080" t="str">
            <v>M2</v>
          </cell>
        </row>
        <row r="2081">
          <cell r="A2081" t="str">
            <v>I2080</v>
          </cell>
          <cell r="B2081" t="str">
            <v>PANEL LED 60 X 60 CM MARCA EMITY O SIMILAR</v>
          </cell>
          <cell r="C2081" t="str">
            <v>Insumos</v>
          </cell>
          <cell r="D2081" t="str">
            <v>UND</v>
          </cell>
          <cell r="E2081">
            <v>149287</v>
          </cell>
          <cell r="F2081">
            <v>125451</v>
          </cell>
        </row>
        <row r="2082">
          <cell r="A2082" t="str">
            <v>I2081</v>
          </cell>
          <cell r="B2082" t="str">
            <v>TAPA PLASTICA CIEGA DE 2X4"</v>
          </cell>
          <cell r="C2082" t="str">
            <v>Insumos</v>
          </cell>
          <cell r="D2082" t="str">
            <v>UND</v>
          </cell>
          <cell r="E2082">
            <v>835</v>
          </cell>
          <cell r="F2082">
            <v>702</v>
          </cell>
        </row>
        <row r="2083">
          <cell r="A2083" t="str">
            <v>I2082</v>
          </cell>
          <cell r="B2083" t="str">
            <v>TAPA PLASTICA CIEGA CIRCULAR</v>
          </cell>
          <cell r="C2083" t="str">
            <v>Insumos</v>
          </cell>
          <cell r="D2083" t="str">
            <v>UND</v>
          </cell>
          <cell r="E2083">
            <v>835</v>
          </cell>
          <cell r="F2083">
            <v>702</v>
          </cell>
        </row>
        <row r="2084">
          <cell r="A2084" t="str">
            <v>I2083</v>
          </cell>
          <cell r="B2084" t="str">
            <v>CABLE ALUMINIO TRIPLEX 2 X 1/0 + 1/0 AAC/AAAC XLPE 600V 90C</v>
          </cell>
          <cell r="C2084" t="str">
            <v>Insumos</v>
          </cell>
          <cell r="D2084" t="str">
            <v>M</v>
          </cell>
          <cell r="E2084">
            <v>15591</v>
          </cell>
          <cell r="F2084">
            <v>13102</v>
          </cell>
        </row>
        <row r="2085">
          <cell r="A2085" t="str">
            <v>I2084</v>
          </cell>
          <cell r="B2085" t="str">
            <v>CONECTOR COMPRESION DBH 8</v>
          </cell>
          <cell r="C2085" t="str">
            <v>Insumos</v>
          </cell>
          <cell r="D2085" t="str">
            <v>UND</v>
          </cell>
          <cell r="E2085">
            <v>3461</v>
          </cell>
          <cell r="F2085">
            <v>2908</v>
          </cell>
        </row>
        <row r="2086">
          <cell r="A2086" t="str">
            <v>I2085</v>
          </cell>
          <cell r="B2086" t="str">
            <v>AISLADOR CARRETE</v>
          </cell>
          <cell r="C2086" t="str">
            <v>Insumos</v>
          </cell>
          <cell r="D2086" t="str">
            <v>UND</v>
          </cell>
          <cell r="E2086">
            <v>3286</v>
          </cell>
          <cell r="F2086">
            <v>2761</v>
          </cell>
        </row>
        <row r="2087">
          <cell r="A2087" t="str">
            <v>I2086</v>
          </cell>
          <cell r="B2087" t="str">
            <v>ELEMENTOS DE SUJECION</v>
          </cell>
          <cell r="C2087" t="str">
            <v>Insumos</v>
          </cell>
          <cell r="D2087" t="str">
            <v>UND</v>
          </cell>
          <cell r="E2087">
            <v>3584</v>
          </cell>
          <cell r="F2087">
            <v>3012</v>
          </cell>
        </row>
        <row r="2088">
          <cell r="A2088" t="str">
            <v>I2087</v>
          </cell>
          <cell r="B2088" t="str">
            <v>ADAPTADOR TERMINAL PVC DE 2"</v>
          </cell>
          <cell r="C2088" t="str">
            <v>Insumos</v>
          </cell>
          <cell r="D2088" t="str">
            <v>UND</v>
          </cell>
          <cell r="E2088">
            <v>3823</v>
          </cell>
          <cell r="F2088">
            <v>3213</v>
          </cell>
        </row>
        <row r="2089">
          <cell r="A2089" t="str">
            <v>I2088</v>
          </cell>
          <cell r="B2089" t="str">
            <v>CURVA PVC DE 2"</v>
          </cell>
          <cell r="C2089" t="str">
            <v>Insumos</v>
          </cell>
          <cell r="D2089" t="str">
            <v>UND</v>
          </cell>
          <cell r="E2089">
            <v>3406</v>
          </cell>
          <cell r="F2089">
            <v>2862</v>
          </cell>
        </row>
        <row r="2090">
          <cell r="A2090" t="str">
            <v>I2089</v>
          </cell>
          <cell r="B2090" t="str">
            <v>ALAMBRÓN DE ALUMINIO 8MM</v>
          </cell>
          <cell r="C2090" t="str">
            <v>Insumos</v>
          </cell>
          <cell r="D2090" t="str">
            <v>M</v>
          </cell>
          <cell r="E2090">
            <v>3465</v>
          </cell>
          <cell r="F2090">
            <v>2912</v>
          </cell>
        </row>
        <row r="2091">
          <cell r="A2091" t="str">
            <v>I2090</v>
          </cell>
          <cell r="B2091" t="str">
            <v>SOPORTE DEHN SNAP PLASTICA H16 DE FIJACION PARA CONDUCTOR 8MM</v>
          </cell>
          <cell r="C2091" t="str">
            <v>Insumos</v>
          </cell>
          <cell r="D2091" t="str">
            <v>UND</v>
          </cell>
          <cell r="E2091">
            <v>6989</v>
          </cell>
          <cell r="F2091">
            <v>5873</v>
          </cell>
        </row>
        <row r="2092">
          <cell r="A2092" t="str">
            <v>I2091</v>
          </cell>
          <cell r="B2092" t="str">
            <v>VARILLA CAPTADORA DE ALUMINIO DE 5/8"X0.80 CM</v>
          </cell>
          <cell r="C2092" t="str">
            <v>Insumos</v>
          </cell>
          <cell r="D2092" t="str">
            <v>UND</v>
          </cell>
          <cell r="E2092">
            <v>56751</v>
          </cell>
          <cell r="F2092">
            <v>47690</v>
          </cell>
        </row>
        <row r="2093">
          <cell r="A2093" t="str">
            <v>I2092</v>
          </cell>
          <cell r="B2093" t="str">
            <v>CAJA DE PASO 20X20CM TIPO INTEMPERIE</v>
          </cell>
          <cell r="C2093" t="str">
            <v>Insumos</v>
          </cell>
          <cell r="D2093" t="str">
            <v>UND</v>
          </cell>
          <cell r="E2093">
            <v>53644</v>
          </cell>
          <cell r="F2093">
            <v>45079</v>
          </cell>
        </row>
        <row r="2094">
          <cell r="A2094" t="str">
            <v>I2093</v>
          </cell>
          <cell r="B2094" t="str">
            <v>CONECTOR BIMETALICO AT-108F</v>
          </cell>
          <cell r="C2094" t="str">
            <v>Insumos</v>
          </cell>
          <cell r="D2094" t="str">
            <v>UND</v>
          </cell>
          <cell r="E2094">
            <v>26705</v>
          </cell>
          <cell r="F2094">
            <v>22441</v>
          </cell>
        </row>
        <row r="2095">
          <cell r="A2095" t="str">
            <v>I2094</v>
          </cell>
          <cell r="B2095" t="str">
            <v>BASE PARA PUNTA CAPTADORA</v>
          </cell>
          <cell r="C2095" t="str">
            <v>Insumos</v>
          </cell>
          <cell r="D2095" t="str">
            <v>UND</v>
          </cell>
          <cell r="E2095">
            <v>41638</v>
          </cell>
          <cell r="F2095">
            <v>34990</v>
          </cell>
        </row>
        <row r="2096">
          <cell r="A2096" t="str">
            <v>I2095</v>
          </cell>
          <cell r="B2096" t="str">
            <v>ELEMENTO DE SUJECION</v>
          </cell>
          <cell r="C2096" t="str">
            <v>Insumos</v>
          </cell>
          <cell r="D2096" t="str">
            <v>UND</v>
          </cell>
          <cell r="E2096">
            <v>3584</v>
          </cell>
          <cell r="F2096">
            <v>3012</v>
          </cell>
        </row>
        <row r="2097">
          <cell r="A2097" t="str">
            <v>I2096</v>
          </cell>
          <cell r="B2097" t="str">
            <v>TABLERO DE  DISTRIBUCIÓN BIFASICO 2F+N+T, 20 CIRCUITOS, DE INCRUSTAR CON PUERTA Y ESPACIO PARA TOTALIZADOR</v>
          </cell>
          <cell r="C2097" t="str">
            <v>Insumos</v>
          </cell>
          <cell r="D2097" t="str">
            <v>UND</v>
          </cell>
          <cell r="E2097">
            <v>327188</v>
          </cell>
          <cell r="F2097">
            <v>274948</v>
          </cell>
        </row>
        <row r="2098">
          <cell r="A2098" t="str">
            <v>I2097</v>
          </cell>
          <cell r="B2098" t="str">
            <v>BREAKER INDUSTRIAL TOTALIZADOR 2X100A</v>
          </cell>
          <cell r="C2098" t="str">
            <v>Insumos</v>
          </cell>
          <cell r="D2098" t="str">
            <v>UND</v>
          </cell>
          <cell r="E2098">
            <v>179754</v>
          </cell>
          <cell r="F2098">
            <v>151054</v>
          </cell>
        </row>
        <row r="2099">
          <cell r="A2099" t="str">
            <v>I2098</v>
          </cell>
          <cell r="B2099" t="str">
            <v>BORNA DE PONCHAR ESTAÑADA N° 8 AWG C/ TORNILLO</v>
          </cell>
          <cell r="C2099" t="str">
            <v>Insumos</v>
          </cell>
          <cell r="D2099" t="str">
            <v>UND</v>
          </cell>
          <cell r="E2099">
            <v>2152</v>
          </cell>
          <cell r="F2099">
            <v>1808</v>
          </cell>
        </row>
        <row r="2100">
          <cell r="A2100" t="str">
            <v>I2099</v>
          </cell>
          <cell r="B2100" t="str">
            <v>BORNA DE PONCHAR ESTAÑADA N° 2AWG C/ TORNILLO</v>
          </cell>
          <cell r="C2100" t="str">
            <v>Insumos</v>
          </cell>
          <cell r="D2100" t="str">
            <v>UND</v>
          </cell>
          <cell r="E2100">
            <v>3465</v>
          </cell>
          <cell r="F2100">
            <v>2912</v>
          </cell>
        </row>
        <row r="2101">
          <cell r="A2101" t="str">
            <v>I2100</v>
          </cell>
          <cell r="B2101" t="str">
            <v>TERMINAL EMT 1-1/2"</v>
          </cell>
          <cell r="C2101" t="str">
            <v>Insumos</v>
          </cell>
          <cell r="D2101" t="str">
            <v>UND</v>
          </cell>
          <cell r="E2101">
            <v>3107</v>
          </cell>
          <cell r="F2101">
            <v>2611</v>
          </cell>
        </row>
        <row r="2102">
          <cell r="A2102" t="str">
            <v>I2101</v>
          </cell>
          <cell r="B2102" t="str">
            <v>UNION EMT 1-1/2"</v>
          </cell>
          <cell r="C2102" t="str">
            <v>Insumos</v>
          </cell>
          <cell r="D2102" t="str">
            <v>UND</v>
          </cell>
          <cell r="E2102">
            <v>777</v>
          </cell>
          <cell r="F2102">
            <v>653</v>
          </cell>
        </row>
        <row r="2103">
          <cell r="A2103" t="str">
            <v>I2102</v>
          </cell>
          <cell r="B2103" t="str">
            <v>CURVA EMT 1-1/2"</v>
          </cell>
          <cell r="C2103" t="str">
            <v>Insumos</v>
          </cell>
          <cell r="D2103" t="str">
            <v>UND</v>
          </cell>
          <cell r="E2103">
            <v>10633</v>
          </cell>
          <cell r="F2103">
            <v>8935</v>
          </cell>
        </row>
        <row r="2104">
          <cell r="A2104" t="str">
            <v>I2103</v>
          </cell>
          <cell r="B2104" t="str">
            <v>TERMINAL EMT 1"</v>
          </cell>
          <cell r="C2104" t="str">
            <v>Insumos</v>
          </cell>
          <cell r="D2104" t="str">
            <v>UND</v>
          </cell>
          <cell r="E2104">
            <v>1793</v>
          </cell>
          <cell r="F2104">
            <v>1507</v>
          </cell>
        </row>
        <row r="2105">
          <cell r="A2105" t="str">
            <v>I2104</v>
          </cell>
          <cell r="B2105" t="str">
            <v>CURVA EMT 1"</v>
          </cell>
          <cell r="C2105" t="str">
            <v>Insumos</v>
          </cell>
          <cell r="D2105" t="str">
            <v>UND</v>
          </cell>
          <cell r="E2105">
            <v>2929</v>
          </cell>
          <cell r="F2105">
            <v>2461</v>
          </cell>
        </row>
        <row r="2106">
          <cell r="A2106" t="str">
            <v>I2105</v>
          </cell>
          <cell r="B2106" t="str">
            <v>UNION EMT 1"</v>
          </cell>
          <cell r="C2106" t="str">
            <v>Insumos</v>
          </cell>
          <cell r="D2106" t="str">
            <v>UND</v>
          </cell>
          <cell r="E2106">
            <v>1373</v>
          </cell>
          <cell r="F2106">
            <v>1154</v>
          </cell>
        </row>
        <row r="2107">
          <cell r="A2107" t="str">
            <v>I2106</v>
          </cell>
          <cell r="B2107" t="str">
            <v>CHAZO Y TORNILLO</v>
          </cell>
          <cell r="C2107" t="str">
            <v>Insumos</v>
          </cell>
          <cell r="D2107" t="str">
            <v>UND</v>
          </cell>
          <cell r="E2107">
            <v>238</v>
          </cell>
          <cell r="F2107">
            <v>200</v>
          </cell>
        </row>
        <row r="2108">
          <cell r="A2108" t="str">
            <v>I2107</v>
          </cell>
          <cell r="B2108" t="str">
            <v>TERMINAL PVC 1-1/2"</v>
          </cell>
          <cell r="C2108" t="str">
            <v>Insumos</v>
          </cell>
          <cell r="D2108" t="str">
            <v>UND</v>
          </cell>
          <cell r="E2108">
            <v>2749</v>
          </cell>
          <cell r="F2108">
            <v>2310</v>
          </cell>
        </row>
        <row r="2109">
          <cell r="A2109" t="str">
            <v>I2108</v>
          </cell>
          <cell r="B2109" t="str">
            <v>CURVA PVC 1-1/2</v>
          </cell>
          <cell r="C2109" t="str">
            <v>Insumos</v>
          </cell>
          <cell r="D2109" t="str">
            <v>UND</v>
          </cell>
          <cell r="E2109">
            <v>2927</v>
          </cell>
          <cell r="F2109">
            <v>2460</v>
          </cell>
        </row>
        <row r="2110">
          <cell r="A2110" t="str">
            <v>I2109</v>
          </cell>
          <cell r="B2110" t="str">
            <v>TUBO CONDUIT GALVANIZADA EMT 1-1/4"</v>
          </cell>
          <cell r="C2110" t="str">
            <v>Insumos</v>
          </cell>
          <cell r="D2110" t="str">
            <v>M</v>
          </cell>
          <cell r="E2110">
            <v>21327</v>
          </cell>
          <cell r="F2110">
            <v>17922</v>
          </cell>
        </row>
        <row r="2111">
          <cell r="A2111" t="str">
            <v>I2110</v>
          </cell>
          <cell r="B2111" t="str">
            <v>CURVA EMT 1-1/4"</v>
          </cell>
          <cell r="C2111" t="str">
            <v>Insumos</v>
          </cell>
          <cell r="D2111" t="str">
            <v>UND</v>
          </cell>
          <cell r="E2111">
            <v>6153</v>
          </cell>
          <cell r="F2111">
            <v>5171</v>
          </cell>
        </row>
        <row r="2112">
          <cell r="A2112" t="str">
            <v>I2111</v>
          </cell>
          <cell r="B2112" t="str">
            <v>TERMINAL EMT 1-1/4"</v>
          </cell>
          <cell r="C2112" t="str">
            <v>Insumos</v>
          </cell>
          <cell r="D2112" t="str">
            <v>VJE</v>
          </cell>
          <cell r="E2112">
            <v>2688</v>
          </cell>
          <cell r="F2112">
            <v>2259</v>
          </cell>
        </row>
        <row r="2113">
          <cell r="A2113" t="str">
            <v>I2112</v>
          </cell>
          <cell r="B2113" t="str">
            <v>UNION EMT 1-1/4"</v>
          </cell>
          <cell r="C2113" t="str">
            <v>Insumos</v>
          </cell>
          <cell r="D2113" t="str">
            <v>UND</v>
          </cell>
          <cell r="E2113">
            <v>2629</v>
          </cell>
          <cell r="F2113">
            <v>2209</v>
          </cell>
        </row>
        <row r="2114">
          <cell r="A2114" t="str">
            <v>I2113</v>
          </cell>
          <cell r="B2114" t="str">
            <v>ABRAZADERA METALICA DOBLE ALA GALVANIZADA 1-1/4"</v>
          </cell>
          <cell r="C2114" t="str">
            <v>Insumos</v>
          </cell>
          <cell r="D2114" t="str">
            <v>UND</v>
          </cell>
          <cell r="E2114">
            <v>716</v>
          </cell>
          <cell r="F2114">
            <v>602</v>
          </cell>
        </row>
        <row r="2115">
          <cell r="A2115" t="str">
            <v>I2114</v>
          </cell>
          <cell r="B2115" t="str">
            <v>UNION EMT 3/4"</v>
          </cell>
          <cell r="C2115" t="str">
            <v>Insumos</v>
          </cell>
          <cell r="D2115" t="str">
            <v>UND</v>
          </cell>
          <cell r="E2115">
            <v>956</v>
          </cell>
          <cell r="F2115">
            <v>803</v>
          </cell>
        </row>
        <row r="2116">
          <cell r="A2116" t="str">
            <v>I2115</v>
          </cell>
          <cell r="B2116" t="str">
            <v>TERMINAL EMT 3/4"</v>
          </cell>
          <cell r="C2116" t="str">
            <v>Insumos</v>
          </cell>
          <cell r="D2116" t="str">
            <v>UND</v>
          </cell>
          <cell r="E2116">
            <v>1254</v>
          </cell>
          <cell r="F2116">
            <v>1054</v>
          </cell>
        </row>
        <row r="2117">
          <cell r="A2117" t="str">
            <v>I2116</v>
          </cell>
          <cell r="B2117" t="str">
            <v>CURVA EMT 3/4"</v>
          </cell>
          <cell r="C2117" t="str">
            <v>Insumos</v>
          </cell>
          <cell r="D2117" t="str">
            <v>UND</v>
          </cell>
          <cell r="E2117">
            <v>1912</v>
          </cell>
          <cell r="F2117">
            <v>1607</v>
          </cell>
        </row>
        <row r="2118">
          <cell r="A2118" t="str">
            <v>I2117</v>
          </cell>
          <cell r="B2118" t="str">
            <v>CAPACETE LISO EN ALUMINIO PARA TUBERIA EMT DE 3/4"</v>
          </cell>
          <cell r="C2118" t="str">
            <v>Insumos</v>
          </cell>
          <cell r="D2118" t="str">
            <v>UND</v>
          </cell>
          <cell r="E2118">
            <v>2629</v>
          </cell>
          <cell r="F2118">
            <v>2209</v>
          </cell>
        </row>
        <row r="2119">
          <cell r="A2119" t="str">
            <v>I2118</v>
          </cell>
          <cell r="B2119" t="str">
            <v>TABLERO DE 4 CIRCUITOS 1F3H,  BARRAJE 75A, BARRA NEUTRO Y BARRA TIERRA  CALIDAD LEGRAND, SIEMENS, SQARED O SUPERIOR DE MARCA RECONOCIDA Y HOMOLOGADA POR EL CIDET</v>
          </cell>
          <cell r="C2119" t="str">
            <v>Insumos</v>
          </cell>
          <cell r="D2119" t="str">
            <v>UND</v>
          </cell>
          <cell r="E2119">
            <v>59762</v>
          </cell>
          <cell r="F2119">
            <v>50220</v>
          </cell>
        </row>
        <row r="2120">
          <cell r="A2120" t="str">
            <v>I2119</v>
          </cell>
          <cell r="B2120" t="str">
            <v>BORNA DE PONCHAR ESTAÑADA N° 12 AWG</v>
          </cell>
          <cell r="C2120" t="str">
            <v>Insumos</v>
          </cell>
          <cell r="D2120" t="str">
            <v>UND</v>
          </cell>
          <cell r="E2120">
            <v>835</v>
          </cell>
          <cell r="F2120">
            <v>702</v>
          </cell>
        </row>
        <row r="2121">
          <cell r="A2121" t="str">
            <v>I2120</v>
          </cell>
          <cell r="B2121" t="str">
            <v>INTERRUPTOR ENCHUFABLE 1X15A - 10KA</v>
          </cell>
          <cell r="C2121" t="str">
            <v>Insumos</v>
          </cell>
          <cell r="D2121" t="str">
            <v>UND</v>
          </cell>
          <cell r="E2121">
            <v>10753</v>
          </cell>
          <cell r="F2121">
            <v>9036</v>
          </cell>
        </row>
        <row r="2122">
          <cell r="A2122" t="str">
            <v>I2121</v>
          </cell>
          <cell r="B2122" t="str">
            <v>LUMINARIA LFS 36W DE INCRUSTAR, MARCA ILTEC</v>
          </cell>
          <cell r="C2122" t="str">
            <v>Insumos</v>
          </cell>
          <cell r="D2122" t="str">
            <v>UND</v>
          </cell>
          <cell r="E2122">
            <v>238859</v>
          </cell>
          <cell r="F2122">
            <v>200722</v>
          </cell>
        </row>
        <row r="2123">
          <cell r="A2123" t="str">
            <v>I2122</v>
          </cell>
          <cell r="B2123" t="str">
            <v>TUBO CONDUIT SCH40 1/2"</v>
          </cell>
          <cell r="C2123" t="str">
            <v>Insumos</v>
          </cell>
          <cell r="D2123" t="str">
            <v>M</v>
          </cell>
          <cell r="E2123">
            <v>2907</v>
          </cell>
          <cell r="F2123">
            <v>2443</v>
          </cell>
        </row>
        <row r="2124">
          <cell r="A2124" t="str">
            <v>I2123</v>
          </cell>
          <cell r="B2124" t="str">
            <v>CURVA PVC SCH40 1/2"</v>
          </cell>
          <cell r="C2124" t="str">
            <v>Insumos</v>
          </cell>
          <cell r="D2124" t="str">
            <v>UND</v>
          </cell>
          <cell r="E2124">
            <v>2031</v>
          </cell>
          <cell r="F2124">
            <v>1707</v>
          </cell>
        </row>
        <row r="2125">
          <cell r="A2125" t="str">
            <v>I2124</v>
          </cell>
          <cell r="B2125" t="str">
            <v>UNION PVC SCH40 1/2"</v>
          </cell>
          <cell r="C2125" t="str">
            <v>Insumos</v>
          </cell>
          <cell r="D2125" t="str">
            <v>UND</v>
          </cell>
          <cell r="E2125">
            <v>657</v>
          </cell>
          <cell r="F2125">
            <v>552</v>
          </cell>
        </row>
        <row r="2126">
          <cell r="A2126" t="str">
            <v>I2125</v>
          </cell>
          <cell r="B2126" t="str">
            <v>TERMINAL PVC SCH40 1/2"</v>
          </cell>
          <cell r="C2126" t="str">
            <v>Insumos</v>
          </cell>
          <cell r="D2126" t="str">
            <v>UND</v>
          </cell>
          <cell r="E2126">
            <v>419</v>
          </cell>
          <cell r="F2126">
            <v>352</v>
          </cell>
        </row>
        <row r="2127">
          <cell r="A2127" t="str">
            <v>I2126</v>
          </cell>
          <cell r="B2127" t="str">
            <v>CABLE 12 AWG HFFR LS 600V</v>
          </cell>
          <cell r="C2127" t="str">
            <v>Insumos</v>
          </cell>
          <cell r="D2127" t="str">
            <v>M</v>
          </cell>
          <cell r="E2127">
            <v>2317</v>
          </cell>
          <cell r="F2127">
            <v>1947</v>
          </cell>
        </row>
        <row r="2128">
          <cell r="A2128" t="str">
            <v>I2127</v>
          </cell>
          <cell r="B2128" t="str">
            <v>UNION EMT 1/2"</v>
          </cell>
          <cell r="C2128" t="str">
            <v>Insumos</v>
          </cell>
          <cell r="D2128" t="str">
            <v>UND</v>
          </cell>
          <cell r="E2128">
            <v>777</v>
          </cell>
          <cell r="F2128">
            <v>653</v>
          </cell>
        </row>
        <row r="2129">
          <cell r="A2129" t="str">
            <v>I2128</v>
          </cell>
          <cell r="B2129" t="str">
            <v>TERMINAL EMT 1/2"</v>
          </cell>
          <cell r="C2129" t="str">
            <v>Insumos</v>
          </cell>
          <cell r="D2129" t="str">
            <v>UND</v>
          </cell>
          <cell r="E2129">
            <v>1553</v>
          </cell>
          <cell r="F2129">
            <v>1305</v>
          </cell>
        </row>
        <row r="2130">
          <cell r="A2130" t="str">
            <v>I2129</v>
          </cell>
          <cell r="B2130" t="str">
            <v>CURVA EMT 1/2"</v>
          </cell>
          <cell r="C2130" t="str">
            <v>Insumos</v>
          </cell>
          <cell r="D2130" t="str">
            <v>UND</v>
          </cell>
          <cell r="E2130">
            <v>1135</v>
          </cell>
          <cell r="F2130">
            <v>954</v>
          </cell>
        </row>
        <row r="2131">
          <cell r="A2131" t="str">
            <v>I2130</v>
          </cell>
          <cell r="B2131" t="str">
            <v>SOCKET T8 - CONECTOR TUBO LED</v>
          </cell>
          <cell r="C2131" t="str">
            <v>Insumos</v>
          </cell>
          <cell r="D2131" t="str">
            <v>UND</v>
          </cell>
          <cell r="E2131">
            <v>2138</v>
          </cell>
          <cell r="F2131">
            <v>1797</v>
          </cell>
        </row>
        <row r="2132">
          <cell r="A2132" t="str">
            <v>I2131</v>
          </cell>
          <cell r="B2132" t="str">
            <v>TUBO LED 18W T8</v>
          </cell>
          <cell r="C2132" t="str">
            <v>Insumos</v>
          </cell>
          <cell r="D2132" t="str">
            <v>UND</v>
          </cell>
          <cell r="E2132">
            <v>14218</v>
          </cell>
          <cell r="F2132">
            <v>11948</v>
          </cell>
        </row>
        <row r="2133">
          <cell r="A2133" t="str">
            <v>I2132</v>
          </cell>
          <cell r="B2133" t="str">
            <v>RETIRO BALASTO LUMINARIAS</v>
          </cell>
          <cell r="C2133" t="str">
            <v>Insumos</v>
          </cell>
          <cell r="D2133" t="str">
            <v>UND</v>
          </cell>
          <cell r="E2133">
            <v>11946</v>
          </cell>
          <cell r="F2133">
            <v>10039</v>
          </cell>
        </row>
        <row r="2134">
          <cell r="A2134" t="str">
            <v>I2133</v>
          </cell>
          <cell r="B2134" t="str">
            <v>KIT DE LIMPIEZA LUMINARIA</v>
          </cell>
          <cell r="C2134" t="str">
            <v>Insumos</v>
          </cell>
          <cell r="D2134" t="str">
            <v>UND</v>
          </cell>
          <cell r="E2134">
            <v>1792</v>
          </cell>
          <cell r="F2134">
            <v>1506</v>
          </cell>
        </row>
        <row r="2135">
          <cell r="A2135" t="str">
            <v>I2134</v>
          </cell>
          <cell r="B2135" t="str">
            <v>PRENSA ESTOPA 1/2"</v>
          </cell>
          <cell r="C2135" t="str">
            <v>Insumos</v>
          </cell>
          <cell r="D2135" t="str">
            <v>UND</v>
          </cell>
          <cell r="E2135">
            <v>2687</v>
          </cell>
          <cell r="F2135">
            <v>2258</v>
          </cell>
        </row>
        <row r="2136">
          <cell r="A2136" t="str">
            <v>I2135</v>
          </cell>
          <cell r="B2136" t="str">
            <v>CAJA RECTANGULAR RAWELT 1/2" 2X4</v>
          </cell>
          <cell r="C2136" t="str">
            <v>Insumos</v>
          </cell>
          <cell r="D2136" t="str">
            <v>UND</v>
          </cell>
          <cell r="E2136">
            <v>6572</v>
          </cell>
          <cell r="F2136">
            <v>5523</v>
          </cell>
        </row>
        <row r="2137">
          <cell r="A2137" t="str">
            <v>I2136</v>
          </cell>
          <cell r="B2137" t="str">
            <v>TOMACORRIENTE DOBLE CON POLO A TIERRA NEMA 5-15-R</v>
          </cell>
          <cell r="C2137" t="str">
            <v>Insumos</v>
          </cell>
          <cell r="D2137" t="str">
            <v>UND</v>
          </cell>
          <cell r="E2137">
            <v>12853</v>
          </cell>
          <cell r="F2137">
            <v>10801</v>
          </cell>
        </row>
        <row r="2138">
          <cell r="A2138" t="str">
            <v>I2137</v>
          </cell>
          <cell r="B2138" t="str">
            <v>CLAVIJA CON POLO A TIERRA - 15A - 250V</v>
          </cell>
          <cell r="C2138" t="str">
            <v>Insumos</v>
          </cell>
          <cell r="D2138" t="str">
            <v>UND</v>
          </cell>
          <cell r="E2138">
            <v>7050</v>
          </cell>
          <cell r="F2138">
            <v>5924</v>
          </cell>
        </row>
        <row r="2139">
          <cell r="A2139" t="str">
            <v>I2138</v>
          </cell>
          <cell r="B2139" t="str">
            <v>CABLE ENCAUCHETADO 3X14 AWG</v>
          </cell>
          <cell r="C2139" t="str">
            <v>Insumos</v>
          </cell>
          <cell r="D2139" t="str">
            <v>M</v>
          </cell>
          <cell r="E2139">
            <v>5616</v>
          </cell>
          <cell r="F2139">
            <v>4719</v>
          </cell>
        </row>
        <row r="2140">
          <cell r="A2140" t="str">
            <v>I2139</v>
          </cell>
          <cell r="B2140" t="str">
            <v>CONECTOR RESORTE ROJO-AMR 3M</v>
          </cell>
          <cell r="C2140" t="str">
            <v>Insumos</v>
          </cell>
          <cell r="D2140" t="str">
            <v>UND</v>
          </cell>
          <cell r="E2140">
            <v>1978</v>
          </cell>
          <cell r="F2140">
            <v>1662</v>
          </cell>
        </row>
        <row r="2141">
          <cell r="A2141" t="str">
            <v>I2140</v>
          </cell>
          <cell r="B2141" t="str">
            <v>ABRAZADERA  METALICA DOBLE ALA TUBO EMT 1/2"</v>
          </cell>
          <cell r="C2141" t="str">
            <v>Insumos</v>
          </cell>
          <cell r="D2141" t="str">
            <v>UND</v>
          </cell>
          <cell r="E2141">
            <v>537</v>
          </cell>
          <cell r="F2141">
            <v>451</v>
          </cell>
        </row>
        <row r="2142">
          <cell r="A2142" t="str">
            <v>I2141</v>
          </cell>
          <cell r="B2142" t="str">
            <v>LUMINARIA CCCE - 2 TUBO LED T8 18W - 36W - MARCA ILTEC</v>
          </cell>
          <cell r="C2142" t="str">
            <v>Insumos</v>
          </cell>
          <cell r="D2142" t="str">
            <v>UND</v>
          </cell>
          <cell r="E2142">
            <v>163045</v>
          </cell>
          <cell r="F2142">
            <v>137013</v>
          </cell>
        </row>
        <row r="2143">
          <cell r="A2143" t="str">
            <v>I2142</v>
          </cell>
          <cell r="B2143" t="str">
            <v>PANEL LED SOBREPONER 12W</v>
          </cell>
          <cell r="C2143" t="str">
            <v>Insumos</v>
          </cell>
          <cell r="D2143" t="str">
            <v>UND</v>
          </cell>
          <cell r="E2143">
            <v>18625</v>
          </cell>
          <cell r="F2143">
            <v>15651</v>
          </cell>
        </row>
        <row r="2144">
          <cell r="A2144" t="str">
            <v>I2143</v>
          </cell>
          <cell r="B2144" t="str">
            <v>LUMINARIA HERMETICA 2X18 T8 LED - 36W - SYLVANIA</v>
          </cell>
          <cell r="C2144" t="str">
            <v>Insumos</v>
          </cell>
          <cell r="D2144" t="str">
            <v>UND</v>
          </cell>
          <cell r="E2144">
            <v>62558</v>
          </cell>
          <cell r="F2144">
            <v>52570</v>
          </cell>
        </row>
        <row r="2145">
          <cell r="A2145" t="str">
            <v>I2144</v>
          </cell>
          <cell r="B2145" t="str">
            <v>LUMINARIA DE EMERGENCIA R1 - SYLVANIA</v>
          </cell>
          <cell r="C2145" t="str">
            <v>Insumos</v>
          </cell>
          <cell r="D2145" t="str">
            <v>UND</v>
          </cell>
          <cell r="E2145">
            <v>91562</v>
          </cell>
          <cell r="F2145">
            <v>76943</v>
          </cell>
        </row>
        <row r="2146">
          <cell r="A2146" t="str">
            <v>I2145</v>
          </cell>
          <cell r="B2146" t="str">
            <v>PROYECTOR SYLVEO LED 150W - SYLVANIA</v>
          </cell>
          <cell r="C2146" t="str">
            <v>Insumos</v>
          </cell>
          <cell r="D2146" t="str">
            <v>UND</v>
          </cell>
          <cell r="E2146">
            <v>1084819</v>
          </cell>
          <cell r="F2146">
            <v>911613</v>
          </cell>
        </row>
        <row r="2147">
          <cell r="A2147" t="str">
            <v>I2146</v>
          </cell>
          <cell r="B2147" t="str">
            <v>UPS POWEST TITAN 6KVA ON LINE, BIFASICA, DOBLE CONVERSION CON TRANSFORMADOR DE ASILAMIENTO</v>
          </cell>
          <cell r="C2147" t="str">
            <v>Insumos</v>
          </cell>
          <cell r="D2147" t="str">
            <v>UND</v>
          </cell>
          <cell r="E2147">
            <v>6873532</v>
          </cell>
          <cell r="F2147">
            <v>5776077</v>
          </cell>
        </row>
        <row r="2148">
          <cell r="A2148" t="str">
            <v>I2147</v>
          </cell>
          <cell r="B2148" t="str">
            <v>TAPA TROQUELADA DE 3 SALIDAS 2X4"</v>
          </cell>
          <cell r="C2148" t="str">
            <v>Insumos</v>
          </cell>
          <cell r="D2148" t="str">
            <v>UND</v>
          </cell>
          <cell r="E2148">
            <v>22981</v>
          </cell>
          <cell r="F2148">
            <v>19312</v>
          </cell>
        </row>
        <row r="2149">
          <cell r="A2149" t="str">
            <v>I2148</v>
          </cell>
          <cell r="B2149" t="str">
            <v>CANALETA METALICA 12X5CM DE 240CM</v>
          </cell>
          <cell r="C2149" t="str">
            <v>Insumos</v>
          </cell>
          <cell r="D2149" t="str">
            <v>ML</v>
          </cell>
          <cell r="E2149">
            <v>22960</v>
          </cell>
          <cell r="F2149">
            <v>19294</v>
          </cell>
        </row>
        <row r="2150">
          <cell r="A2150" t="str">
            <v>I2149</v>
          </cell>
          <cell r="B2150" t="str">
            <v>ELEMENTOS DE SUJECION CANALETA METALICA</v>
          </cell>
          <cell r="C2150" t="str">
            <v>Insumos</v>
          </cell>
          <cell r="D2150" t="str">
            <v>UND</v>
          </cell>
          <cell r="E2150">
            <v>9622</v>
          </cell>
          <cell r="F2150">
            <v>8086</v>
          </cell>
        </row>
        <row r="2151">
          <cell r="A2151" t="str">
            <v>I2150</v>
          </cell>
          <cell r="B2151" t="str">
            <v>CURVA METALICA 12X5CM</v>
          </cell>
          <cell r="C2151" t="str">
            <v>Insumos</v>
          </cell>
          <cell r="D2151" t="str">
            <v>UND</v>
          </cell>
          <cell r="E2151">
            <v>34474</v>
          </cell>
          <cell r="F2151">
            <v>28970</v>
          </cell>
        </row>
        <row r="2152">
          <cell r="A2152" t="str">
            <v>I2151</v>
          </cell>
          <cell r="B2152" t="str">
            <v>BANDEJA CABLOFIL CF 54/200</v>
          </cell>
          <cell r="C2152" t="str">
            <v>Insumos</v>
          </cell>
          <cell r="D2152" t="str">
            <v>UND</v>
          </cell>
          <cell r="E2152">
            <v>76881</v>
          </cell>
          <cell r="F2152">
            <v>64606</v>
          </cell>
        </row>
        <row r="2153">
          <cell r="A2153" t="str">
            <v>I2152</v>
          </cell>
          <cell r="B2153" t="str">
            <v>UNION RAPIDA BANDEJA CABLOFIL</v>
          </cell>
          <cell r="C2153" t="str">
            <v>Insumos</v>
          </cell>
          <cell r="D2153" t="str">
            <v>UND</v>
          </cell>
          <cell r="E2153">
            <v>5404</v>
          </cell>
          <cell r="F2153">
            <v>4541</v>
          </cell>
        </row>
        <row r="2154">
          <cell r="A2154" t="str">
            <v>I2153</v>
          </cell>
          <cell r="B2154" t="str">
            <v>PERFIL DE FIJACION RCSN BANDEJA CABLOFIL</v>
          </cell>
          <cell r="C2154" t="str">
            <v>Insumos</v>
          </cell>
          <cell r="D2154" t="str">
            <v>UND</v>
          </cell>
          <cell r="E2154">
            <v>71657</v>
          </cell>
          <cell r="F2154">
            <v>60216</v>
          </cell>
        </row>
        <row r="2155">
          <cell r="A2155" t="str">
            <v>I2154</v>
          </cell>
          <cell r="B2155" t="str">
            <v>SOPORTE CABLE DE PUESTA A TIERRA BANDEJA CABLOFIL</v>
          </cell>
          <cell r="C2155" t="str">
            <v>Insumos</v>
          </cell>
          <cell r="D2155" t="str">
            <v>UND</v>
          </cell>
          <cell r="E2155">
            <v>11211</v>
          </cell>
          <cell r="F2155">
            <v>9421</v>
          </cell>
        </row>
        <row r="2156">
          <cell r="A2156" t="str">
            <v>I2155</v>
          </cell>
          <cell r="B2156" t="str">
            <v>CONECTOR PUESTA A TIERRA BANDEJA CABLOFIL</v>
          </cell>
          <cell r="C2156" t="str">
            <v>Insumos</v>
          </cell>
          <cell r="D2156" t="str">
            <v>UND</v>
          </cell>
          <cell r="E2156">
            <v>12414</v>
          </cell>
          <cell r="F2156">
            <v>10432</v>
          </cell>
        </row>
        <row r="2157">
          <cell r="A2157" t="str">
            <v>I2156</v>
          </cell>
          <cell r="B2157" t="str">
            <v>LEGALIZACIÓN Y RETIE LATINOAMERICANO SEDE PRINCIPAL</v>
          </cell>
          <cell r="C2157" t="str">
            <v>Insumos</v>
          </cell>
          <cell r="D2157" t="str">
            <v>UND</v>
          </cell>
          <cell r="E2157">
            <v>4234277</v>
          </cell>
          <cell r="F2157">
            <v>3558216</v>
          </cell>
        </row>
        <row r="2158">
          <cell r="A2158" t="str">
            <v>I2157</v>
          </cell>
          <cell r="B2158" t="str">
            <v>TOTALIZADOR 2X40, 25KA</v>
          </cell>
          <cell r="C2158" t="str">
            <v>Insumos</v>
          </cell>
          <cell r="D2158" t="str">
            <v>UND</v>
          </cell>
          <cell r="E2158">
            <v>110457</v>
          </cell>
          <cell r="F2158">
            <v>92821</v>
          </cell>
        </row>
        <row r="2159">
          <cell r="A2159" t="str">
            <v>I2158</v>
          </cell>
          <cell r="B2159" t="str">
            <v>CABLE 4 AWG HFFR LS 600V 75º CT</v>
          </cell>
          <cell r="C2159" t="str">
            <v>Insumos</v>
          </cell>
          <cell r="D2159" t="str">
            <v>ML</v>
          </cell>
          <cell r="E2159">
            <v>11013</v>
          </cell>
          <cell r="F2159">
            <v>9255</v>
          </cell>
        </row>
        <row r="2160">
          <cell r="A2160" t="str">
            <v>I2159</v>
          </cell>
          <cell r="B2160" t="str">
            <v>CAPACETE ROSCADO EN ALUMINIO PARA TUBERIA IMC 3/4"</v>
          </cell>
          <cell r="C2160" t="str">
            <v>Insumos</v>
          </cell>
          <cell r="D2160" t="str">
            <v>UND</v>
          </cell>
          <cell r="E2160">
            <v>2450</v>
          </cell>
          <cell r="F2160">
            <v>2059</v>
          </cell>
        </row>
        <row r="2161">
          <cell r="A2161" t="str">
            <v>I2160</v>
          </cell>
          <cell r="B2161" t="str">
            <v>CURVA GALVANIZADA IMC 3/4"</v>
          </cell>
          <cell r="C2161" t="str">
            <v>Insumos</v>
          </cell>
          <cell r="D2161" t="str">
            <v>UND</v>
          </cell>
          <cell r="E2161">
            <v>7109</v>
          </cell>
          <cell r="F2161">
            <v>5974</v>
          </cell>
        </row>
        <row r="2162">
          <cell r="A2162" t="str">
            <v>I2161</v>
          </cell>
          <cell r="B2162" t="str">
            <v>BREAKER TOTALIZADOR 2X80, 25KA</v>
          </cell>
          <cell r="C2162" t="str">
            <v>Insumos</v>
          </cell>
          <cell r="D2162" t="str">
            <v>UND</v>
          </cell>
          <cell r="E2162">
            <v>168643</v>
          </cell>
          <cell r="F2162">
            <v>141717</v>
          </cell>
        </row>
        <row r="2163">
          <cell r="A2163" t="str">
            <v>I2162</v>
          </cell>
          <cell r="B2163" t="str">
            <v>LEGALIZACIÓN Y RETIE COLEGIO RURAL GRANADA</v>
          </cell>
          <cell r="C2163" t="str">
            <v>Insumos</v>
          </cell>
          <cell r="D2163" t="str">
            <v>UND</v>
          </cell>
          <cell r="E2163">
            <v>4181708</v>
          </cell>
          <cell r="F2163">
            <v>3514040</v>
          </cell>
        </row>
        <row r="2164">
          <cell r="A2164" t="str">
            <v>I2163</v>
          </cell>
          <cell r="B2164" t="str">
            <v>ABRAZADERA  METALICA DOBLE ALA TUBO EMT 3/4"</v>
          </cell>
          <cell r="C2164" t="str">
            <v>Insumos</v>
          </cell>
          <cell r="D2164" t="str">
            <v>UND</v>
          </cell>
          <cell r="E2164">
            <v>622</v>
          </cell>
          <cell r="F2164">
            <v>523</v>
          </cell>
        </row>
        <row r="2165">
          <cell r="A2165" t="str">
            <v>I2164</v>
          </cell>
          <cell r="B2165" t="str">
            <v>CAJA RECTANGULAR RAWELT 3/4" 2X4</v>
          </cell>
          <cell r="C2165" t="str">
            <v>Insumos</v>
          </cell>
          <cell r="D2165" t="str">
            <v>UND</v>
          </cell>
          <cell r="E2165">
            <v>10753</v>
          </cell>
          <cell r="F2165">
            <v>9036</v>
          </cell>
        </row>
        <row r="2166">
          <cell r="A2166" t="str">
            <v>I2165</v>
          </cell>
          <cell r="B2166" t="str">
            <v>TUBO CONDUIT SCH40 3/4"</v>
          </cell>
          <cell r="C2166" t="str">
            <v>Insumos</v>
          </cell>
          <cell r="D2166" t="str">
            <v>M</v>
          </cell>
          <cell r="E2166">
            <v>3841</v>
          </cell>
          <cell r="F2166">
            <v>3228</v>
          </cell>
        </row>
        <row r="2167">
          <cell r="A2167" t="str">
            <v>I2166</v>
          </cell>
          <cell r="B2167" t="str">
            <v>TERMINAL PVC SCH40 3/4"</v>
          </cell>
          <cell r="C2167" t="str">
            <v>Insumos</v>
          </cell>
          <cell r="D2167" t="str">
            <v>UND</v>
          </cell>
          <cell r="E2167">
            <v>1086</v>
          </cell>
          <cell r="F2167">
            <v>913</v>
          </cell>
        </row>
        <row r="2168">
          <cell r="A2168" t="str">
            <v>I2167</v>
          </cell>
          <cell r="B2168" t="str">
            <v>PANEL LED 18W</v>
          </cell>
          <cell r="C2168" t="str">
            <v>Insumos</v>
          </cell>
          <cell r="D2168" t="str">
            <v>UND</v>
          </cell>
          <cell r="E2168">
            <v>33814</v>
          </cell>
          <cell r="F2168">
            <v>28415</v>
          </cell>
        </row>
        <row r="2169">
          <cell r="A2169" t="str">
            <v>I2168</v>
          </cell>
          <cell r="B2169" t="str">
            <v>LUMINARIA IT 100 AQ LENS 36W</v>
          </cell>
          <cell r="C2169" t="str">
            <v>Insumos</v>
          </cell>
          <cell r="D2169" t="str">
            <v>UND</v>
          </cell>
          <cell r="E2169">
            <v>192862</v>
          </cell>
          <cell r="F2169">
            <v>162069</v>
          </cell>
        </row>
        <row r="2170">
          <cell r="A2170" t="str">
            <v>I2169</v>
          </cell>
          <cell r="B2170" t="str">
            <v>LUMINARIA LED ECO 36W</v>
          </cell>
          <cell r="C2170" t="str">
            <v>Insumos</v>
          </cell>
          <cell r="D2170" t="str">
            <v>UND</v>
          </cell>
          <cell r="E2170">
            <v>159617</v>
          </cell>
          <cell r="F2170">
            <v>134132</v>
          </cell>
        </row>
        <row r="2171">
          <cell r="A2171" t="str">
            <v>I2170</v>
          </cell>
          <cell r="B2171" t="str">
            <v>LUMINARIA IF NORMA 36W</v>
          </cell>
          <cell r="C2171" t="str">
            <v>Insumos</v>
          </cell>
          <cell r="D2171" t="str">
            <v>UND</v>
          </cell>
          <cell r="E2171">
            <v>165506</v>
          </cell>
          <cell r="F2171">
            <v>139081</v>
          </cell>
        </row>
        <row r="2172">
          <cell r="A2172" t="str">
            <v>I2171</v>
          </cell>
          <cell r="B2172" t="str">
            <v>LUMINARIA HIGH BAY 97W</v>
          </cell>
          <cell r="C2172" t="str">
            <v>Insumos</v>
          </cell>
          <cell r="D2172" t="str">
            <v>UND</v>
          </cell>
          <cell r="E2172">
            <v>747857</v>
          </cell>
          <cell r="F2172">
            <v>628451</v>
          </cell>
        </row>
        <row r="2173">
          <cell r="A2173" t="str">
            <v>I2172</v>
          </cell>
          <cell r="B2173" t="str">
            <v>LUMINARIA MINI FLOOD 200W (ESSENTIAL FLOOD HP)</v>
          </cell>
          <cell r="C2173" t="str">
            <v>Insumos</v>
          </cell>
          <cell r="D2173" t="str">
            <v>UND</v>
          </cell>
          <cell r="E2173">
            <v>622468</v>
          </cell>
          <cell r="F2173">
            <v>523082</v>
          </cell>
        </row>
        <row r="2174">
          <cell r="A2174" t="str">
            <v>I2173</v>
          </cell>
          <cell r="B2174" t="str">
            <v>LUMINARIA REFLECTOR ES 10W(REFLECTOR LED LQ)</v>
          </cell>
          <cell r="C2174" t="str">
            <v>Insumos</v>
          </cell>
          <cell r="D2174" t="str">
            <v>UND</v>
          </cell>
          <cell r="E2174">
            <v>43222</v>
          </cell>
          <cell r="F2174">
            <v>36321</v>
          </cell>
        </row>
        <row r="2175">
          <cell r="A2175" t="str">
            <v>I2174</v>
          </cell>
          <cell r="B2175" t="str">
            <v>LUMINARIA DE EMERGENCIA ALENA 4W</v>
          </cell>
          <cell r="C2175" t="str">
            <v>Insumos</v>
          </cell>
          <cell r="D2175" t="str">
            <v>UND</v>
          </cell>
          <cell r="E2175">
            <v>101686</v>
          </cell>
          <cell r="F2175">
            <v>85450</v>
          </cell>
        </row>
        <row r="2176">
          <cell r="A2176" t="str">
            <v>I2175</v>
          </cell>
          <cell r="B2176" t="str">
            <v>LUMINARIA SALIDA EMERGENCIA 2W</v>
          </cell>
          <cell r="C2176" t="str">
            <v>Insumos</v>
          </cell>
          <cell r="D2176" t="str">
            <v>UND</v>
          </cell>
          <cell r="E2176">
            <v>83793</v>
          </cell>
          <cell r="F2176">
            <v>70414</v>
          </cell>
        </row>
        <row r="2177">
          <cell r="A2177" t="str">
            <v>I2176</v>
          </cell>
          <cell r="B2177" t="str">
            <v>TROQUEL SENCILLO PARA CANALETA DE 12CM</v>
          </cell>
          <cell r="C2177" t="str">
            <v>Insumos</v>
          </cell>
          <cell r="D2177" t="str">
            <v>UND</v>
          </cell>
          <cell r="E2177">
            <v>4421</v>
          </cell>
          <cell r="F2177">
            <v>3715</v>
          </cell>
        </row>
        <row r="2178">
          <cell r="A2178" t="str">
            <v>I2177</v>
          </cell>
          <cell r="B2178" t="str">
            <v>BOQUILLA TERMINAL (JUEGO DE TUERCA Y CONTRATUERCA) PARA TUBERIA IMC 3/4</v>
          </cell>
          <cell r="C2178" t="str">
            <v>Insumos</v>
          </cell>
          <cell r="D2178" t="str">
            <v>UND</v>
          </cell>
          <cell r="E2178">
            <v>1194</v>
          </cell>
          <cell r="F2178">
            <v>1003</v>
          </cell>
        </row>
        <row r="2179">
          <cell r="A2179" t="str">
            <v>I2178</v>
          </cell>
          <cell r="B2179" t="str">
            <v>SENSOR INFRARROJO ON/OFF</v>
          </cell>
          <cell r="C2179" t="str">
            <v>Insumos</v>
          </cell>
          <cell r="D2179" t="str">
            <v>UND</v>
          </cell>
          <cell r="E2179">
            <v>187801</v>
          </cell>
          <cell r="F2179">
            <v>157816</v>
          </cell>
        </row>
        <row r="2180">
          <cell r="A2180" t="str">
            <v>I2179</v>
          </cell>
          <cell r="B2180" t="str">
            <v>SENSOR FOTOVOLTAICO LEVITON PROVOLT</v>
          </cell>
          <cell r="C2180" t="str">
            <v>Insumos</v>
          </cell>
          <cell r="D2180" t="str">
            <v>UND</v>
          </cell>
          <cell r="E2180">
            <v>1549620</v>
          </cell>
          <cell r="F2180">
            <v>1302202</v>
          </cell>
        </row>
        <row r="2181">
          <cell r="A2181" t="str">
            <v>I2180</v>
          </cell>
          <cell r="B2181" t="str">
            <v>UPS 14KV BIFÁSICA</v>
          </cell>
          <cell r="C2181" t="str">
            <v>Insumos</v>
          </cell>
          <cell r="D2181" t="str">
            <v>UND</v>
          </cell>
          <cell r="E2181">
            <v>25695838</v>
          </cell>
          <cell r="F2181">
            <v>21593141</v>
          </cell>
        </row>
        <row r="2182">
          <cell r="A2182" t="str">
            <v>I2181</v>
          </cell>
          <cell r="B2182" t="str">
            <v>BY PASS PARA UPS</v>
          </cell>
          <cell r="C2182" t="str">
            <v>Insumos</v>
          </cell>
          <cell r="D2182" t="str">
            <v>UND</v>
          </cell>
          <cell r="E2182">
            <v>392656</v>
          </cell>
          <cell r="F2182">
            <v>329963</v>
          </cell>
        </row>
        <row r="2183">
          <cell r="A2183" t="str">
            <v>I2182</v>
          </cell>
          <cell r="B2183" t="str">
            <v>CABLE TRENZADO 3X12 AWG HFFR LS CT</v>
          </cell>
          <cell r="C2183" t="str">
            <v>Insumos</v>
          </cell>
          <cell r="D2183" t="str">
            <v>M</v>
          </cell>
          <cell r="E2183">
            <v>6411</v>
          </cell>
          <cell r="F2183">
            <v>5387</v>
          </cell>
        </row>
        <row r="2184">
          <cell r="A2184" t="str">
            <v>I2183</v>
          </cell>
          <cell r="B2184" t="str">
            <v>CABLE TRENZADO 3X10 AWG HFFR LS CT</v>
          </cell>
          <cell r="C2184" t="str">
            <v>Insumos</v>
          </cell>
          <cell r="D2184" t="str">
            <v>M</v>
          </cell>
          <cell r="E2184">
            <v>9331</v>
          </cell>
          <cell r="F2184">
            <v>7841</v>
          </cell>
        </row>
        <row r="2185">
          <cell r="A2185" t="str">
            <v>I2184</v>
          </cell>
          <cell r="B2185" t="str">
            <v>CABLE 250 KCMIL THHN, THWN, CU</v>
          </cell>
          <cell r="C2185" t="str">
            <v>Insumos</v>
          </cell>
          <cell r="D2185" t="str">
            <v>M</v>
          </cell>
          <cell r="E2185">
            <v>63202</v>
          </cell>
          <cell r="F2185">
            <v>53111</v>
          </cell>
        </row>
        <row r="2186">
          <cell r="A2186" t="str">
            <v>I2185</v>
          </cell>
          <cell r="B2186" t="str">
            <v>CABLE 6 AWG HFFR LS</v>
          </cell>
          <cell r="C2186" t="str">
            <v>Insumos</v>
          </cell>
          <cell r="D2186" t="str">
            <v>M</v>
          </cell>
          <cell r="E2186">
            <v>6747</v>
          </cell>
          <cell r="F2186">
            <v>5670</v>
          </cell>
        </row>
        <row r="2187">
          <cell r="A2187" t="str">
            <v>I2186</v>
          </cell>
          <cell r="B2187" t="str">
            <v>CABLE ANTIFRAUDE/CONCENTRICO 1X8+8 PE/PVC</v>
          </cell>
          <cell r="C2187" t="str">
            <v>Insumos</v>
          </cell>
          <cell r="D2187" t="str">
            <v>M</v>
          </cell>
          <cell r="E2187">
            <v>9375</v>
          </cell>
          <cell r="F2187">
            <v>7878</v>
          </cell>
        </row>
        <row r="2188">
          <cell r="A2188" t="str">
            <v>I2187</v>
          </cell>
          <cell r="B2188" t="str">
            <v>CANALETA PLÁSTICA MEDIA CAÑA CON TAPA EN ALUMINIO 60X13</v>
          </cell>
          <cell r="C2188" t="str">
            <v>Insumos</v>
          </cell>
          <cell r="D2188" t="str">
            <v>M</v>
          </cell>
          <cell r="E2188">
            <v>19478</v>
          </cell>
          <cell r="F2188">
            <v>16368</v>
          </cell>
        </row>
        <row r="2189">
          <cell r="A2189" t="str">
            <v>I2188</v>
          </cell>
          <cell r="B2189" t="str">
            <v>CAJA DE PASO 12X12X5CM</v>
          </cell>
          <cell r="C2189" t="str">
            <v>Insumos</v>
          </cell>
          <cell r="D2189" t="str">
            <v>UND</v>
          </cell>
          <cell r="E2189">
            <v>44505</v>
          </cell>
          <cell r="F2189">
            <v>37399</v>
          </cell>
        </row>
        <row r="2190">
          <cell r="A2190" t="str">
            <v>I2189</v>
          </cell>
          <cell r="B2190" t="str">
            <v>CAJA DE PASO 20X20X10CM</v>
          </cell>
          <cell r="C2190" t="str">
            <v>Insumos</v>
          </cell>
          <cell r="D2190" t="str">
            <v>UND</v>
          </cell>
          <cell r="E2190">
            <v>65258</v>
          </cell>
          <cell r="F2190">
            <v>54839</v>
          </cell>
        </row>
        <row r="2191">
          <cell r="A2191" t="str">
            <v>I2190</v>
          </cell>
          <cell r="B2191" t="str">
            <v>CAJA PARA TOMA EN PISO (POP UP)</v>
          </cell>
          <cell r="C2191" t="str">
            <v>Insumos</v>
          </cell>
          <cell r="D2191" t="str">
            <v>UND</v>
          </cell>
          <cell r="E2191">
            <v>282934</v>
          </cell>
          <cell r="F2191">
            <v>237760</v>
          </cell>
        </row>
        <row r="2192">
          <cell r="A2192" t="str">
            <v>I2191</v>
          </cell>
          <cell r="B2192" t="str">
            <v>MEDIDOR DE ENERGIA MONOFASICO 120V</v>
          </cell>
          <cell r="C2192" t="str">
            <v>Insumos</v>
          </cell>
          <cell r="D2192" t="str">
            <v>UND</v>
          </cell>
          <cell r="E2192">
            <v>102748</v>
          </cell>
          <cell r="F2192">
            <v>86343</v>
          </cell>
        </row>
        <row r="2193">
          <cell r="A2193" t="str">
            <v>I2192</v>
          </cell>
          <cell r="B2193" t="str">
            <v>MEDIDOR DE ENERGIA MONOFASICO TRIFILAR MEDIDA SEMIDIRECTA CLASE 0.5</v>
          </cell>
          <cell r="C2193" t="str">
            <v>Insumos</v>
          </cell>
          <cell r="D2193" t="str">
            <v>UND</v>
          </cell>
          <cell r="E2193">
            <v>1990493</v>
          </cell>
          <cell r="F2193">
            <v>1672683</v>
          </cell>
        </row>
        <row r="2194">
          <cell r="A2194" t="str">
            <v>I2193</v>
          </cell>
          <cell r="B2194" t="str">
            <v>TRANSFORMADOR DE CORRIENTE 300/5A</v>
          </cell>
          <cell r="C2194" t="str">
            <v>Insumos</v>
          </cell>
          <cell r="D2194" t="str">
            <v>UND</v>
          </cell>
          <cell r="E2194">
            <v>184832</v>
          </cell>
          <cell r="F2194">
            <v>155321</v>
          </cell>
        </row>
        <row r="2195">
          <cell r="A2195" t="str">
            <v>I2194</v>
          </cell>
          <cell r="B2195" t="str">
            <v>BLOQUE DE PRUEBA PARA MEDIDA SEMIDIRECTA</v>
          </cell>
          <cell r="C2195" t="str">
            <v>Insumos</v>
          </cell>
          <cell r="D2195" t="str">
            <v>UND</v>
          </cell>
          <cell r="E2195">
            <v>213267</v>
          </cell>
          <cell r="F2195">
            <v>179216</v>
          </cell>
        </row>
        <row r="2196">
          <cell r="A2196" t="str">
            <v>I2195</v>
          </cell>
          <cell r="B2196" t="str">
            <v>GABINETE PARA MEDIDA</v>
          </cell>
          <cell r="C2196" t="str">
            <v>Insumos</v>
          </cell>
          <cell r="D2196" t="str">
            <v>UND</v>
          </cell>
          <cell r="E2196">
            <v>311371</v>
          </cell>
          <cell r="F2196">
            <v>261656</v>
          </cell>
        </row>
        <row r="2197">
          <cell r="A2197" t="str">
            <v>I2196</v>
          </cell>
          <cell r="B2197" t="str">
            <v>CABLEADO VEHICULAR 16AWG</v>
          </cell>
          <cell r="C2197" t="str">
            <v>Insumos</v>
          </cell>
          <cell r="D2197" t="str">
            <v>M</v>
          </cell>
          <cell r="E2197">
            <v>646</v>
          </cell>
          <cell r="F2197">
            <v>543</v>
          </cell>
        </row>
        <row r="2198">
          <cell r="A2198" t="str">
            <v>I2197</v>
          </cell>
          <cell r="B2198" t="str">
            <v>TOTALIZADOR 2X63A, 25KA</v>
          </cell>
          <cell r="C2198" t="str">
            <v>Insumos</v>
          </cell>
          <cell r="D2198" t="str">
            <v>UND</v>
          </cell>
          <cell r="E2198">
            <v>165271</v>
          </cell>
          <cell r="F2198">
            <v>138883</v>
          </cell>
        </row>
        <row r="2199">
          <cell r="A2199" t="str">
            <v>I2198</v>
          </cell>
          <cell r="B2199" t="str">
            <v>TOTALIZADOR 2X80A, 25KA</v>
          </cell>
          <cell r="C2199" t="str">
            <v>Insumos</v>
          </cell>
          <cell r="D2199" t="str">
            <v>UND</v>
          </cell>
          <cell r="E2199">
            <v>199374</v>
          </cell>
          <cell r="F2199">
            <v>167541</v>
          </cell>
        </row>
        <row r="2200">
          <cell r="A2200" t="str">
            <v>I2199</v>
          </cell>
          <cell r="B2200" t="str">
            <v>GABINETE 1.80X0.90X0.40 M</v>
          </cell>
          <cell r="C2200" t="str">
            <v>Insumos</v>
          </cell>
          <cell r="D2200" t="str">
            <v>UND</v>
          </cell>
          <cell r="E2200">
            <v>5376481</v>
          </cell>
          <cell r="F2200">
            <v>4518051</v>
          </cell>
        </row>
        <row r="2201">
          <cell r="A2201" t="str">
            <v>I2200</v>
          </cell>
          <cell r="B2201" t="str">
            <v>DPS TIPO 1+2</v>
          </cell>
          <cell r="C2201" t="str">
            <v>Insumos</v>
          </cell>
          <cell r="D2201" t="str">
            <v>UND</v>
          </cell>
          <cell r="E2201">
            <v>2600080</v>
          </cell>
          <cell r="F2201">
            <v>2184941</v>
          </cell>
        </row>
        <row r="2202">
          <cell r="A2202" t="str">
            <v>I2201</v>
          </cell>
          <cell r="B2202" t="str">
            <v>TOTALIZADOR 2X250A, 80KA REGULABLE DE (250 - 400)A</v>
          </cell>
          <cell r="C2202" t="str">
            <v>Insumos</v>
          </cell>
          <cell r="D2202" t="str">
            <v>UND</v>
          </cell>
          <cell r="E2202">
            <v>931606</v>
          </cell>
          <cell r="F2202">
            <v>782862</v>
          </cell>
        </row>
        <row r="2203">
          <cell r="A2203" t="str">
            <v>I2202</v>
          </cell>
          <cell r="B2203" t="str">
            <v>TOTALIZADORR 2X30A, 25KA</v>
          </cell>
          <cell r="C2203" t="str">
            <v>Insumos</v>
          </cell>
          <cell r="D2203" t="str">
            <v>UND</v>
          </cell>
          <cell r="E2203">
            <v>85329</v>
          </cell>
          <cell r="F2203">
            <v>71705</v>
          </cell>
        </row>
        <row r="2204">
          <cell r="A2204" t="str">
            <v>I2203</v>
          </cell>
          <cell r="B2204" t="str">
            <v>TOTALIZADOR 2X30A, 25KA</v>
          </cell>
          <cell r="C2204" t="str">
            <v>Insumos</v>
          </cell>
          <cell r="D2204" t="str">
            <v>UND</v>
          </cell>
          <cell r="E2204">
            <v>85329</v>
          </cell>
          <cell r="F2204">
            <v>71705</v>
          </cell>
        </row>
        <row r="2205">
          <cell r="A2205" t="str">
            <v>I2204</v>
          </cell>
          <cell r="B2205" t="str">
            <v>TRAMITES ANTE EL OR</v>
          </cell>
          <cell r="C2205" t="str">
            <v>Insumos</v>
          </cell>
          <cell r="D2205" t="str">
            <v>UND</v>
          </cell>
          <cell r="E2205">
            <v>1194773</v>
          </cell>
          <cell r="F2205">
            <v>1004011</v>
          </cell>
        </row>
        <row r="2206">
          <cell r="A2206" t="str">
            <v>I2205</v>
          </cell>
          <cell r="B2206" t="str">
            <v>LEGALIZACION Y RETIE INSTITUCION EDUCATIVA CHIPRE</v>
          </cell>
          <cell r="C2206" t="str">
            <v>Insumos</v>
          </cell>
          <cell r="D2206" t="str">
            <v>UND</v>
          </cell>
          <cell r="E2206">
            <v>5658515</v>
          </cell>
          <cell r="F2206">
            <v>4755055</v>
          </cell>
        </row>
        <row r="2207">
          <cell r="A2207" t="str">
            <v>I2206</v>
          </cell>
          <cell r="B2207" t="str">
            <v>SUMINISTRO, TRANSPORTE E INSTALACIÓN DE MURO PARA MEDIDA SEMIDIRECTA</v>
          </cell>
          <cell r="C2207" t="str">
            <v>Insumos</v>
          </cell>
          <cell r="D2207" t="str">
            <v>UND</v>
          </cell>
          <cell r="E2207">
            <v>698346</v>
          </cell>
          <cell r="F2207">
            <v>586845</v>
          </cell>
        </row>
        <row r="2208">
          <cell r="A2208" t="str">
            <v>I2207</v>
          </cell>
          <cell r="B2208" t="str">
            <v>ADECUACIÓN PARA TABLERO Y REGATA (INCLUYE PERFORACIÓN Y RESANE)</v>
          </cell>
          <cell r="C2208" t="str">
            <v>Insumos</v>
          </cell>
          <cell r="D2208" t="str">
            <v>UND</v>
          </cell>
          <cell r="E2208">
            <v>461785</v>
          </cell>
          <cell r="F2208">
            <v>388055</v>
          </cell>
        </row>
        <row r="2209">
          <cell r="A2209" t="str">
            <v>I2208</v>
          </cell>
          <cell r="B2209" t="str">
            <v>GRIFERÍA ECONOMIZADORA DE SENSOR</v>
          </cell>
          <cell r="C2209" t="str">
            <v>Insumos</v>
          </cell>
          <cell r="D2209" t="str">
            <v>UND</v>
          </cell>
          <cell r="E2209">
            <v>561424</v>
          </cell>
          <cell r="F2209">
            <v>471785</v>
          </cell>
        </row>
        <row r="2210">
          <cell r="A2210" t="str">
            <v>I2209</v>
          </cell>
          <cell r="B2210" t="str">
            <v>CONTACTOR TRIPOLAR DIL M40 110V</v>
          </cell>
          <cell r="C2210" t="str">
            <v>Insumos</v>
          </cell>
          <cell r="D2210" t="str">
            <v>UND</v>
          </cell>
          <cell r="E2210">
            <v>537648</v>
          </cell>
          <cell r="F2210">
            <v>451805</v>
          </cell>
        </row>
        <row r="2211">
          <cell r="A2211" t="str">
            <v>I2210</v>
          </cell>
          <cell r="B2211" t="str">
            <v>GABINETE ELÉCTRICO EXTERIOR</v>
          </cell>
          <cell r="C2211" t="str">
            <v>Insumos</v>
          </cell>
          <cell r="D2211" t="str">
            <v>UND</v>
          </cell>
          <cell r="E2211">
            <v>125451</v>
          </cell>
          <cell r="F2211">
            <v>105421</v>
          </cell>
        </row>
        <row r="2212">
          <cell r="A2212" t="str">
            <v>I2211</v>
          </cell>
          <cell r="B2212" t="str">
            <v>PEINE RIEL DIN - MONOPOLAR 4 CIRCUITOS</v>
          </cell>
          <cell r="C2212" t="str">
            <v>Insumos</v>
          </cell>
          <cell r="D2212" t="str">
            <v>UND</v>
          </cell>
          <cell r="E2212">
            <v>40024</v>
          </cell>
          <cell r="F2212">
            <v>33634</v>
          </cell>
        </row>
        <row r="2213">
          <cell r="A2213" t="str">
            <v>I2212</v>
          </cell>
          <cell r="B2213" t="str">
            <v>BREAKER DE 1X20A, 10KA, INCRUSTAR RIEL DIN</v>
          </cell>
          <cell r="C2213" t="str">
            <v>Insumos</v>
          </cell>
          <cell r="D2213" t="str">
            <v>UND</v>
          </cell>
          <cell r="E2213">
            <v>21804</v>
          </cell>
          <cell r="F2213">
            <v>18323</v>
          </cell>
        </row>
        <row r="2214">
          <cell r="A2214" t="str">
            <v>I2213</v>
          </cell>
          <cell r="B2214" t="str">
            <v>PULSADOR ON</v>
          </cell>
          <cell r="C2214" t="str">
            <v>Insumos</v>
          </cell>
          <cell r="D2214" t="str">
            <v>UND</v>
          </cell>
          <cell r="E2214">
            <v>27478</v>
          </cell>
          <cell r="F2214">
            <v>23091</v>
          </cell>
        </row>
        <row r="2215">
          <cell r="A2215" t="str">
            <v>I2214</v>
          </cell>
          <cell r="B2215" t="str">
            <v>PULSADOR OFF</v>
          </cell>
          <cell r="C2215" t="str">
            <v>Insumos</v>
          </cell>
          <cell r="D2215" t="str">
            <v>UND</v>
          </cell>
          <cell r="E2215">
            <v>27478</v>
          </cell>
          <cell r="F2215">
            <v>23091</v>
          </cell>
        </row>
        <row r="2216">
          <cell r="A2216" t="str">
            <v>I2215</v>
          </cell>
          <cell r="B2216" t="str">
            <v>BARRAJE DE COBRE 0.02X0.04</v>
          </cell>
          <cell r="C2216" t="str">
            <v>Insumos</v>
          </cell>
          <cell r="D2216" t="str">
            <v>UND</v>
          </cell>
          <cell r="E2216">
            <v>31064</v>
          </cell>
          <cell r="F2216">
            <v>26104</v>
          </cell>
        </row>
        <row r="2217">
          <cell r="A2217" t="str">
            <v>I2216</v>
          </cell>
          <cell r="B2217" t="str">
            <v>AISLADORES BARRAJE</v>
          </cell>
          <cell r="C2217" t="str">
            <v>Insumos</v>
          </cell>
          <cell r="D2217" t="str">
            <v>UND</v>
          </cell>
          <cell r="E2217">
            <v>7229</v>
          </cell>
          <cell r="F2217">
            <v>6075</v>
          </cell>
        </row>
        <row r="2218">
          <cell r="A2218" t="str">
            <v>I2217</v>
          </cell>
          <cell r="B2218" t="str">
            <v>ACERO DE REFUERZO FY = 60.000 PSI = 420 MPA</v>
          </cell>
          <cell r="C2218" t="str">
            <v>Insumos</v>
          </cell>
          <cell r="D2218" t="str">
            <v>KG</v>
          </cell>
          <cell r="E2218">
            <v>5257</v>
          </cell>
          <cell r="F2218">
            <v>4418</v>
          </cell>
        </row>
        <row r="2219">
          <cell r="A2219" t="str">
            <v>I2218</v>
          </cell>
          <cell r="B2219" t="str">
            <v>ALAMBRE NEGRO NO. 18 (ACTUALIZADO)</v>
          </cell>
          <cell r="C2219" t="str">
            <v>Insumos</v>
          </cell>
          <cell r="D2219" t="str">
            <v>KG</v>
          </cell>
          <cell r="E2219">
            <v>8438</v>
          </cell>
          <cell r="F2219">
            <v>7091</v>
          </cell>
        </row>
        <row r="2220">
          <cell r="A2220" t="str">
            <v>I2219</v>
          </cell>
          <cell r="B2220" t="str">
            <v>TUBERIA ESTRUCTURAL A.S.T.M. A-572 GRADO 50 - REDONDA, CUADRADA O RECTANGULAR SEGÚN DISEÑO - TIPO COLMENA O SIMILAR.</v>
          </cell>
          <cell r="C2220" t="str">
            <v>Insumos</v>
          </cell>
          <cell r="D2220" t="str">
            <v>KG</v>
          </cell>
          <cell r="E2220">
            <v>9083</v>
          </cell>
          <cell r="F2220">
            <v>7633</v>
          </cell>
        </row>
        <row r="2221">
          <cell r="A2221" t="str">
            <v>I2220</v>
          </cell>
          <cell r="B2221" t="str">
            <v>SUMINISTRO DE APLIQUE TIPO HONGO MARCA HAVELLS - SYLVANIA O SIMILAR  CON ACCESOSRIOS</v>
          </cell>
          <cell r="C2221" t="str">
            <v>Insumos</v>
          </cell>
          <cell r="D2221" t="str">
            <v>UND</v>
          </cell>
          <cell r="E2221">
            <v>62129</v>
          </cell>
          <cell r="F2221">
            <v>52209</v>
          </cell>
        </row>
        <row r="2222">
          <cell r="A2222" t="str">
            <v>I2221</v>
          </cell>
          <cell r="B2222" t="str">
            <v>PANEL LED 600W CON CAJA IP 65</v>
          </cell>
          <cell r="C2222" t="str">
            <v>Insumos</v>
          </cell>
          <cell r="D2222" t="str">
            <v>UND</v>
          </cell>
          <cell r="E2222">
            <v>382329</v>
          </cell>
          <cell r="F2222">
            <v>321285</v>
          </cell>
        </row>
        <row r="2223">
          <cell r="A2223" t="str">
            <v>I2222</v>
          </cell>
          <cell r="B2223" t="str">
            <v>TRAMITE Y LEGALIZACIÓN ANTE LAS EMPRESAS PRESTADORAS DEL SERVICIO(ACUEDUCTO, ALCANTARILLADO Y ENERGÍA) INVLUYE DISPONIBILIDAD, PLANOS RECORD, Y TODOS LOS TRAMITES PARA ENTREGA EN SERVICIO.</v>
          </cell>
          <cell r="C2223" t="str">
            <v>Insumos</v>
          </cell>
          <cell r="D2223" t="str">
            <v>GLB</v>
          </cell>
          <cell r="E2223">
            <v>2389547</v>
          </cell>
          <cell r="F2223">
            <v>2008023</v>
          </cell>
        </row>
        <row r="2224">
          <cell r="A2224" t="str">
            <v>I2223</v>
          </cell>
          <cell r="B2224" t="str">
            <v>ASEO GENERAL</v>
          </cell>
          <cell r="C2224" t="str">
            <v>Insumos</v>
          </cell>
          <cell r="D2224" t="str">
            <v>GLB</v>
          </cell>
          <cell r="E2224">
            <v>358432</v>
          </cell>
          <cell r="F2224">
            <v>301203</v>
          </cell>
        </row>
        <row r="2225">
          <cell r="A2225" t="str">
            <v>I2224</v>
          </cell>
          <cell r="B2225" t="str">
            <v>TAPA PARA TOMACORRIENTE DOBLE</v>
          </cell>
          <cell r="C2225" t="str">
            <v>Insumos</v>
          </cell>
          <cell r="D2225" t="str">
            <v>UND</v>
          </cell>
          <cell r="E2225">
            <v>1194</v>
          </cell>
          <cell r="F2225">
            <v>1003</v>
          </cell>
        </row>
        <row r="2226">
          <cell r="A2226" t="str">
            <v>I2225</v>
          </cell>
          <cell r="B2226" t="str">
            <v>TAPA PARA INTERRUPTOR SENCILLO BLANCO</v>
          </cell>
          <cell r="C2226" t="str">
            <v>Insumos</v>
          </cell>
          <cell r="D2226" t="str">
            <v>UND</v>
          </cell>
          <cell r="E2226">
            <v>1194</v>
          </cell>
          <cell r="F2226">
            <v>1003</v>
          </cell>
        </row>
        <row r="2227">
          <cell r="A2227" t="str">
            <v>I2226</v>
          </cell>
          <cell r="B2227" t="str">
            <v>TAPA PARA INTERRUPTOR DOBLE BLANCO</v>
          </cell>
          <cell r="C2227" t="str">
            <v>Insumos</v>
          </cell>
          <cell r="D2227" t="str">
            <v>UND</v>
          </cell>
          <cell r="E2227">
            <v>1793</v>
          </cell>
          <cell r="F2227">
            <v>1507</v>
          </cell>
        </row>
        <row r="2228">
          <cell r="A2228" t="str">
            <v>I2227</v>
          </cell>
          <cell r="B2228" t="str">
            <v>TUBO CONDUIT PVC 4"</v>
          </cell>
          <cell r="C2228" t="str">
            <v>Insumos</v>
          </cell>
          <cell r="D2228" t="str">
            <v>ML</v>
          </cell>
          <cell r="E2228">
            <v>6393</v>
          </cell>
          <cell r="F2228">
            <v>5372</v>
          </cell>
        </row>
        <row r="2229">
          <cell r="A2229" t="str">
            <v>I2228</v>
          </cell>
          <cell r="B2229" t="str">
            <v>SUMINISTRO, TRANSPORTE E INSTALACIÓN DE SIKATOP-121 PARA REPARACIÓN DE SUPERFICIES EN CONCRETO O MAMPOSTERIA. INCLUYE TODO LO NECESARIO PARA SU CORRECTA INSTALACIÓN</v>
          </cell>
          <cell r="C2229" t="str">
            <v>Insumos</v>
          </cell>
          <cell r="D2229" t="str">
            <v>M2</v>
          </cell>
          <cell r="E2229">
            <v>96539</v>
          </cell>
          <cell r="F2229">
            <v>81125</v>
          </cell>
        </row>
        <row r="2230">
          <cell r="A2230" t="str">
            <v>I2229</v>
          </cell>
          <cell r="B2230" t="str">
            <v>POSTE METALICO 14 M 1050 KGF</v>
          </cell>
          <cell r="C2230" t="str">
            <v>Insumos</v>
          </cell>
          <cell r="D2230" t="str">
            <v>UND</v>
          </cell>
          <cell r="E2230">
            <v>1863846</v>
          </cell>
          <cell r="F2230">
            <v>1566257</v>
          </cell>
        </row>
        <row r="2231">
          <cell r="A2231" t="str">
            <v>I2230</v>
          </cell>
          <cell r="B2231" t="str">
            <v>CONCRETO 3000 PSI</v>
          </cell>
          <cell r="C2231" t="str">
            <v>Insumos</v>
          </cell>
          <cell r="D2231" t="str">
            <v>M3</v>
          </cell>
          <cell r="E2231">
            <v>356441</v>
          </cell>
          <cell r="F2231">
            <v>299530</v>
          </cell>
        </row>
        <row r="2232">
          <cell r="A2232" t="str">
            <v>I2231</v>
          </cell>
          <cell r="B2232" t="str">
            <v>BASE DE ANCLAJE CASTILLO DE 1" 0.25X0.25M  ENTRE CENTROS</v>
          </cell>
          <cell r="C2232" t="str">
            <v>Insumos</v>
          </cell>
          <cell r="D2232" t="str">
            <v>UND</v>
          </cell>
          <cell r="E2232">
            <v>382327</v>
          </cell>
          <cell r="F2232">
            <v>321283</v>
          </cell>
        </row>
        <row r="2233">
          <cell r="A2233" t="str">
            <v>I2232</v>
          </cell>
          <cell r="B2233" t="str">
            <v>ABRAZADERA HORQUILLA 2"</v>
          </cell>
          <cell r="C2233" t="str">
            <v>Insumos</v>
          </cell>
          <cell r="D2233" t="str">
            <v>UND</v>
          </cell>
          <cell r="E2233">
            <v>4408</v>
          </cell>
          <cell r="F2233">
            <v>3704</v>
          </cell>
        </row>
        <row r="2234">
          <cell r="A2234" t="str">
            <v>I2233</v>
          </cell>
          <cell r="B2234" t="str">
            <v>PERNOS DE 1" GRADO 5</v>
          </cell>
          <cell r="C2234" t="str">
            <v>Insumos</v>
          </cell>
          <cell r="D2234" t="str">
            <v>UND</v>
          </cell>
          <cell r="E2234">
            <v>5973</v>
          </cell>
          <cell r="F2234">
            <v>5019</v>
          </cell>
        </row>
        <row r="2235">
          <cell r="A2235" t="str">
            <v>I2234</v>
          </cell>
          <cell r="B2235" t="str">
            <v>POSTE METALICO 12 M 1350 KGF AUTOSOPORTADO</v>
          </cell>
          <cell r="C2235" t="str">
            <v>Insumos</v>
          </cell>
          <cell r="D2235" t="str">
            <v>UND</v>
          </cell>
          <cell r="E2235">
            <v>2090853</v>
          </cell>
          <cell r="F2235">
            <v>1757019</v>
          </cell>
        </row>
        <row r="2236">
          <cell r="A2236" t="str">
            <v>I2235</v>
          </cell>
          <cell r="B2236" t="str">
            <v>ESPACIADOR PARA ABRAZADERAS DE FIJACION PARA TUBERIA COLGANTE</v>
          </cell>
          <cell r="C2236" t="str">
            <v>Insumos</v>
          </cell>
          <cell r="D2236" t="str">
            <v>M</v>
          </cell>
          <cell r="E2236">
            <v>1422</v>
          </cell>
          <cell r="F2236">
            <v>1195</v>
          </cell>
        </row>
        <row r="2237">
          <cell r="A2237" t="str">
            <v>I2236</v>
          </cell>
          <cell r="B2237" t="str">
            <v>TUERCA PARA ABRAZADERAS DE FIJACION PARA TUBERIA COLGANTE</v>
          </cell>
          <cell r="C2237" t="str">
            <v>Insumos</v>
          </cell>
          <cell r="D2237" t="str">
            <v>UND</v>
          </cell>
          <cell r="E2237">
            <v>120</v>
          </cell>
          <cell r="F2237">
            <v>101</v>
          </cell>
        </row>
        <row r="2238">
          <cell r="A2238" t="str">
            <v>I2237</v>
          </cell>
          <cell r="B2238" t="str">
            <v>AISLADOR DE PIN POLIMERICO 13.2KV</v>
          </cell>
          <cell r="C2238" t="str">
            <v>Insumos</v>
          </cell>
          <cell r="D2238" t="str">
            <v>UND</v>
          </cell>
          <cell r="E2238">
            <v>62545</v>
          </cell>
          <cell r="F2238">
            <v>52559</v>
          </cell>
        </row>
        <row r="2239">
          <cell r="A2239" t="str">
            <v>I2238</v>
          </cell>
          <cell r="B2239" t="str">
            <v>BRAZO TIPO C 15KV</v>
          </cell>
          <cell r="C2239" t="str">
            <v>Insumos</v>
          </cell>
          <cell r="D2239" t="str">
            <v>UND</v>
          </cell>
          <cell r="E2239">
            <v>45353</v>
          </cell>
          <cell r="F2239">
            <v>38112</v>
          </cell>
        </row>
        <row r="2240">
          <cell r="A2240" t="str">
            <v>I2239</v>
          </cell>
          <cell r="B2240" t="str">
            <v>ANCLAJE DE EXPANSION PARA ABRAZADERAS DE FIJACION PARA TUBERIA COLGANTE</v>
          </cell>
          <cell r="C2240" t="str">
            <v>Insumos</v>
          </cell>
          <cell r="D2240" t="str">
            <v>UND</v>
          </cell>
          <cell r="E2240">
            <v>597</v>
          </cell>
          <cell r="F2240">
            <v>502</v>
          </cell>
        </row>
        <row r="2241">
          <cell r="A2241" t="str">
            <v>I2240</v>
          </cell>
          <cell r="B2241" t="str">
            <v>AISLADOR DE PLATO O SUSPENCION 6"</v>
          </cell>
          <cell r="C2241" t="str">
            <v>Insumos</v>
          </cell>
          <cell r="D2241" t="str">
            <v>UND</v>
          </cell>
          <cell r="E2241">
            <v>36748</v>
          </cell>
          <cell r="F2241">
            <v>30881</v>
          </cell>
        </row>
        <row r="2242">
          <cell r="A2242" t="str">
            <v>I2241</v>
          </cell>
          <cell r="B2242" t="str">
            <v>COLLARIN DOBLE 5-6</v>
          </cell>
          <cell r="C2242" t="str">
            <v>Insumos</v>
          </cell>
          <cell r="D2242" t="str">
            <v>UND</v>
          </cell>
          <cell r="E2242">
            <v>20369</v>
          </cell>
          <cell r="F2242">
            <v>17117</v>
          </cell>
        </row>
        <row r="2243">
          <cell r="A2243" t="str">
            <v>I2242</v>
          </cell>
          <cell r="B2243" t="str">
            <v>ESLABON EN U 5/8"</v>
          </cell>
          <cell r="C2243" t="str">
            <v>Insumos</v>
          </cell>
          <cell r="D2243" t="str">
            <v>UND</v>
          </cell>
          <cell r="E2243">
            <v>15472</v>
          </cell>
          <cell r="F2243">
            <v>13002</v>
          </cell>
        </row>
        <row r="2244">
          <cell r="A2244" t="str">
            <v>I2243</v>
          </cell>
          <cell r="B2244" t="str">
            <v>GUARDACABO 1/2"</v>
          </cell>
          <cell r="C2244" t="str">
            <v>Insumos</v>
          </cell>
          <cell r="D2244" t="str">
            <v>UND</v>
          </cell>
          <cell r="E2244">
            <v>2091</v>
          </cell>
          <cell r="F2244">
            <v>1757</v>
          </cell>
        </row>
        <row r="2245">
          <cell r="A2245" t="str">
            <v>I2244</v>
          </cell>
          <cell r="B2245" t="str">
            <v>PERFORACION PARA ABRAZADERAS DE FIJACION PARA TUBERIA COLGANTE</v>
          </cell>
          <cell r="C2245" t="str">
            <v>Insumos</v>
          </cell>
          <cell r="D2245" t="str">
            <v>UND</v>
          </cell>
          <cell r="E2245">
            <v>1422</v>
          </cell>
          <cell r="F2245">
            <v>1195</v>
          </cell>
        </row>
        <row r="2246">
          <cell r="A2246" t="str">
            <v>I2245</v>
          </cell>
          <cell r="B2246" t="str">
            <v>TUERCA DE OJO 5/8"</v>
          </cell>
          <cell r="C2246" t="str">
            <v>Insumos</v>
          </cell>
          <cell r="D2246" t="str">
            <v>UND</v>
          </cell>
          <cell r="E2246">
            <v>7480</v>
          </cell>
          <cell r="F2246">
            <v>6286</v>
          </cell>
        </row>
        <row r="2247">
          <cell r="A2247" t="str">
            <v>I2246</v>
          </cell>
          <cell r="B2247" t="str">
            <v>GRAPA PREFORMADA 15KV</v>
          </cell>
          <cell r="C2247" t="str">
            <v>Insumos</v>
          </cell>
          <cell r="D2247" t="str">
            <v>UND</v>
          </cell>
          <cell r="E2247">
            <v>15591</v>
          </cell>
          <cell r="F2247">
            <v>13102</v>
          </cell>
        </row>
        <row r="2248">
          <cell r="A2248" t="str">
            <v>I2247</v>
          </cell>
          <cell r="B2248" t="str">
            <v>TORNILLO ESPACIADOR 5/8" X 6"</v>
          </cell>
          <cell r="C2248" t="str">
            <v>Insumos</v>
          </cell>
          <cell r="D2248" t="str">
            <v>UND</v>
          </cell>
          <cell r="E2248">
            <v>3045</v>
          </cell>
          <cell r="F2248">
            <v>2559</v>
          </cell>
        </row>
        <row r="2249">
          <cell r="A2249" t="str">
            <v>I2248</v>
          </cell>
          <cell r="B2249" t="str">
            <v>ARANDELA DE PRESION 5/8"</v>
          </cell>
          <cell r="C2249" t="str">
            <v>Insumos</v>
          </cell>
          <cell r="D2249" t="str">
            <v>UND</v>
          </cell>
          <cell r="E2249">
            <v>238</v>
          </cell>
          <cell r="F2249">
            <v>200</v>
          </cell>
        </row>
        <row r="2250">
          <cell r="A2250" t="str">
            <v>I2249</v>
          </cell>
          <cell r="B2250" t="str">
            <v>PIN RECTO 5/8" X 7 1/2"</v>
          </cell>
          <cell r="C2250" t="str">
            <v>Insumos</v>
          </cell>
          <cell r="D2250" t="str">
            <v>UND</v>
          </cell>
          <cell r="E2250">
            <v>8781</v>
          </cell>
          <cell r="F2250">
            <v>7379</v>
          </cell>
        </row>
        <row r="2251">
          <cell r="A2251" t="str">
            <v>I2250</v>
          </cell>
          <cell r="B2251" t="str">
            <v>ARANDELA  REDONDA 5/8"</v>
          </cell>
          <cell r="C2251" t="str">
            <v>Insumos</v>
          </cell>
          <cell r="D2251" t="str">
            <v>UND</v>
          </cell>
          <cell r="E2251">
            <v>537</v>
          </cell>
          <cell r="F2251">
            <v>451</v>
          </cell>
        </row>
        <row r="2252">
          <cell r="A2252" t="str">
            <v>I2251</v>
          </cell>
          <cell r="B2252" t="str">
            <v>COLLARIN DOBLE 6-7</v>
          </cell>
          <cell r="C2252" t="str">
            <v>Insumos</v>
          </cell>
          <cell r="D2252" t="str">
            <v>UND</v>
          </cell>
          <cell r="E2252">
            <v>21247</v>
          </cell>
          <cell r="F2252">
            <v>17855</v>
          </cell>
        </row>
        <row r="2253">
          <cell r="A2253" t="str">
            <v>I2252</v>
          </cell>
          <cell r="B2253" t="str">
            <v>ABRAZADERA HORQUILLA 3"</v>
          </cell>
          <cell r="C2253" t="str">
            <v>Insumos</v>
          </cell>
          <cell r="D2253" t="str">
            <v>UND</v>
          </cell>
          <cell r="E2253">
            <v>5375</v>
          </cell>
          <cell r="F2253">
            <v>4517</v>
          </cell>
        </row>
        <row r="2254">
          <cell r="A2254" t="str">
            <v>I2253</v>
          </cell>
          <cell r="B2254" t="str">
            <v>TORNILLO DE MAQUINA 1/2" X 1 1/2"</v>
          </cell>
          <cell r="C2254" t="str">
            <v>Insumos</v>
          </cell>
          <cell r="D2254" t="str">
            <v>UND</v>
          </cell>
          <cell r="E2254">
            <v>2628</v>
          </cell>
          <cell r="F2254">
            <v>2208</v>
          </cell>
        </row>
        <row r="2255">
          <cell r="A2255" t="str">
            <v>I2254</v>
          </cell>
          <cell r="B2255" t="str">
            <v>ABRAZADERAS DE FIJACION PARA TUBERIA COLGANTE 4"</v>
          </cell>
          <cell r="C2255" t="str">
            <v>Insumos</v>
          </cell>
          <cell r="D2255" t="str">
            <v>UND</v>
          </cell>
        </row>
        <row r="2256">
          <cell r="A2256" t="str">
            <v>I2255</v>
          </cell>
          <cell r="B2256" t="str">
            <v>VARILLA DE ANCLAJE DE 5/8" X 1.80MTS</v>
          </cell>
          <cell r="C2256" t="str">
            <v>Insumos</v>
          </cell>
          <cell r="D2256" t="str">
            <v>UND</v>
          </cell>
          <cell r="E2256">
            <v>33930</v>
          </cell>
          <cell r="F2256">
            <v>28513</v>
          </cell>
        </row>
        <row r="2257">
          <cell r="A2257" t="str">
            <v>I2256</v>
          </cell>
          <cell r="B2257" t="str">
            <v>GRAPA PRENSORA 3 TORNILLOS  1/4"</v>
          </cell>
          <cell r="C2257" t="str">
            <v>Insumos</v>
          </cell>
          <cell r="D2257" t="str">
            <v>UND</v>
          </cell>
          <cell r="E2257">
            <v>11187</v>
          </cell>
          <cell r="F2257">
            <v>9401</v>
          </cell>
        </row>
        <row r="2258">
          <cell r="A2258" t="str">
            <v>I2257</v>
          </cell>
          <cell r="B2258" t="str">
            <v>ALAMBRE GALVANIZADO</v>
          </cell>
          <cell r="C2258" t="str">
            <v>Insumos</v>
          </cell>
          <cell r="D2258" t="str">
            <v>ML</v>
          </cell>
          <cell r="E2258">
            <v>2701</v>
          </cell>
          <cell r="F2258">
            <v>2270</v>
          </cell>
        </row>
        <row r="2259">
          <cell r="A2259" t="str">
            <v>I2258</v>
          </cell>
          <cell r="B2259" t="str">
            <v>CABLE DE ACERO GALVANIZADO 1/4" ST</v>
          </cell>
          <cell r="C2259" t="str">
            <v>Insumos</v>
          </cell>
          <cell r="D2259" t="str">
            <v>ML</v>
          </cell>
          <cell r="E2259">
            <v>4659</v>
          </cell>
          <cell r="F2259">
            <v>3915</v>
          </cell>
        </row>
        <row r="2260">
          <cell r="A2260" t="str">
            <v>I2259</v>
          </cell>
          <cell r="B2260" t="str">
            <v>AISLADOR  TENSOR  DE 4 1/4"</v>
          </cell>
          <cell r="C2260" t="str">
            <v>Insumos</v>
          </cell>
          <cell r="D2260" t="str">
            <v>UND</v>
          </cell>
          <cell r="E2260">
            <v>7377</v>
          </cell>
          <cell r="F2260">
            <v>6199</v>
          </cell>
        </row>
        <row r="2261">
          <cell r="A2261" t="str">
            <v>I2260</v>
          </cell>
          <cell r="B2261" t="str">
            <v>ABRAZADERA HORQUILLA 4"</v>
          </cell>
          <cell r="C2261" t="str">
            <v>Insumos</v>
          </cell>
          <cell r="D2261" t="str">
            <v>UND</v>
          </cell>
          <cell r="E2261">
            <v>6399</v>
          </cell>
          <cell r="F2261">
            <v>5377</v>
          </cell>
        </row>
        <row r="2262">
          <cell r="A2262" t="str">
            <v>I2261</v>
          </cell>
          <cell r="B2262" t="str">
            <v>ABRAZADERA SIN SALIDA  T2</v>
          </cell>
          <cell r="C2262" t="str">
            <v>Insumos</v>
          </cell>
          <cell r="D2262" t="str">
            <v>UND</v>
          </cell>
          <cell r="E2262">
            <v>12545</v>
          </cell>
          <cell r="F2262">
            <v>10542</v>
          </cell>
        </row>
        <row r="2263">
          <cell r="A2263" t="str">
            <v>I2262</v>
          </cell>
          <cell r="B2263" t="str">
            <v>BLOQUE DE ANCLAJE PARA  RETENIDA</v>
          </cell>
          <cell r="C2263" t="str">
            <v>Insumos</v>
          </cell>
          <cell r="D2263" t="str">
            <v>UND</v>
          </cell>
          <cell r="E2263">
            <v>163505</v>
          </cell>
          <cell r="F2263">
            <v>137399</v>
          </cell>
        </row>
        <row r="2264">
          <cell r="A2264" t="str">
            <v>I2263</v>
          </cell>
          <cell r="B2264" t="str">
            <v>PERNO DE ANCLAJE</v>
          </cell>
          <cell r="C2264" t="str">
            <v>Insumos</v>
          </cell>
          <cell r="D2264" t="str">
            <v>UND</v>
          </cell>
          <cell r="E2264">
            <v>12157</v>
          </cell>
          <cell r="F2264">
            <v>10216</v>
          </cell>
        </row>
        <row r="2265">
          <cell r="A2265" t="str">
            <v>I2264</v>
          </cell>
          <cell r="B2265" t="str">
            <v>CABLE ECOLOGICO  2 AWG 15KV</v>
          </cell>
          <cell r="C2265" t="str">
            <v>Insumos</v>
          </cell>
          <cell r="D2265" t="str">
            <v>ML</v>
          </cell>
          <cell r="E2265">
            <v>9318</v>
          </cell>
          <cell r="F2265">
            <v>7830</v>
          </cell>
        </row>
        <row r="2266">
          <cell r="A2266" t="str">
            <v>I2265</v>
          </cell>
          <cell r="B2266" t="str">
            <v>CAJA PRIMARIA 100 A 15 KV</v>
          </cell>
          <cell r="C2266" t="str">
            <v>Insumos</v>
          </cell>
          <cell r="D2266" t="str">
            <v>UND</v>
          </cell>
          <cell r="E2266">
            <v>194694</v>
          </cell>
          <cell r="F2266">
            <v>163608</v>
          </cell>
        </row>
        <row r="2267">
          <cell r="A2267" t="str">
            <v>I2266</v>
          </cell>
          <cell r="B2267" t="str">
            <v>ABRAZADERA HORQUILLA 6"</v>
          </cell>
          <cell r="C2267" t="str">
            <v>Insumos</v>
          </cell>
          <cell r="D2267" t="str">
            <v>UND</v>
          </cell>
          <cell r="E2267">
            <v>9318</v>
          </cell>
          <cell r="F2267">
            <v>7830</v>
          </cell>
        </row>
        <row r="2268">
          <cell r="A2268" t="str">
            <v>I2267</v>
          </cell>
          <cell r="B2268" t="str">
            <v>DPS OXIDO DE ZINC</v>
          </cell>
          <cell r="C2268" t="str">
            <v>Insumos</v>
          </cell>
          <cell r="D2268" t="str">
            <v>UND</v>
          </cell>
          <cell r="E2268">
            <v>136605</v>
          </cell>
          <cell r="F2268">
            <v>114794</v>
          </cell>
        </row>
        <row r="2269">
          <cell r="A2269" t="str">
            <v>I2268</v>
          </cell>
          <cell r="B2269" t="str">
            <v>TORNILLO MAQUINA GALVANIZADA DE 5/8" X 10</v>
          </cell>
          <cell r="C2269" t="str">
            <v>Insumos</v>
          </cell>
          <cell r="D2269" t="str">
            <v>UND</v>
          </cell>
          <cell r="E2269">
            <v>6391</v>
          </cell>
          <cell r="F2269">
            <v>5371</v>
          </cell>
        </row>
        <row r="2270">
          <cell r="A2270" t="str">
            <v>I2269</v>
          </cell>
          <cell r="B2270" t="str">
            <v>PIÉAMIGO DE 48" PARA CRUCETA METALICA DE 2.3M</v>
          </cell>
          <cell r="C2270" t="str">
            <v>Insumos</v>
          </cell>
          <cell r="D2270" t="str">
            <v>UND</v>
          </cell>
          <cell r="E2270">
            <v>99524</v>
          </cell>
          <cell r="F2270">
            <v>83634</v>
          </cell>
        </row>
        <row r="2271">
          <cell r="A2271" t="str">
            <v>I2270</v>
          </cell>
          <cell r="B2271" t="str">
            <v>CRUCETA PORTACAJA 2"*1/4"*1.50 M</v>
          </cell>
          <cell r="C2271" t="str">
            <v>Insumos</v>
          </cell>
          <cell r="D2271" t="str">
            <v>UND</v>
          </cell>
          <cell r="E2271">
            <v>69596</v>
          </cell>
          <cell r="F2271">
            <v>58484</v>
          </cell>
        </row>
        <row r="2272">
          <cell r="A2272" t="str">
            <v>I2271</v>
          </cell>
          <cell r="B2272" t="str">
            <v>CONECTOR  DBH-4</v>
          </cell>
          <cell r="C2272" t="str">
            <v>Insumos</v>
          </cell>
          <cell r="D2272" t="str">
            <v>UND</v>
          </cell>
          <cell r="E2272">
            <v>2150</v>
          </cell>
          <cell r="F2272">
            <v>1807</v>
          </cell>
        </row>
        <row r="2273">
          <cell r="A2273" t="str">
            <v>I2272</v>
          </cell>
          <cell r="B2273" t="str">
            <v>TERMINAL PREMODELADO EXTERIOR 15KV</v>
          </cell>
          <cell r="C2273" t="str">
            <v>Insumos</v>
          </cell>
          <cell r="D2273" t="str">
            <v>UND</v>
          </cell>
          <cell r="E2273">
            <v>341282</v>
          </cell>
          <cell r="F2273">
            <v>286792</v>
          </cell>
        </row>
        <row r="2274">
          <cell r="A2274" t="str">
            <v>I2273</v>
          </cell>
          <cell r="B2274" t="str">
            <v>CONECTOR TGC 5/8-4AWG</v>
          </cell>
          <cell r="C2274" t="str">
            <v>Insumos</v>
          </cell>
          <cell r="D2274" t="str">
            <v>UND</v>
          </cell>
          <cell r="E2274">
            <v>22180</v>
          </cell>
          <cell r="F2274">
            <v>18639</v>
          </cell>
        </row>
        <row r="2275">
          <cell r="A2275" t="str">
            <v>I2274</v>
          </cell>
          <cell r="B2275" t="str">
            <v>CABLE 4 AWG DESNUDO</v>
          </cell>
          <cell r="C2275" t="str">
            <v>Insumos</v>
          </cell>
          <cell r="D2275" t="str">
            <v>ML</v>
          </cell>
          <cell r="E2275">
            <v>14637</v>
          </cell>
          <cell r="F2275">
            <v>12300</v>
          </cell>
        </row>
        <row r="2276">
          <cell r="A2276" t="str">
            <v>I2275</v>
          </cell>
          <cell r="B2276" t="str">
            <v>VARILLA COPPERWELD DE 5/8" X 2,40MTS</v>
          </cell>
          <cell r="C2276" t="str">
            <v>Insumos</v>
          </cell>
          <cell r="D2276" t="str">
            <v>UND</v>
          </cell>
          <cell r="E2276">
            <v>225520</v>
          </cell>
          <cell r="F2276">
            <v>189513</v>
          </cell>
        </row>
        <row r="2277">
          <cell r="A2277" t="str">
            <v>I2276</v>
          </cell>
          <cell r="B2277" t="str">
            <v>TUBERIA EMT 1/2"</v>
          </cell>
          <cell r="C2277" t="str">
            <v>Insumos</v>
          </cell>
          <cell r="D2277" t="str">
            <v>ML</v>
          </cell>
          <cell r="E2277">
            <v>8403</v>
          </cell>
          <cell r="F2277">
            <v>7061</v>
          </cell>
        </row>
        <row r="2278">
          <cell r="A2278" t="str">
            <v>I2277</v>
          </cell>
          <cell r="B2278" t="str">
            <v>TUBERIA IMC GALVANIZADA 4"</v>
          </cell>
          <cell r="C2278" t="str">
            <v>Insumos</v>
          </cell>
          <cell r="D2278" t="str">
            <v>ML</v>
          </cell>
          <cell r="E2278">
            <v>179952</v>
          </cell>
          <cell r="F2278">
            <v>151220</v>
          </cell>
        </row>
        <row r="2279">
          <cell r="A2279" t="str">
            <v>I2278</v>
          </cell>
          <cell r="B2279" t="str">
            <v>TUBERIA PVC TIPO TDP 4"</v>
          </cell>
          <cell r="C2279" t="str">
            <v>Insumos</v>
          </cell>
          <cell r="D2279" t="str">
            <v>ML</v>
          </cell>
          <cell r="E2279">
            <v>21672</v>
          </cell>
          <cell r="F2279">
            <v>18212</v>
          </cell>
        </row>
        <row r="2280">
          <cell r="A2280" t="str">
            <v>I2279</v>
          </cell>
          <cell r="B2280" t="str">
            <v>CURVA PVC 4"</v>
          </cell>
          <cell r="C2280" t="str">
            <v>Insumos</v>
          </cell>
          <cell r="D2280" t="str">
            <v>UND</v>
          </cell>
          <cell r="E2280">
            <v>37091</v>
          </cell>
          <cell r="F2280">
            <v>31169</v>
          </cell>
        </row>
        <row r="2281">
          <cell r="A2281" t="str">
            <v>I2280</v>
          </cell>
          <cell r="B2281" t="str">
            <v>TERMINAL TERMOENCOGIBLE 15KV</v>
          </cell>
          <cell r="C2281" t="str">
            <v>Insumos</v>
          </cell>
          <cell r="D2281" t="str">
            <v>UND</v>
          </cell>
          <cell r="E2281">
            <v>285539</v>
          </cell>
          <cell r="F2281">
            <v>239949</v>
          </cell>
        </row>
        <row r="2282">
          <cell r="A2282" t="str">
            <v>I2281</v>
          </cell>
          <cell r="B2282" t="str">
            <v>CABLE XLPE 133% 2 AWG</v>
          </cell>
          <cell r="C2282" t="str">
            <v>Insumos</v>
          </cell>
          <cell r="D2282" t="str">
            <v>ML</v>
          </cell>
          <cell r="E2282">
            <v>57222</v>
          </cell>
          <cell r="F2282">
            <v>48086</v>
          </cell>
        </row>
        <row r="2283">
          <cell r="A2283" t="str">
            <v>I2282</v>
          </cell>
          <cell r="B2283" t="str">
            <v>ABRAZADERA PLASTICA  55CM</v>
          </cell>
          <cell r="C2283" t="str">
            <v>Insumos</v>
          </cell>
          <cell r="D2283" t="str">
            <v>UND</v>
          </cell>
          <cell r="E2283">
            <v>777</v>
          </cell>
          <cell r="F2283">
            <v>653</v>
          </cell>
        </row>
        <row r="2284">
          <cell r="A2284" t="str">
            <v>I2283</v>
          </cell>
          <cell r="B2284" t="str">
            <v>CARCAMO</v>
          </cell>
          <cell r="C2284" t="str">
            <v>Insumos</v>
          </cell>
          <cell r="D2284" t="str">
            <v>ML</v>
          </cell>
          <cell r="E2284">
            <v>283147</v>
          </cell>
          <cell r="F2284">
            <v>237939</v>
          </cell>
        </row>
        <row r="2285">
          <cell r="A2285" t="str">
            <v>I2284</v>
          </cell>
          <cell r="B2285" t="str">
            <v>ADECUACIONES GENERALES SUBESTACION</v>
          </cell>
          <cell r="C2285" t="str">
            <v>Insumos</v>
          </cell>
          <cell r="D2285" t="str">
            <v>GLB</v>
          </cell>
          <cell r="E2285">
            <v>2985739</v>
          </cell>
          <cell r="F2285">
            <v>2509024</v>
          </cell>
        </row>
        <row r="2286">
          <cell r="A2286" t="str">
            <v>I2285</v>
          </cell>
          <cell r="B2286" t="str">
            <v>TERMINALES PREMOLDEADAS PARA 15 KV - USO EXTERIOR PARA CALIBRES DE CABLE ENTRE 2 - 4/0 AWG - JUEGO X 3 UNIDADES</v>
          </cell>
          <cell r="C2286" t="str">
            <v>Insumos</v>
          </cell>
          <cell r="D2286" t="str">
            <v>UND</v>
          </cell>
          <cell r="E2286">
            <v>341286</v>
          </cell>
          <cell r="F2286">
            <v>286795</v>
          </cell>
        </row>
        <row r="2287">
          <cell r="A2287" t="str">
            <v>I2286</v>
          </cell>
          <cell r="B2287" t="str">
            <v>MEDIDOR TRIFÁSICO TETRAFILAR MULTIRANGO</v>
          </cell>
          <cell r="C2287" t="str">
            <v>Insumos</v>
          </cell>
          <cell r="D2287" t="str">
            <v>UND</v>
          </cell>
          <cell r="E2287">
            <v>2150592</v>
          </cell>
          <cell r="F2287">
            <v>1807220</v>
          </cell>
        </row>
        <row r="2288">
          <cell r="A2288" t="str">
            <v>I2287</v>
          </cell>
          <cell r="B2288" t="str">
            <v>TRANSFORMADOR DE POTENCIAL MT, TPS 7620/120V</v>
          </cell>
          <cell r="C2288" t="str">
            <v>Insumos</v>
          </cell>
          <cell r="D2288" t="str">
            <v>UND</v>
          </cell>
          <cell r="E2288">
            <v>3345365</v>
          </cell>
          <cell r="F2288">
            <v>2811231</v>
          </cell>
        </row>
        <row r="2289">
          <cell r="A2289" t="str">
            <v>I2288</v>
          </cell>
          <cell r="B2289" t="str">
            <v>TRANSFORMADOR DE CORRIENTE MT 5/5A</v>
          </cell>
          <cell r="C2289" t="str">
            <v>Insumos</v>
          </cell>
          <cell r="D2289" t="str">
            <v>UND</v>
          </cell>
          <cell r="E2289">
            <v>3345365</v>
          </cell>
          <cell r="F2289">
            <v>2811231</v>
          </cell>
        </row>
        <row r="2290">
          <cell r="A2290" t="str">
            <v>I2289</v>
          </cell>
          <cell r="B2290" t="str">
            <v>CELDA  DE MEDIDA EN MEDIA TENSION</v>
          </cell>
          <cell r="C2290" t="str">
            <v>Insumos</v>
          </cell>
          <cell r="D2290" t="str">
            <v>UND</v>
          </cell>
          <cell r="E2290">
            <v>3584320</v>
          </cell>
          <cell r="F2290">
            <v>3012034</v>
          </cell>
        </row>
        <row r="2291">
          <cell r="A2291" t="str">
            <v>I2290</v>
          </cell>
          <cell r="B2291" t="str">
            <v>BORNERA O BLOQUE DE PRUEBA</v>
          </cell>
          <cell r="C2291" t="str">
            <v>Insumos</v>
          </cell>
          <cell r="D2291" t="str">
            <v>UND</v>
          </cell>
          <cell r="E2291">
            <v>477909</v>
          </cell>
          <cell r="F2291">
            <v>401604</v>
          </cell>
        </row>
        <row r="2292">
          <cell r="A2292" t="str">
            <v>I2291</v>
          </cell>
          <cell r="B2292" t="str">
            <v>CABLEADO DE CONTROL</v>
          </cell>
          <cell r="C2292" t="str">
            <v>Insumos</v>
          </cell>
          <cell r="D2292" t="str">
            <v>ML</v>
          </cell>
          <cell r="E2292">
            <v>668</v>
          </cell>
          <cell r="F2292">
            <v>561</v>
          </cell>
        </row>
        <row r="2293">
          <cell r="A2293" t="str">
            <v>I2292</v>
          </cell>
          <cell r="B2293" t="str">
            <v>SECCIONADOR DE MEDIA TENSION 13,2 KV SF6</v>
          </cell>
          <cell r="C2293" t="str">
            <v>Insumos</v>
          </cell>
          <cell r="D2293" t="str">
            <v>UND</v>
          </cell>
          <cell r="E2293">
            <v>16958997</v>
          </cell>
          <cell r="F2293">
            <v>14251258</v>
          </cell>
        </row>
        <row r="2294">
          <cell r="A2294" t="str">
            <v>I2293</v>
          </cell>
          <cell r="B2294" t="str">
            <v>TRANSFORMADOR TRIFASICO 300KV SECO TIPO H</v>
          </cell>
          <cell r="C2294" t="str">
            <v>Insumos</v>
          </cell>
          <cell r="D2294" t="str">
            <v>UND</v>
          </cell>
          <cell r="E2294">
            <v>49666733</v>
          </cell>
          <cell r="F2294">
            <v>41736750</v>
          </cell>
        </row>
        <row r="2295">
          <cell r="A2295" t="str">
            <v>I2294</v>
          </cell>
          <cell r="B2295" t="str">
            <v>DPS SUBESTACION PARA TRANSFORMADOR</v>
          </cell>
          <cell r="C2295" t="str">
            <v>Insumos</v>
          </cell>
          <cell r="D2295" t="str">
            <v>UND</v>
          </cell>
          <cell r="E2295">
            <v>829040</v>
          </cell>
          <cell r="F2295">
            <v>696672</v>
          </cell>
        </row>
        <row r="2296">
          <cell r="A2296" t="str">
            <v>I2295</v>
          </cell>
          <cell r="B2296" t="str">
            <v>CELDA TRANSFORMADOR 300KVA</v>
          </cell>
          <cell r="C2296" t="str">
            <v>Insumos</v>
          </cell>
          <cell r="D2296" t="str">
            <v>UND</v>
          </cell>
          <cell r="E2296">
            <v>7763370</v>
          </cell>
          <cell r="F2296">
            <v>6523840</v>
          </cell>
        </row>
        <row r="2297">
          <cell r="A2297" t="str">
            <v>I2296</v>
          </cell>
          <cell r="B2297" t="str">
            <v>CABLE 300 KCMIL HFFR LS CU</v>
          </cell>
          <cell r="C2297" t="str">
            <v>Insumos</v>
          </cell>
          <cell r="D2297" t="str">
            <v>ML</v>
          </cell>
          <cell r="E2297">
            <v>127035</v>
          </cell>
          <cell r="F2297">
            <v>106752</v>
          </cell>
        </row>
        <row r="2298">
          <cell r="A2298" t="str">
            <v>I2297</v>
          </cell>
          <cell r="B2298" t="str">
            <v>CABLE 1/0 AWG HFFR LS</v>
          </cell>
          <cell r="C2298" t="str">
            <v>Insumos</v>
          </cell>
          <cell r="D2298" t="str">
            <v>ML</v>
          </cell>
          <cell r="E2298">
            <v>41100</v>
          </cell>
          <cell r="F2298">
            <v>34538</v>
          </cell>
        </row>
        <row r="2299">
          <cell r="A2299" t="str">
            <v>I2298</v>
          </cell>
          <cell r="B2299" t="str">
            <v>LEGALIZACIÓN Y RETIE INEM BALDOMERO SANIN CANO</v>
          </cell>
          <cell r="C2299" t="str">
            <v>Insumos</v>
          </cell>
          <cell r="D2299" t="str">
            <v>UND</v>
          </cell>
          <cell r="E2299">
            <v>10752960</v>
          </cell>
          <cell r="F2299">
            <v>9036101</v>
          </cell>
        </row>
        <row r="2300">
          <cell r="A2300" t="str">
            <v>I2299</v>
          </cell>
          <cell r="B2300" t="str">
            <v>CABLE 4/0 AWG DESNUDO, CU</v>
          </cell>
          <cell r="C2300" t="str">
            <v>Insumos</v>
          </cell>
          <cell r="D2300" t="str">
            <v>ML</v>
          </cell>
          <cell r="E2300">
            <v>69356</v>
          </cell>
          <cell r="F2300">
            <v>58282</v>
          </cell>
        </row>
        <row r="2301">
          <cell r="A2301" t="str">
            <v>I2300</v>
          </cell>
          <cell r="B2301" t="str">
            <v>CABLE 1/0 AWG DESNUDO, CU</v>
          </cell>
          <cell r="C2301" t="str">
            <v>Insumos</v>
          </cell>
          <cell r="D2301" t="str">
            <v>ML</v>
          </cell>
          <cell r="E2301">
            <v>37754</v>
          </cell>
          <cell r="F2301">
            <v>31726</v>
          </cell>
        </row>
        <row r="2302">
          <cell r="A2302" t="str">
            <v>I2301</v>
          </cell>
          <cell r="B2302" t="str">
            <v>FAVIGEL</v>
          </cell>
          <cell r="C2302" t="str">
            <v>Insumos</v>
          </cell>
          <cell r="D2302" t="str">
            <v>KG</v>
          </cell>
          <cell r="E2302">
            <v>7460</v>
          </cell>
          <cell r="F2302">
            <v>6269</v>
          </cell>
        </row>
        <row r="2303">
          <cell r="A2303" t="str">
            <v>I2302</v>
          </cell>
          <cell r="B2303" t="str">
            <v>MORTERO 1:3</v>
          </cell>
          <cell r="C2303" t="str">
            <v>Insumos</v>
          </cell>
          <cell r="D2303" t="str">
            <v>M3</v>
          </cell>
          <cell r="E2303">
            <v>614220</v>
          </cell>
          <cell r="F2303">
            <v>516151</v>
          </cell>
        </row>
        <row r="2304">
          <cell r="A2304" t="str">
            <v>I2303</v>
          </cell>
          <cell r="B2304" t="str">
            <v>MALLA ELECTROSOLDADA 5MM</v>
          </cell>
          <cell r="C2304" t="str">
            <v>Insumos</v>
          </cell>
          <cell r="D2304" t="str">
            <v>M2</v>
          </cell>
          <cell r="E2304">
            <v>5973</v>
          </cell>
          <cell r="F2304">
            <v>5019</v>
          </cell>
        </row>
        <row r="2305">
          <cell r="A2305" t="str">
            <v>I2304</v>
          </cell>
          <cell r="B2305" t="str">
            <v>BARRAJE PREMOLDEADOS PARA BAJA TENSION SUMERGIBLES</v>
          </cell>
          <cell r="C2305" t="str">
            <v>Insumos</v>
          </cell>
          <cell r="D2305" t="str">
            <v>UND</v>
          </cell>
          <cell r="E2305">
            <v>186794</v>
          </cell>
          <cell r="F2305">
            <v>156970</v>
          </cell>
        </row>
        <row r="2306">
          <cell r="A2306" t="str">
            <v>I2305</v>
          </cell>
          <cell r="B2306" t="str">
            <v>SOPORTE PARA BARRAJE SUMERGIBLE</v>
          </cell>
          <cell r="C2306" t="str">
            <v>Insumos</v>
          </cell>
          <cell r="D2306" t="str">
            <v>UND</v>
          </cell>
          <cell r="E2306">
            <v>9051</v>
          </cell>
          <cell r="F2306">
            <v>7606</v>
          </cell>
        </row>
        <row r="2307">
          <cell r="A2307" t="str">
            <v>I2306</v>
          </cell>
          <cell r="B2307" t="str">
            <v>TERMINAL DE COMPRESION TIPO PALA  Nº4 A 250KCMIL</v>
          </cell>
          <cell r="C2307" t="str">
            <v>Insumos</v>
          </cell>
          <cell r="D2307" t="str">
            <v>UND</v>
          </cell>
          <cell r="E2307">
            <v>14716</v>
          </cell>
          <cell r="F2307">
            <v>12366</v>
          </cell>
        </row>
        <row r="2308">
          <cell r="A2308" t="str">
            <v>I2307</v>
          </cell>
          <cell r="B2308" t="str">
            <v>KIT DE PUESTA A TIERRA PARA TERMINAL PREMOLDEADA</v>
          </cell>
          <cell r="C2308" t="str">
            <v>Insumos</v>
          </cell>
          <cell r="D2308" t="str">
            <v>UND</v>
          </cell>
          <cell r="E2308">
            <v>36441</v>
          </cell>
          <cell r="F2308">
            <v>30623</v>
          </cell>
        </row>
        <row r="2309">
          <cell r="A2309" t="str">
            <v>I2308</v>
          </cell>
          <cell r="B2309" t="str">
            <v>CABLE DE COBRE AISLADO NO 4/0 AWG THHN</v>
          </cell>
          <cell r="C2309" t="str">
            <v>Insumos</v>
          </cell>
          <cell r="D2309" t="str">
            <v>ML</v>
          </cell>
          <cell r="E2309">
            <v>76942</v>
          </cell>
          <cell r="F2309">
            <v>64657</v>
          </cell>
        </row>
        <row r="2310">
          <cell r="A2310" t="str">
            <v>I2309</v>
          </cell>
          <cell r="B2310" t="str">
            <v>CABLE DE COBRE AISLADO NO 2/0 AWG THHN</v>
          </cell>
          <cell r="C2310" t="str">
            <v>Insumos</v>
          </cell>
          <cell r="D2310" t="str">
            <v>ML</v>
          </cell>
          <cell r="E2310">
            <v>46117</v>
          </cell>
          <cell r="F2310">
            <v>38754</v>
          </cell>
        </row>
        <row r="2311">
          <cell r="A2311" t="str">
            <v>I2310</v>
          </cell>
          <cell r="B2311" t="str">
            <v>TUBO METALICO CONDUIT GALVANIZADO IMC 3/4</v>
          </cell>
          <cell r="C2311" t="str">
            <v>Insumos</v>
          </cell>
          <cell r="D2311" t="str">
            <v>ML</v>
          </cell>
          <cell r="E2311">
            <v>23198</v>
          </cell>
          <cell r="F2311">
            <v>19494</v>
          </cell>
        </row>
        <row r="2312">
          <cell r="A2312" t="str">
            <v>I2311</v>
          </cell>
          <cell r="B2312" t="str">
            <v>CABLE 2 AWG CU DESNUDO</v>
          </cell>
          <cell r="C2312" t="str">
            <v>Insumos</v>
          </cell>
          <cell r="D2312" t="str">
            <v>ML</v>
          </cell>
          <cell r="E2312">
            <v>45877</v>
          </cell>
          <cell r="F2312">
            <v>38552</v>
          </cell>
        </row>
        <row r="2313">
          <cell r="A2313" t="str">
            <v>I2312</v>
          </cell>
          <cell r="B2313" t="str">
            <v>CABLE 2/0  AWG HFFR LS CU</v>
          </cell>
          <cell r="C2313" t="str">
            <v>Insumos</v>
          </cell>
          <cell r="D2313" t="str">
            <v>ML</v>
          </cell>
          <cell r="E2313">
            <v>51016</v>
          </cell>
          <cell r="F2313">
            <v>42871</v>
          </cell>
        </row>
        <row r="2314">
          <cell r="A2314" t="str">
            <v>I2313</v>
          </cell>
          <cell r="B2314" t="str">
            <v>CABLE 6 AWG HFFR LS CU</v>
          </cell>
          <cell r="C2314" t="str">
            <v>Insumos</v>
          </cell>
          <cell r="D2314" t="str">
            <v>ML</v>
          </cell>
          <cell r="E2314">
            <v>9258</v>
          </cell>
          <cell r="F2314">
            <v>7780</v>
          </cell>
        </row>
        <row r="2315">
          <cell r="A2315" t="str">
            <v>I2314</v>
          </cell>
          <cell r="B2315" t="str">
            <v>TUBERIA EMT 1 1/2"</v>
          </cell>
          <cell r="C2315" t="str">
            <v>Insumos</v>
          </cell>
          <cell r="D2315" t="str">
            <v>ML</v>
          </cell>
          <cell r="E2315">
            <v>22471</v>
          </cell>
          <cell r="F2315">
            <v>18883</v>
          </cell>
        </row>
        <row r="2316">
          <cell r="A2316" t="str">
            <v>I2315</v>
          </cell>
          <cell r="B2316" t="str">
            <v>TUBERIA EMT 2"</v>
          </cell>
          <cell r="C2316" t="str">
            <v>Insumos</v>
          </cell>
          <cell r="D2316" t="str">
            <v>ML</v>
          </cell>
          <cell r="E2316">
            <v>38197</v>
          </cell>
          <cell r="F2316">
            <v>32098</v>
          </cell>
        </row>
        <row r="2317">
          <cell r="A2317" t="str">
            <v>I2316</v>
          </cell>
          <cell r="B2317" t="str">
            <v>CURVA EMT 2"</v>
          </cell>
          <cell r="C2317" t="str">
            <v>Insumos</v>
          </cell>
          <cell r="D2317" t="str">
            <v>UND</v>
          </cell>
          <cell r="E2317">
            <v>15161</v>
          </cell>
          <cell r="F2317">
            <v>12740</v>
          </cell>
        </row>
        <row r="2318">
          <cell r="A2318" t="str">
            <v>I2317</v>
          </cell>
          <cell r="B2318" t="str">
            <v>CABLE 8 AWG HFFR LS CU</v>
          </cell>
          <cell r="C2318" t="str">
            <v>Insumos</v>
          </cell>
          <cell r="D2318" t="str">
            <v>ML</v>
          </cell>
          <cell r="E2318">
            <v>6093</v>
          </cell>
          <cell r="F2318">
            <v>5120</v>
          </cell>
        </row>
        <row r="2319">
          <cell r="A2319" t="str">
            <v>I2318</v>
          </cell>
          <cell r="B2319" t="str">
            <v>CABLE 10 AWG HFFR LS CU</v>
          </cell>
          <cell r="C2319" t="str">
            <v>Insumos</v>
          </cell>
          <cell r="D2319" t="str">
            <v>ML</v>
          </cell>
          <cell r="E2319">
            <v>4360</v>
          </cell>
          <cell r="F2319">
            <v>3664</v>
          </cell>
        </row>
        <row r="2320">
          <cell r="A2320" t="str">
            <v>I2319</v>
          </cell>
          <cell r="B2320" t="str">
            <v>TUBERÍA EMT 1"</v>
          </cell>
          <cell r="C2320" t="str">
            <v>Insumos</v>
          </cell>
          <cell r="D2320" t="str">
            <v>ML</v>
          </cell>
          <cell r="E2320">
            <v>18676</v>
          </cell>
          <cell r="F2320">
            <v>15694</v>
          </cell>
        </row>
        <row r="2321">
          <cell r="A2321" t="str">
            <v>I2320</v>
          </cell>
          <cell r="B2321" t="str">
            <v>TUBERÍA EMT 1-1/2"</v>
          </cell>
          <cell r="C2321" t="str">
            <v>Insumos</v>
          </cell>
          <cell r="D2321" t="str">
            <v>ML</v>
          </cell>
          <cell r="E2321">
            <v>26742</v>
          </cell>
          <cell r="F2321">
            <v>22472</v>
          </cell>
        </row>
        <row r="2322">
          <cell r="A2322" t="str">
            <v>I2321</v>
          </cell>
          <cell r="B2322" t="str">
            <v>CABLE 4 AWG HFFR LS CU</v>
          </cell>
          <cell r="C2322" t="str">
            <v>Insumos</v>
          </cell>
          <cell r="D2322" t="str">
            <v>ML</v>
          </cell>
          <cell r="E2322">
            <v>16248</v>
          </cell>
          <cell r="F2322">
            <v>13654</v>
          </cell>
        </row>
        <row r="2323">
          <cell r="A2323" t="str">
            <v>I2322</v>
          </cell>
          <cell r="B2323" t="str">
            <v>CABLE 2 AWG HFFR LS CU</v>
          </cell>
          <cell r="C2323" t="str">
            <v>Insumos</v>
          </cell>
          <cell r="D2323" t="str">
            <v>ML</v>
          </cell>
          <cell r="E2323">
            <v>25448</v>
          </cell>
          <cell r="F2323">
            <v>21385</v>
          </cell>
        </row>
        <row r="2324">
          <cell r="A2324" t="str">
            <v>I2323</v>
          </cell>
          <cell r="B2324" t="str">
            <v>CABLE 12 AWG HFFR LS CU</v>
          </cell>
          <cell r="C2324" t="str">
            <v>Insumos</v>
          </cell>
          <cell r="D2324" t="str">
            <v>ML</v>
          </cell>
          <cell r="E2324">
            <v>3045</v>
          </cell>
          <cell r="F2324">
            <v>2559</v>
          </cell>
        </row>
        <row r="2325">
          <cell r="A2325" t="str">
            <v>I2324</v>
          </cell>
          <cell r="B2325" t="str">
            <v>CAJA RECTANGULAR 1/2" 2X4 RAWELT</v>
          </cell>
          <cell r="C2325" t="str">
            <v>Insumos</v>
          </cell>
          <cell r="D2325" t="str">
            <v>UND</v>
          </cell>
          <cell r="E2325">
            <v>14086</v>
          </cell>
          <cell r="F2325">
            <v>11837</v>
          </cell>
        </row>
        <row r="2326">
          <cell r="A2326" t="str">
            <v>I2325</v>
          </cell>
          <cell r="B2326" t="str">
            <v>CABLE ENCAUCHETADO 3X14 AWG CU</v>
          </cell>
          <cell r="C2326" t="str">
            <v>Insumos</v>
          </cell>
          <cell r="D2326" t="str">
            <v>ML</v>
          </cell>
          <cell r="E2326">
            <v>8004</v>
          </cell>
          <cell r="F2326">
            <v>6726</v>
          </cell>
        </row>
        <row r="2327">
          <cell r="A2327" t="str">
            <v>I2326</v>
          </cell>
          <cell r="B2327" t="str">
            <v>LED HIGH BAY GC350 100W</v>
          </cell>
          <cell r="C2327" t="str">
            <v>Insumos</v>
          </cell>
          <cell r="D2327" t="str">
            <v>UND</v>
          </cell>
          <cell r="E2327">
            <v>649696</v>
          </cell>
          <cell r="F2327">
            <v>545963</v>
          </cell>
        </row>
        <row r="2328">
          <cell r="A2328" t="str">
            <v>I2327</v>
          </cell>
          <cell r="B2328" t="str">
            <v>TORTUGA LED 12W</v>
          </cell>
          <cell r="C2328" t="str">
            <v>Insumos</v>
          </cell>
          <cell r="D2328" t="str">
            <v>UND</v>
          </cell>
          <cell r="E2328">
            <v>120709</v>
          </cell>
          <cell r="F2328">
            <v>101436</v>
          </cell>
        </row>
        <row r="2329">
          <cell r="A2329" t="str">
            <v>I2328</v>
          </cell>
          <cell r="B2329" t="str">
            <v>TUBERIA EMT 3/4"</v>
          </cell>
          <cell r="C2329" t="str">
            <v>Insumos</v>
          </cell>
          <cell r="D2329" t="str">
            <v>ML</v>
          </cell>
          <cell r="E2329">
            <v>10652</v>
          </cell>
          <cell r="F2329">
            <v>8951</v>
          </cell>
        </row>
        <row r="2330">
          <cell r="A2330" t="str">
            <v>I2329</v>
          </cell>
          <cell r="B2330" t="str">
            <v>CAJA RAWELT 4 X4 3/4" 4 SALIDAS</v>
          </cell>
          <cell r="C2330" t="str">
            <v>Insumos</v>
          </cell>
          <cell r="D2330" t="str">
            <v>UND</v>
          </cell>
          <cell r="E2330">
            <v>38220</v>
          </cell>
          <cell r="F2330">
            <v>32118</v>
          </cell>
        </row>
        <row r="2331">
          <cell r="A2331" t="str">
            <v>I2330</v>
          </cell>
          <cell r="B2331" t="str">
            <v>UPS 30KVA TRIFASICA INCLUYE BANCO DE BATERIAS MARCA TITAN</v>
          </cell>
          <cell r="C2331" t="str">
            <v>Insumos</v>
          </cell>
          <cell r="D2331" t="str">
            <v>UND</v>
          </cell>
          <cell r="E2331">
            <v>30012707</v>
          </cell>
          <cell r="F2331">
            <v>25220762</v>
          </cell>
        </row>
        <row r="2332">
          <cell r="A2332" t="str">
            <v>I2331</v>
          </cell>
          <cell r="B2332" t="str">
            <v>CABLE 3/0  AWG HFFR LS CU</v>
          </cell>
          <cell r="C2332" t="str">
            <v>Insumos</v>
          </cell>
          <cell r="D2332" t="str">
            <v>ML</v>
          </cell>
          <cell r="E2332">
            <v>60753</v>
          </cell>
          <cell r="F2332">
            <v>51053</v>
          </cell>
        </row>
        <row r="2333">
          <cell r="A2333" t="str">
            <v>I2332</v>
          </cell>
          <cell r="B2333" t="str">
            <v>UPS 15KVA TRIFASICA INCLUYE BANCO DE BATERIAS MARCA POWEST</v>
          </cell>
          <cell r="C2333" t="str">
            <v>Insumos</v>
          </cell>
          <cell r="D2333" t="str">
            <v>UND</v>
          </cell>
          <cell r="E2333">
            <v>20591396</v>
          </cell>
          <cell r="F2333">
            <v>17303694</v>
          </cell>
        </row>
        <row r="2334">
          <cell r="A2334" t="str">
            <v>I2333</v>
          </cell>
          <cell r="B2334" t="str">
            <v>TRAGANTE DE AGUAS LLUVIAS 6"X4"</v>
          </cell>
          <cell r="C2334" t="str">
            <v>Insumos</v>
          </cell>
          <cell r="D2334" t="str">
            <v>UND</v>
          </cell>
          <cell r="E2334">
            <v>34528</v>
          </cell>
          <cell r="F2334">
            <v>29015</v>
          </cell>
        </row>
        <row r="2335">
          <cell r="A2335" t="str">
            <v>I2334</v>
          </cell>
          <cell r="B2335" t="str">
            <v>CODO 90° 1/4 CXE SANITARIO 8''</v>
          </cell>
          <cell r="C2335" t="str">
            <v>Insumos</v>
          </cell>
          <cell r="D2335" t="str">
            <v>UND</v>
          </cell>
          <cell r="E2335">
            <v>133168</v>
          </cell>
          <cell r="F2335">
            <v>111906</v>
          </cell>
        </row>
        <row r="2336">
          <cell r="A2336" t="str">
            <v>I2335</v>
          </cell>
          <cell r="B2336" t="str">
            <v>TUBERIA PVC SANITARIA 8"</v>
          </cell>
          <cell r="C2336" t="str">
            <v>Insumos</v>
          </cell>
          <cell r="D2336" t="str">
            <v>ML</v>
          </cell>
          <cell r="E2336">
            <v>100623</v>
          </cell>
          <cell r="F2336">
            <v>84557</v>
          </cell>
        </row>
        <row r="2337">
          <cell r="A2337" t="str">
            <v>I2336</v>
          </cell>
          <cell r="B2337" t="str">
            <v>TUBERIA PVC NOVAFORT 4"</v>
          </cell>
          <cell r="C2337" t="str">
            <v>Insumos</v>
          </cell>
          <cell r="D2337" t="str">
            <v>ML</v>
          </cell>
          <cell r="E2337">
            <v>19495</v>
          </cell>
          <cell r="F2337">
            <v>16382</v>
          </cell>
        </row>
        <row r="2338">
          <cell r="A2338" t="str">
            <v>I2337</v>
          </cell>
          <cell r="B2338" t="str">
            <v>TUBERIA PVC NOVAFORT 6"</v>
          </cell>
          <cell r="C2338" t="str">
            <v>Insumos</v>
          </cell>
          <cell r="D2338" t="str">
            <v>ML</v>
          </cell>
          <cell r="E2338">
            <v>36221</v>
          </cell>
          <cell r="F2338">
            <v>30438</v>
          </cell>
        </row>
        <row r="2339">
          <cell r="A2339" t="str">
            <v>I2338</v>
          </cell>
          <cell r="B2339" t="str">
            <v>ABRAZADERA HORQUILLA 3/4"</v>
          </cell>
          <cell r="C2339" t="str">
            <v>Insumos</v>
          </cell>
          <cell r="D2339" t="str">
            <v>UND</v>
          </cell>
          <cell r="E2339">
            <v>2616</v>
          </cell>
          <cell r="F2339">
            <v>2198</v>
          </cell>
        </row>
        <row r="2340">
          <cell r="A2340" t="str">
            <v>I2339</v>
          </cell>
          <cell r="B2340" t="str">
            <v>ABRAZADERA HORQUILLA 1"</v>
          </cell>
          <cell r="C2340" t="str">
            <v>Insumos</v>
          </cell>
          <cell r="D2340" t="str">
            <v>UND</v>
          </cell>
          <cell r="E2340">
            <v>3464</v>
          </cell>
          <cell r="F2340">
            <v>2911</v>
          </cell>
        </row>
        <row r="2341">
          <cell r="A2341" t="str">
            <v>I2340</v>
          </cell>
          <cell r="B2341" t="str">
            <v>ABRAZADERA HORQUILLA 1.1/4"</v>
          </cell>
          <cell r="C2341" t="str">
            <v>Insumos</v>
          </cell>
          <cell r="D2341" t="str">
            <v>UND</v>
          </cell>
          <cell r="E2341">
            <v>3764</v>
          </cell>
          <cell r="F2341">
            <v>3163</v>
          </cell>
        </row>
        <row r="2342">
          <cell r="A2342" t="str">
            <v>I2341</v>
          </cell>
          <cell r="B2342" t="str">
            <v>ABRAZADERA HORQUILLA 1.1/2"</v>
          </cell>
          <cell r="C2342" t="str">
            <v>Insumos</v>
          </cell>
          <cell r="D2342" t="str">
            <v>UND</v>
          </cell>
          <cell r="E2342">
            <v>4002</v>
          </cell>
          <cell r="F2342">
            <v>3363</v>
          </cell>
        </row>
        <row r="2343">
          <cell r="A2343" t="str">
            <v>I2342</v>
          </cell>
          <cell r="B2343" t="str">
            <v>CODO PVC 1/2"</v>
          </cell>
          <cell r="C2343" t="str">
            <v>Insumos</v>
          </cell>
          <cell r="D2343" t="str">
            <v>UND</v>
          </cell>
          <cell r="E2343">
            <v>777</v>
          </cell>
          <cell r="F2343">
            <v>653</v>
          </cell>
        </row>
        <row r="2344">
          <cell r="A2344" t="str">
            <v>I2343</v>
          </cell>
          <cell r="B2344" t="str">
            <v>TUBERIA PVC PRESION 3/4"</v>
          </cell>
          <cell r="C2344" t="str">
            <v>Insumos</v>
          </cell>
          <cell r="D2344" t="str">
            <v>ML</v>
          </cell>
          <cell r="E2344">
            <v>4779</v>
          </cell>
          <cell r="F2344">
            <v>4016</v>
          </cell>
        </row>
        <row r="2345">
          <cell r="A2345" t="str">
            <v>I2344</v>
          </cell>
          <cell r="B2345" t="str">
            <v>CODO PVC 3/4"</v>
          </cell>
          <cell r="C2345" t="str">
            <v>Insumos</v>
          </cell>
          <cell r="D2345" t="str">
            <v>UND</v>
          </cell>
          <cell r="E2345">
            <v>1135</v>
          </cell>
          <cell r="F2345">
            <v>954</v>
          </cell>
        </row>
        <row r="2346">
          <cell r="A2346" t="str">
            <v>I2345</v>
          </cell>
          <cell r="B2346" t="str">
            <v>CODO PVC 1"</v>
          </cell>
          <cell r="C2346" t="str">
            <v>Insumos</v>
          </cell>
          <cell r="D2346" t="str">
            <v>UND</v>
          </cell>
          <cell r="E2346">
            <v>2388</v>
          </cell>
          <cell r="F2346">
            <v>2007</v>
          </cell>
        </row>
        <row r="2347">
          <cell r="A2347" t="str">
            <v>I2346</v>
          </cell>
          <cell r="B2347" t="str">
            <v>CODO PVC 1.1/4"</v>
          </cell>
          <cell r="C2347" t="str">
            <v>Insumos</v>
          </cell>
          <cell r="D2347" t="str">
            <v>UND</v>
          </cell>
          <cell r="E2347">
            <v>4539</v>
          </cell>
          <cell r="F2347">
            <v>3814</v>
          </cell>
        </row>
        <row r="2348">
          <cell r="A2348" t="str">
            <v>I2347</v>
          </cell>
          <cell r="B2348" t="str">
            <v>CODO PVC 1.1/2"</v>
          </cell>
          <cell r="C2348" t="str">
            <v>Insumos</v>
          </cell>
          <cell r="D2348" t="str">
            <v>UND</v>
          </cell>
          <cell r="E2348">
            <v>8363</v>
          </cell>
          <cell r="F2348">
            <v>7028</v>
          </cell>
        </row>
        <row r="2349">
          <cell r="A2349" t="str">
            <v>I2348</v>
          </cell>
          <cell r="B2349" t="str">
            <v>TUBERIA PVC PRESION 1/2"</v>
          </cell>
          <cell r="C2349" t="str">
            <v>Insumos</v>
          </cell>
          <cell r="D2349" t="str">
            <v>ML</v>
          </cell>
          <cell r="E2349">
            <v>4579</v>
          </cell>
          <cell r="F2349">
            <v>3848</v>
          </cell>
        </row>
        <row r="2350">
          <cell r="A2350" t="str">
            <v>I2349</v>
          </cell>
          <cell r="B2350" t="str">
            <v>TUBERIA PVC PRESION 1"</v>
          </cell>
          <cell r="C2350" t="str">
            <v>Insumos</v>
          </cell>
          <cell r="D2350" t="str">
            <v>ML</v>
          </cell>
          <cell r="E2350">
            <v>5375</v>
          </cell>
          <cell r="F2350">
            <v>4517</v>
          </cell>
        </row>
        <row r="2351">
          <cell r="A2351" t="str">
            <v>I2350</v>
          </cell>
          <cell r="B2351" t="str">
            <v>TUBERIA PVC PRESION 1.1/4"</v>
          </cell>
          <cell r="C2351" t="str">
            <v>Insumos</v>
          </cell>
          <cell r="D2351" t="str">
            <v>ML</v>
          </cell>
          <cell r="E2351">
            <v>7566</v>
          </cell>
          <cell r="F2351">
            <v>6358</v>
          </cell>
        </row>
        <row r="2352">
          <cell r="A2352" t="str">
            <v>I2351</v>
          </cell>
          <cell r="B2352" t="str">
            <v>TUBERIA PVC PRESION 1.1/2"</v>
          </cell>
          <cell r="C2352" t="str">
            <v>Insumos</v>
          </cell>
          <cell r="D2352" t="str">
            <v>ML</v>
          </cell>
          <cell r="E2352">
            <v>12345</v>
          </cell>
          <cell r="F2352">
            <v>10374</v>
          </cell>
        </row>
        <row r="2353">
          <cell r="A2353" t="str">
            <v>I2352</v>
          </cell>
          <cell r="B2353" t="str">
            <v>VALVULA 3/4"</v>
          </cell>
          <cell r="C2353" t="str">
            <v>Insumos</v>
          </cell>
          <cell r="D2353" t="str">
            <v>UND</v>
          </cell>
          <cell r="E2353">
            <v>142057</v>
          </cell>
          <cell r="F2353">
            <v>119376</v>
          </cell>
        </row>
        <row r="2354">
          <cell r="A2354" t="str">
            <v>I2353</v>
          </cell>
          <cell r="B2354" t="str">
            <v>VALVULA 1"</v>
          </cell>
          <cell r="C2354" t="str">
            <v>Insumos</v>
          </cell>
          <cell r="D2354" t="str">
            <v>UND</v>
          </cell>
          <cell r="E2354">
            <v>199407</v>
          </cell>
          <cell r="F2354">
            <v>167569</v>
          </cell>
        </row>
        <row r="2355">
          <cell r="A2355" t="str">
            <v>I2354</v>
          </cell>
          <cell r="B2355" t="str">
            <v>VALVULA 1.1/4"</v>
          </cell>
          <cell r="C2355" t="str">
            <v>Insumos</v>
          </cell>
          <cell r="D2355" t="str">
            <v>UND</v>
          </cell>
          <cell r="E2355">
            <v>236445</v>
          </cell>
          <cell r="F2355">
            <v>198693</v>
          </cell>
        </row>
        <row r="2356">
          <cell r="A2356" t="str">
            <v>I2355</v>
          </cell>
          <cell r="B2356" t="str">
            <v>VALVULA DE REGULACION 1/2" PARA INODORO DE TANQUE</v>
          </cell>
          <cell r="C2356" t="str">
            <v>Insumos</v>
          </cell>
          <cell r="D2356" t="str">
            <v>UND</v>
          </cell>
          <cell r="E2356">
            <v>35843</v>
          </cell>
          <cell r="F2356">
            <v>30120</v>
          </cell>
        </row>
        <row r="2357">
          <cell r="A2357" t="str">
            <v>I2356</v>
          </cell>
          <cell r="B2357" t="str">
            <v>TAPA REGISTRO 20 X 20 CMS</v>
          </cell>
          <cell r="C2357" t="str">
            <v>Insumos</v>
          </cell>
          <cell r="D2357" t="str">
            <v>UND</v>
          </cell>
          <cell r="E2357">
            <v>16605</v>
          </cell>
          <cell r="F2357">
            <v>13954</v>
          </cell>
        </row>
        <row r="2358">
          <cell r="A2358" t="str">
            <v>I2357</v>
          </cell>
          <cell r="B2358" t="str">
            <v>ACCESORIO PVC PRESION 1/2"</v>
          </cell>
          <cell r="C2358" t="str">
            <v>Insumos</v>
          </cell>
          <cell r="D2358" t="str">
            <v>UND</v>
          </cell>
          <cell r="E2358">
            <v>1015</v>
          </cell>
          <cell r="F2358">
            <v>853</v>
          </cell>
        </row>
        <row r="2359">
          <cell r="A2359" t="str">
            <v>I2358</v>
          </cell>
          <cell r="B2359" t="str">
            <v>TUBERIA ACERO AL CARBON 1.1/2"</v>
          </cell>
          <cell r="C2359" t="str">
            <v>Insumos</v>
          </cell>
          <cell r="D2359" t="str">
            <v>ML</v>
          </cell>
          <cell r="E2359">
            <v>31517</v>
          </cell>
          <cell r="F2359">
            <v>26485</v>
          </cell>
        </row>
        <row r="2360">
          <cell r="A2360" t="str">
            <v>I2359</v>
          </cell>
          <cell r="B2360" t="str">
            <v>TUBERIA ACERO AL CARBON 2.1/2"</v>
          </cell>
          <cell r="C2360" t="str">
            <v>Insumos</v>
          </cell>
          <cell r="D2360" t="str">
            <v>ML</v>
          </cell>
          <cell r="E2360">
            <v>50579</v>
          </cell>
          <cell r="F2360">
            <v>42503</v>
          </cell>
        </row>
        <row r="2361">
          <cell r="A2361" t="str">
            <v>I2360</v>
          </cell>
          <cell r="B2361" t="str">
            <v>TUBERIA ACERO AL CARBON 4"</v>
          </cell>
          <cell r="C2361" t="str">
            <v>Insumos</v>
          </cell>
          <cell r="D2361" t="str">
            <v>ML</v>
          </cell>
          <cell r="E2361">
            <v>87615</v>
          </cell>
          <cell r="F2361">
            <v>73626</v>
          </cell>
        </row>
        <row r="2362">
          <cell r="A2362" t="str">
            <v>I2361</v>
          </cell>
          <cell r="B2362" t="str">
            <v>CODO RANURADO 1.1/2"</v>
          </cell>
          <cell r="C2362" t="str">
            <v>Insumos</v>
          </cell>
          <cell r="D2362" t="str">
            <v>UND</v>
          </cell>
          <cell r="E2362">
            <v>11946</v>
          </cell>
          <cell r="F2362">
            <v>10039</v>
          </cell>
        </row>
        <row r="2363">
          <cell r="A2363" t="str">
            <v>I2362</v>
          </cell>
          <cell r="B2363" t="str">
            <v>CODO RANURADO 2.1/2"</v>
          </cell>
          <cell r="C2363" t="str">
            <v>Insumos</v>
          </cell>
          <cell r="D2363" t="str">
            <v>UND</v>
          </cell>
          <cell r="E2363">
            <v>22699</v>
          </cell>
          <cell r="F2363">
            <v>19075</v>
          </cell>
        </row>
        <row r="2364">
          <cell r="A2364" t="str">
            <v>I2363</v>
          </cell>
          <cell r="B2364" t="str">
            <v>CODO RANURADO 4"</v>
          </cell>
          <cell r="C2364" t="str">
            <v>Insumos</v>
          </cell>
          <cell r="D2364" t="str">
            <v>UND</v>
          </cell>
          <cell r="E2364">
            <v>36440</v>
          </cell>
          <cell r="F2364">
            <v>30622</v>
          </cell>
        </row>
        <row r="2365">
          <cell r="A2365" t="str">
            <v>I2364</v>
          </cell>
          <cell r="B2365" t="str">
            <v>UNION RANURADA 1.1/2"</v>
          </cell>
          <cell r="C2365" t="str">
            <v>Insumos</v>
          </cell>
          <cell r="D2365" t="str">
            <v>UND</v>
          </cell>
          <cell r="E2365">
            <v>13141</v>
          </cell>
          <cell r="F2365">
            <v>11043</v>
          </cell>
        </row>
        <row r="2366">
          <cell r="A2366" t="str">
            <v>I2365</v>
          </cell>
          <cell r="B2366" t="str">
            <v>UNION RANURADA 2.1/2"</v>
          </cell>
          <cell r="C2366" t="str">
            <v>Insumos</v>
          </cell>
          <cell r="D2366" t="str">
            <v>UND</v>
          </cell>
          <cell r="E2366">
            <v>18639</v>
          </cell>
          <cell r="F2366">
            <v>15663</v>
          </cell>
        </row>
        <row r="2367">
          <cell r="A2367" t="str">
            <v>I2366</v>
          </cell>
          <cell r="B2367" t="str">
            <v>UNION RANURADA 4"</v>
          </cell>
          <cell r="C2367" t="str">
            <v>Insumos</v>
          </cell>
          <cell r="D2367" t="str">
            <v>UND</v>
          </cell>
          <cell r="E2367">
            <v>32138</v>
          </cell>
          <cell r="F2367">
            <v>27007</v>
          </cell>
        </row>
        <row r="2368">
          <cell r="A2368" t="str">
            <v>I2367</v>
          </cell>
          <cell r="B2368" t="str">
            <v>PINTURA TUBERIA ACERO AL CARBON RANURADO, REDES CONTRA INCENDIOS</v>
          </cell>
          <cell r="C2368" t="str">
            <v>Insumos</v>
          </cell>
          <cell r="D2368" t="str">
            <v>ML</v>
          </cell>
          <cell r="E2368">
            <v>4779</v>
          </cell>
          <cell r="F2368">
            <v>4016</v>
          </cell>
        </row>
        <row r="2369">
          <cell r="A2369" t="str">
            <v>I2368</v>
          </cell>
          <cell r="B2369" t="str">
            <v>TUBERIA PVC C-900 4"</v>
          </cell>
          <cell r="C2369" t="str">
            <v>Insumos</v>
          </cell>
          <cell r="D2369" t="str">
            <v>ML</v>
          </cell>
          <cell r="E2369">
            <v>95581</v>
          </cell>
          <cell r="F2369">
            <v>80320</v>
          </cell>
        </row>
        <row r="2370">
          <cell r="A2370" t="str">
            <v>I2369</v>
          </cell>
          <cell r="B2370" t="str">
            <v>CODO 4" PARA TUBERIA PVC C-900</v>
          </cell>
          <cell r="C2370" t="str">
            <v>Insumos</v>
          </cell>
          <cell r="D2370" t="str">
            <v>UND</v>
          </cell>
          <cell r="E2370">
            <v>43011</v>
          </cell>
          <cell r="F2370">
            <v>36144</v>
          </cell>
        </row>
        <row r="2371">
          <cell r="A2371" t="str">
            <v>I2370</v>
          </cell>
          <cell r="B2371" t="str">
            <v>UNION MECANICA 4" PARA TUBERIA PVC C-900</v>
          </cell>
          <cell r="C2371" t="str">
            <v>Insumos</v>
          </cell>
          <cell r="D2371" t="str">
            <v>UND</v>
          </cell>
          <cell r="E2371">
            <v>32259</v>
          </cell>
          <cell r="F2371">
            <v>27108</v>
          </cell>
        </row>
        <row r="2372">
          <cell r="A2372" t="str">
            <v>I2371</v>
          </cell>
          <cell r="B2372" t="str">
            <v>CONEXION PARA MANGUERA 2.1/2" BOQUILLA REDUCTORA Y EXTINTOR</v>
          </cell>
          <cell r="C2372" t="str">
            <v>Insumos</v>
          </cell>
          <cell r="D2372" t="str">
            <v>ML</v>
          </cell>
          <cell r="E2372">
            <v>1039452</v>
          </cell>
          <cell r="F2372">
            <v>873489</v>
          </cell>
        </row>
        <row r="2373">
          <cell r="A2373" t="str">
            <v>I2372</v>
          </cell>
          <cell r="B2373" t="str">
            <v>ABRAZADERA HORQUILLA 2.1/2"</v>
          </cell>
          <cell r="C2373" t="str">
            <v>Insumos</v>
          </cell>
          <cell r="D2373" t="str">
            <v>UND</v>
          </cell>
          <cell r="E2373">
            <v>5017</v>
          </cell>
          <cell r="F2373">
            <v>4216</v>
          </cell>
        </row>
        <row r="2374">
          <cell r="A2374" t="str">
            <v>I2373</v>
          </cell>
          <cell r="B2374" t="str">
            <v>TUBERIA PVC PRESION 2"</v>
          </cell>
          <cell r="C2374" t="str">
            <v>Insumos</v>
          </cell>
          <cell r="D2374" t="str">
            <v>ML</v>
          </cell>
          <cell r="E2374">
            <v>17902</v>
          </cell>
          <cell r="F2374">
            <v>15044</v>
          </cell>
        </row>
        <row r="2375">
          <cell r="A2375" t="str">
            <v>I2374</v>
          </cell>
          <cell r="B2375" t="str">
            <v>TUBERIA PVC PRESION 3"</v>
          </cell>
          <cell r="C2375" t="str">
            <v>Insumos</v>
          </cell>
          <cell r="D2375" t="str">
            <v>ML</v>
          </cell>
          <cell r="E2375">
            <v>42709</v>
          </cell>
          <cell r="F2375">
            <v>35890</v>
          </cell>
        </row>
        <row r="2376">
          <cell r="A2376" t="str">
            <v>I2375</v>
          </cell>
          <cell r="B2376" t="str">
            <v>CODO PVC 2"</v>
          </cell>
          <cell r="C2376" t="str">
            <v>Insumos</v>
          </cell>
          <cell r="D2376" t="str">
            <v>ML</v>
          </cell>
          <cell r="E2376">
            <v>6958</v>
          </cell>
          <cell r="F2376">
            <v>5847</v>
          </cell>
        </row>
        <row r="2377">
          <cell r="A2377" t="str">
            <v>I2376</v>
          </cell>
          <cell r="B2377" t="str">
            <v>CODO PVC 3"</v>
          </cell>
          <cell r="C2377" t="str">
            <v>Insumos</v>
          </cell>
          <cell r="D2377" t="str">
            <v>ML</v>
          </cell>
          <cell r="E2377">
            <v>18281</v>
          </cell>
          <cell r="F2377">
            <v>15362</v>
          </cell>
        </row>
        <row r="2378">
          <cell r="A2378" t="str">
            <v>I2377</v>
          </cell>
          <cell r="B2378" t="str">
            <v>VALVULA 1.1/2"</v>
          </cell>
          <cell r="C2378" t="str">
            <v>Insumos</v>
          </cell>
          <cell r="D2378" t="str">
            <v>UND</v>
          </cell>
          <cell r="E2378">
            <v>336806</v>
          </cell>
          <cell r="F2378">
            <v>283030</v>
          </cell>
        </row>
        <row r="2379">
          <cell r="A2379" t="str">
            <v>I2378</v>
          </cell>
          <cell r="B2379" t="str">
            <v>TUBERIA PVC NOVAFORT 8"</v>
          </cell>
          <cell r="C2379" t="str">
            <v>Insumos</v>
          </cell>
          <cell r="D2379" t="str">
            <v>ML</v>
          </cell>
          <cell r="E2379">
            <v>58543</v>
          </cell>
          <cell r="F2379">
            <v>49196</v>
          </cell>
        </row>
        <row r="2380">
          <cell r="A2380" t="str">
            <v>I2379</v>
          </cell>
          <cell r="B2380" t="str">
            <v>VALVULA 3"</v>
          </cell>
          <cell r="C2380" t="str">
            <v>Insumos</v>
          </cell>
          <cell r="D2380" t="str">
            <v>UND</v>
          </cell>
          <cell r="E2380">
            <v>675047</v>
          </cell>
          <cell r="F2380">
            <v>567266</v>
          </cell>
        </row>
        <row r="2381">
          <cell r="A2381" t="str">
            <v>I2380</v>
          </cell>
          <cell r="B2381" t="str">
            <v>MANOMETRO DE GLICERINA DE 0 - 200 PSI</v>
          </cell>
          <cell r="C2381" t="str">
            <v>Insumos</v>
          </cell>
          <cell r="D2381" t="str">
            <v>ML</v>
          </cell>
          <cell r="E2381">
            <v>83633</v>
          </cell>
          <cell r="F2381">
            <v>70280</v>
          </cell>
        </row>
        <row r="2382">
          <cell r="A2382" t="str">
            <v>I2381</v>
          </cell>
          <cell r="B2382" t="str">
            <v>TAPA METALICA 60 CMS MARCA AGUAS DE MANIZALES</v>
          </cell>
          <cell r="C2382" t="str">
            <v>Insumos</v>
          </cell>
          <cell r="D2382" t="str">
            <v>UND</v>
          </cell>
          <cell r="E2382">
            <v>657124</v>
          </cell>
          <cell r="F2382">
            <v>552205</v>
          </cell>
        </row>
        <row r="2383">
          <cell r="A2383" t="str">
            <v>I2382</v>
          </cell>
          <cell r="B2383" t="str">
            <v>ADAPTADOR MACHO PRESION PVC - 2"</v>
          </cell>
          <cell r="C2383" t="str">
            <v>Insumos</v>
          </cell>
          <cell r="D2383" t="str">
            <v>UND</v>
          </cell>
          <cell r="E2383">
            <v>11708</v>
          </cell>
          <cell r="F2383">
            <v>9839</v>
          </cell>
        </row>
        <row r="2384">
          <cell r="A2384" t="str">
            <v>I2383</v>
          </cell>
          <cell r="B2384" t="str">
            <v>VALVULA 2"</v>
          </cell>
          <cell r="C2384" t="str">
            <v>Insumos</v>
          </cell>
          <cell r="D2384" t="str">
            <v>UND</v>
          </cell>
          <cell r="E2384">
            <v>507778</v>
          </cell>
          <cell r="F2384">
            <v>426704</v>
          </cell>
        </row>
        <row r="2385">
          <cell r="A2385" t="str">
            <v>I2384</v>
          </cell>
          <cell r="B2385" t="str">
            <v>TUBERIA PVC NOVAFORT 10"</v>
          </cell>
          <cell r="C2385" t="str">
            <v>Insumos</v>
          </cell>
          <cell r="D2385" t="str">
            <v>ML</v>
          </cell>
          <cell r="E2385">
            <v>78776</v>
          </cell>
          <cell r="F2385">
            <v>66198</v>
          </cell>
        </row>
        <row r="2386">
          <cell r="A2386" t="str">
            <v>I2385</v>
          </cell>
          <cell r="B2386" t="str">
            <v>TUBERIA PVC NOVAFORT 12"</v>
          </cell>
          <cell r="C2386" t="str">
            <v>Insumos</v>
          </cell>
          <cell r="D2386" t="str">
            <v>ML</v>
          </cell>
          <cell r="E2386">
            <v>113343</v>
          </cell>
          <cell r="F2386">
            <v>95246</v>
          </cell>
        </row>
        <row r="2387">
          <cell r="A2387" t="str">
            <v>I2386</v>
          </cell>
          <cell r="B2387" t="str">
            <v>TUBERIA PVC NOVAFORT 14"</v>
          </cell>
          <cell r="C2387" t="str">
            <v>Insumos</v>
          </cell>
          <cell r="D2387" t="str">
            <v>ML</v>
          </cell>
          <cell r="E2387">
            <v>145763</v>
          </cell>
          <cell r="F2387">
            <v>122490</v>
          </cell>
        </row>
        <row r="2388">
          <cell r="A2388" t="str">
            <v>I2387</v>
          </cell>
          <cell r="B2388" t="str">
            <v>TUBERIA PVC NOVAFORT 16"</v>
          </cell>
          <cell r="C2388" t="str">
            <v>Insumos</v>
          </cell>
          <cell r="D2388" t="str">
            <v>ML</v>
          </cell>
          <cell r="E2388">
            <v>181605</v>
          </cell>
          <cell r="F2388">
            <v>152609</v>
          </cell>
        </row>
        <row r="2389">
          <cell r="A2389" t="str">
            <v>I2388</v>
          </cell>
          <cell r="B2389" t="str">
            <v>TUBERIA PVC NOVAFORT 18"</v>
          </cell>
          <cell r="C2389" t="str">
            <v>Insumos</v>
          </cell>
          <cell r="D2389" t="str">
            <v>ML</v>
          </cell>
          <cell r="E2389">
            <v>205500</v>
          </cell>
          <cell r="F2389">
            <v>172689</v>
          </cell>
        </row>
        <row r="2390">
          <cell r="A2390" t="str">
            <v>I2389</v>
          </cell>
          <cell r="B2390" t="str">
            <v>TUBERIA PVC NOVAFORT 20"</v>
          </cell>
          <cell r="C2390" t="str">
            <v>Insumos</v>
          </cell>
          <cell r="D2390" t="str">
            <v>ML</v>
          </cell>
          <cell r="E2390">
            <v>256876</v>
          </cell>
          <cell r="F2390">
            <v>215862</v>
          </cell>
        </row>
        <row r="2391">
          <cell r="A2391" t="str">
            <v>I2390</v>
          </cell>
          <cell r="B2391" t="str">
            <v>DEMOLICION DE LOSA ML X 60 CMS ANCHO</v>
          </cell>
          <cell r="C2391" t="str">
            <v>Insumos</v>
          </cell>
          <cell r="D2391" t="str">
            <v>ML</v>
          </cell>
          <cell r="E2391">
            <v>17773</v>
          </cell>
          <cell r="F2391">
            <v>14935</v>
          </cell>
        </row>
        <row r="2392">
          <cell r="A2392" t="str">
            <v>I2391</v>
          </cell>
          <cell r="B2392" t="str">
            <v>VACIADO DE LOSA EN CONCRETO ML X 60 CMS ANCHO</v>
          </cell>
          <cell r="C2392" t="str">
            <v>Insumos</v>
          </cell>
          <cell r="D2392" t="str">
            <v>ML</v>
          </cell>
          <cell r="E2392">
            <v>27478</v>
          </cell>
          <cell r="F2392">
            <v>23091</v>
          </cell>
        </row>
        <row r="2393">
          <cell r="A2393" t="str">
            <v>I2392</v>
          </cell>
          <cell r="B2393" t="str">
            <v>VALVULA ANTIRRETORNO 4"</v>
          </cell>
          <cell r="C2393" t="str">
            <v>Insumos</v>
          </cell>
          <cell r="D2393" t="str">
            <v>UND</v>
          </cell>
          <cell r="E2393">
            <v>365599</v>
          </cell>
          <cell r="F2393">
            <v>307226</v>
          </cell>
        </row>
        <row r="2394">
          <cell r="A2394" t="str">
            <v>I2393</v>
          </cell>
          <cell r="B2394" t="str">
            <v>BOMBA SUMERGIBLE</v>
          </cell>
          <cell r="C2394" t="str">
            <v>Insumos</v>
          </cell>
          <cell r="D2394" t="str">
            <v>M3</v>
          </cell>
          <cell r="E2394">
            <v>1135035</v>
          </cell>
          <cell r="F2394">
            <v>953811</v>
          </cell>
        </row>
        <row r="2395">
          <cell r="A2395" t="str">
            <v>I2394</v>
          </cell>
          <cell r="B2395" t="str">
            <v>CHEQUE DE CORTINA RED WHITE 3"</v>
          </cell>
          <cell r="C2395" t="str">
            <v>Insumos</v>
          </cell>
          <cell r="D2395" t="str">
            <v>ML</v>
          </cell>
          <cell r="E2395">
            <v>681019</v>
          </cell>
          <cell r="F2395">
            <v>572285</v>
          </cell>
        </row>
        <row r="2396">
          <cell r="A2396" t="str">
            <v>I2395</v>
          </cell>
          <cell r="B2396" t="str">
            <v>MACROMEDIDOR DE 2"</v>
          </cell>
          <cell r="C2396" t="str">
            <v>Insumos</v>
          </cell>
          <cell r="D2396" t="str">
            <v>UND</v>
          </cell>
          <cell r="E2396">
            <v>1320225</v>
          </cell>
          <cell r="F2396">
            <v>1109433</v>
          </cell>
        </row>
        <row r="2397">
          <cell r="A2397" t="str">
            <v>I2396</v>
          </cell>
          <cell r="B2397" t="str">
            <v>TEE PARTIDA PARA INSTALACION ACOMETIDA DE LA RED PUBLICA</v>
          </cell>
          <cell r="C2397" t="str">
            <v>Insumos</v>
          </cell>
          <cell r="D2397" t="str">
            <v>UND</v>
          </cell>
          <cell r="E2397">
            <v>418171</v>
          </cell>
          <cell r="F2397">
            <v>351404</v>
          </cell>
        </row>
        <row r="2398">
          <cell r="A2398" t="str">
            <v>I2397</v>
          </cell>
          <cell r="B2398" t="str">
            <v>VALVULA DE COMPUERTA PARA ACOMETIDA DE LA RED PUBLICA</v>
          </cell>
          <cell r="C2398" t="str">
            <v>Insumos</v>
          </cell>
          <cell r="D2398" t="str">
            <v>UND</v>
          </cell>
          <cell r="E2398">
            <v>89608</v>
          </cell>
          <cell r="F2398">
            <v>75301</v>
          </cell>
        </row>
        <row r="2399">
          <cell r="A2399" t="str">
            <v>I2398</v>
          </cell>
          <cell r="B2399" t="str">
            <v>EQUIPO DE PRESION CONSTANTE COMPLETO CON HIDROFLOT DE 300 LTS</v>
          </cell>
          <cell r="C2399" t="str">
            <v>Insumos</v>
          </cell>
          <cell r="D2399" t="str">
            <v>UND</v>
          </cell>
          <cell r="E2399">
            <v>12903552</v>
          </cell>
          <cell r="F2399">
            <v>10843321</v>
          </cell>
        </row>
        <row r="2400">
          <cell r="A2400" t="str">
            <v>I2399</v>
          </cell>
          <cell r="B2400" t="str">
            <v>ACCESORIOS PARA LA INSTALACION EQUIPO DE PRESION CONSTANTE AGUA POTABLE COMPLETO CON HIDROFLOT 300 LTS</v>
          </cell>
          <cell r="C2400" t="str">
            <v>Insumos</v>
          </cell>
          <cell r="D2400" t="str">
            <v>UND</v>
          </cell>
          <cell r="E2400">
            <v>1194773</v>
          </cell>
          <cell r="F2400">
            <v>1004011</v>
          </cell>
        </row>
        <row r="2401">
          <cell r="A2401" t="str">
            <v>I2400</v>
          </cell>
          <cell r="B2401" t="str">
            <v>DESINFECCION DEL SISTEMA - IE INEM BALDOMERO SANIN CANO - REDES SANITARIAS, HIDRAULICAS Y CONTRA INCENDIOS</v>
          </cell>
          <cell r="C2401" t="str">
            <v>Insumos</v>
          </cell>
          <cell r="D2401" t="str">
            <v>UND</v>
          </cell>
          <cell r="E2401">
            <v>537648</v>
          </cell>
          <cell r="F2401">
            <v>451805</v>
          </cell>
        </row>
        <row r="2402">
          <cell r="A2402" t="str">
            <v>I2401</v>
          </cell>
          <cell r="B2402" t="str">
            <v>PLANOS RECORD - IE INEM BALDOMERO SANIN CANO - REDES SANITARIAS, HIDRAULICAS Y CONTRA INCENDIOS</v>
          </cell>
          <cell r="C2402" t="str">
            <v>Insumos</v>
          </cell>
          <cell r="D2402" t="str">
            <v>GLB</v>
          </cell>
          <cell r="E2402">
            <v>836342</v>
          </cell>
          <cell r="F2402">
            <v>702808</v>
          </cell>
        </row>
        <row r="2403">
          <cell r="A2403" t="str">
            <v>I2402</v>
          </cell>
          <cell r="B2403" t="str">
            <v>PRUEBAS HIDROESTATICAS - IE INEM BALDOMERO SANIN CANO - REDES SANITARIAS, HIDRAULICAS Y CONTRA INCENDIOS</v>
          </cell>
          <cell r="C2403" t="str">
            <v>Insumos</v>
          </cell>
          <cell r="D2403" t="str">
            <v>UND</v>
          </cell>
          <cell r="E2403">
            <v>1433727</v>
          </cell>
          <cell r="F2403">
            <v>1204813</v>
          </cell>
        </row>
        <row r="2404">
          <cell r="A2404" t="str">
            <v>I2403</v>
          </cell>
          <cell r="B2404" t="str">
            <v>TOMA SIAMESA EN BRONCE 4" X 2.1/2" X 2.1/2"</v>
          </cell>
          <cell r="C2404" t="str">
            <v>Insumos</v>
          </cell>
          <cell r="D2404" t="str">
            <v>ML</v>
          </cell>
          <cell r="E2404">
            <v>931924</v>
          </cell>
          <cell r="F2404">
            <v>783129</v>
          </cell>
        </row>
        <row r="2405">
          <cell r="A2405" t="str">
            <v>I2404</v>
          </cell>
          <cell r="B2405" t="str">
            <v>PLATO VORTEX PARA EQUIPO DE PRESION RED CONTRAINCENDIOS</v>
          </cell>
          <cell r="C2405" t="str">
            <v>Insumos</v>
          </cell>
          <cell r="D2405" t="str">
            <v>UND</v>
          </cell>
          <cell r="E2405">
            <v>2807717</v>
          </cell>
          <cell r="F2405">
            <v>2359426</v>
          </cell>
        </row>
        <row r="2406">
          <cell r="A2406" t="str">
            <v>I2405</v>
          </cell>
          <cell r="B2406" t="str">
            <v>EQUIPO DE PRESION COMPLETO CON TABLERO LISTADO UL - FM, PARA EQUIPO DE PRESION RED CONTRAINCENDIOS</v>
          </cell>
          <cell r="C2406" t="str">
            <v>Insumos</v>
          </cell>
          <cell r="D2406" t="str">
            <v>UND</v>
          </cell>
          <cell r="E2406">
            <v>97971422</v>
          </cell>
          <cell r="F2406">
            <v>82328926</v>
          </cell>
        </row>
        <row r="2407">
          <cell r="A2407" t="str">
            <v>I2406</v>
          </cell>
          <cell r="B2407" t="str">
            <v>VALVULA DE ALIVIO EN LA CARCAZA</v>
          </cell>
          <cell r="C2407" t="str">
            <v>Insumos</v>
          </cell>
          <cell r="D2407" t="str">
            <v>UND</v>
          </cell>
          <cell r="E2407">
            <v>931924</v>
          </cell>
          <cell r="F2407">
            <v>783129</v>
          </cell>
        </row>
        <row r="2408">
          <cell r="A2408" t="str">
            <v>I2407</v>
          </cell>
          <cell r="B2408" t="str">
            <v>BOMBA JOCKEY PARA EQUIPO DE PRESION RED CONTRAINCENDIOS</v>
          </cell>
          <cell r="C2408" t="str">
            <v>Insumos</v>
          </cell>
          <cell r="D2408" t="str">
            <v>UND</v>
          </cell>
          <cell r="E2408">
            <v>9199756</v>
          </cell>
          <cell r="F2408">
            <v>7730887</v>
          </cell>
        </row>
        <row r="2409">
          <cell r="A2409" t="str">
            <v>I2408</v>
          </cell>
          <cell r="B2409" t="str">
            <v>ACCESORIOS PARA EQUIPO DE PRESION RED CONTRAINCENDIOS</v>
          </cell>
          <cell r="C2409" t="str">
            <v>Insumos</v>
          </cell>
          <cell r="D2409" t="str">
            <v>UND</v>
          </cell>
          <cell r="E2409">
            <v>1792159</v>
          </cell>
          <cell r="F2409">
            <v>1506016</v>
          </cell>
        </row>
        <row r="2410">
          <cell r="A2410" t="str">
            <v>I2409</v>
          </cell>
          <cell r="B2410" t="str">
            <v>VALVULA DE CHEQUE 4"</v>
          </cell>
          <cell r="C2410" t="str">
            <v>Insumos</v>
          </cell>
          <cell r="D2410" t="str">
            <v>ML</v>
          </cell>
          <cell r="E2410">
            <v>1194773</v>
          </cell>
          <cell r="F2410">
            <v>1004011</v>
          </cell>
        </row>
        <row r="2411">
          <cell r="A2411" t="str">
            <v>I2410</v>
          </cell>
          <cell r="B2411" t="str">
            <v>VALVULA SENSOR DE FLUJO 4"</v>
          </cell>
          <cell r="C2411" t="str">
            <v>Insumos</v>
          </cell>
          <cell r="D2411" t="str">
            <v>UND</v>
          </cell>
          <cell r="E2411">
            <v>800498</v>
          </cell>
          <cell r="F2411">
            <v>672687</v>
          </cell>
        </row>
        <row r="2412">
          <cell r="A2412" t="str">
            <v>I2411</v>
          </cell>
          <cell r="B2412" t="str">
            <v>MALLA MOSQUITERA 0,9X5MTS</v>
          </cell>
          <cell r="C2412" t="str">
            <v>Insumos</v>
          </cell>
          <cell r="D2412" t="str">
            <v>M2</v>
          </cell>
          <cell r="E2412">
            <v>109612</v>
          </cell>
          <cell r="F2412">
            <v>92111</v>
          </cell>
        </row>
        <row r="2413">
          <cell r="A2413" t="str">
            <v>H1</v>
          </cell>
          <cell r="B2413" t="str">
            <v>EQUIPO BASICO ( CONSTRUCCIÓN )</v>
          </cell>
          <cell r="C2413" t="str">
            <v>Herramienta</v>
          </cell>
          <cell r="D2413" t="str">
            <v>UND</v>
          </cell>
          <cell r="E2413">
            <v>3030</v>
          </cell>
          <cell r="F2413">
            <v>2546</v>
          </cell>
        </row>
        <row r="2414">
          <cell r="A2414" t="str">
            <v>H2</v>
          </cell>
          <cell r="B2414" t="str">
            <v>EQUIPO BASICO (HERRAMIENTA MENOR)</v>
          </cell>
          <cell r="C2414" t="str">
            <v>Herramienta</v>
          </cell>
          <cell r="D2414" t="str">
            <v>UND</v>
          </cell>
          <cell r="E2414">
            <v>3030</v>
          </cell>
          <cell r="F2414">
            <v>2546</v>
          </cell>
        </row>
        <row r="2415">
          <cell r="A2415" t="str">
            <v>E1</v>
          </cell>
          <cell r="B2415" t="str">
            <v>ANDAMIO METALICO CERTIFICADO, INCLUYE ESCALERILLA CON BARANDAS Y PLATAFORMAS DE TRABAJO</v>
          </cell>
          <cell r="C2415" t="str">
            <v>Equipos</v>
          </cell>
          <cell r="D2415" t="str">
            <v>UND</v>
          </cell>
          <cell r="E2415">
            <v>8670</v>
          </cell>
          <cell r="F2415">
            <v>7286</v>
          </cell>
        </row>
        <row r="2416">
          <cell r="A2416" t="str">
            <v>E2</v>
          </cell>
          <cell r="B2416" t="str">
            <v>BULLDOZER D-5</v>
          </cell>
          <cell r="C2416" t="str">
            <v>Equipos</v>
          </cell>
          <cell r="D2416" t="str">
            <v>HR</v>
          </cell>
          <cell r="E2416">
            <v>165331</v>
          </cell>
          <cell r="F2416">
            <v>138934</v>
          </cell>
        </row>
        <row r="2417">
          <cell r="A2417" t="str">
            <v>E3</v>
          </cell>
          <cell r="B2417" t="str">
            <v>CARROTANQUE DE AGUA 10.000 LTS.</v>
          </cell>
          <cell r="C2417" t="str">
            <v>Equipos</v>
          </cell>
          <cell r="D2417" t="str">
            <v>HR</v>
          </cell>
          <cell r="E2417">
            <v>74398</v>
          </cell>
          <cell r="F2417">
            <v>62519</v>
          </cell>
        </row>
        <row r="2418">
          <cell r="A2418" t="str">
            <v>E4</v>
          </cell>
          <cell r="B2418" t="str">
            <v>CARROTANQUE IRRIGADOR DE ASFALTO</v>
          </cell>
          <cell r="C2418" t="str">
            <v>Equipos</v>
          </cell>
          <cell r="D2418" t="str">
            <v>HR</v>
          </cell>
          <cell r="E2418">
            <v>85970</v>
          </cell>
          <cell r="F2418">
            <v>72244</v>
          </cell>
        </row>
        <row r="2419">
          <cell r="A2419" t="str">
            <v>E5</v>
          </cell>
          <cell r="B2419" t="str">
            <v>COMPACTADOR DE ASFALTO</v>
          </cell>
          <cell r="C2419" t="str">
            <v>Equipos</v>
          </cell>
          <cell r="D2419" t="str">
            <v>HR</v>
          </cell>
          <cell r="E2419">
            <v>132264</v>
          </cell>
          <cell r="F2419">
            <v>111146</v>
          </cell>
        </row>
        <row r="2420">
          <cell r="A2420" t="str">
            <v>E6</v>
          </cell>
          <cell r="B2420" t="str">
            <v>COMPRESOR (BARRIDO Y/O SOPLADO DE LA SUPERFICIE PAVIMENTO)</v>
          </cell>
          <cell r="C2420" t="str">
            <v>Equipos</v>
          </cell>
          <cell r="D2420" t="str">
            <v>HR</v>
          </cell>
          <cell r="E2420">
            <v>89277</v>
          </cell>
          <cell r="F2420">
            <v>75023</v>
          </cell>
        </row>
        <row r="2421">
          <cell r="A2421" t="str">
            <v>E7</v>
          </cell>
          <cell r="B2421" t="str">
            <v>COMPRESOR 2 MARTILLOS (INCLUYE ACPM Y TRANSPORTE)</v>
          </cell>
          <cell r="C2421" t="str">
            <v>Equipos</v>
          </cell>
          <cell r="D2421" t="str">
            <v>HR</v>
          </cell>
          <cell r="E2421">
            <v>90929</v>
          </cell>
          <cell r="F2421">
            <v>76411</v>
          </cell>
        </row>
        <row r="2422">
          <cell r="A2422" t="str">
            <v>E8</v>
          </cell>
          <cell r="B2422" t="str">
            <v xml:space="preserve">CORTADORA INCLUYE DISCO </v>
          </cell>
          <cell r="C2422" t="str">
            <v>Equipos</v>
          </cell>
          <cell r="D2422" t="str">
            <v>DIA</v>
          </cell>
          <cell r="E2422">
            <v>57864</v>
          </cell>
          <cell r="F2422">
            <v>48625</v>
          </cell>
        </row>
        <row r="2423">
          <cell r="A2423" t="str">
            <v>E9</v>
          </cell>
          <cell r="B2423" t="str">
            <v>PLUMA  GRUA 250KG CON BALDE</v>
          </cell>
          <cell r="C2423" t="str">
            <v>Equipos</v>
          </cell>
          <cell r="D2423" t="str">
            <v>DIA</v>
          </cell>
          <cell r="E2423">
            <v>36370</v>
          </cell>
          <cell r="F2423">
            <v>30563</v>
          </cell>
        </row>
        <row r="2424">
          <cell r="A2424" t="str">
            <v>E10</v>
          </cell>
          <cell r="B2424" t="str">
            <v xml:space="preserve">EQUIPO DE TERMOFUSION </v>
          </cell>
          <cell r="C2424" t="str">
            <v>Equipos</v>
          </cell>
          <cell r="D2424" t="str">
            <v>DIA</v>
          </cell>
          <cell r="E2424">
            <v>413329</v>
          </cell>
          <cell r="F2424">
            <v>347335</v>
          </cell>
        </row>
        <row r="2425">
          <cell r="A2425" t="str">
            <v>E11</v>
          </cell>
          <cell r="B2425" t="str">
            <v>EQUIPO HIDROLAVADORA</v>
          </cell>
          <cell r="C2425" t="str">
            <v>Equipos</v>
          </cell>
          <cell r="D2425" t="str">
            <v>DIA</v>
          </cell>
          <cell r="E2425">
            <v>57864</v>
          </cell>
          <cell r="F2425">
            <v>48625</v>
          </cell>
        </row>
        <row r="2426">
          <cell r="A2426" t="str">
            <v>E12</v>
          </cell>
          <cell r="B2426" t="str">
            <v>EQUIPO DE TRANSPORTE</v>
          </cell>
          <cell r="C2426" t="str">
            <v>Equipos</v>
          </cell>
          <cell r="D2426" t="str">
            <v>DIA</v>
          </cell>
          <cell r="E2426">
            <v>156760</v>
          </cell>
          <cell r="F2426">
            <v>131731</v>
          </cell>
        </row>
        <row r="2427">
          <cell r="A2427" t="str">
            <v>E13</v>
          </cell>
          <cell r="B2427" t="str">
            <v>GRUA CON BRAZO HIDRAULICO</v>
          </cell>
          <cell r="C2427" t="str">
            <v>Equipos</v>
          </cell>
          <cell r="D2427" t="str">
            <v>DIA</v>
          </cell>
          <cell r="E2427">
            <v>3636893</v>
          </cell>
          <cell r="F2427">
            <v>3056213</v>
          </cell>
        </row>
        <row r="2428">
          <cell r="A2428" t="str">
            <v>E14</v>
          </cell>
          <cell r="B2428" t="str">
            <v>MEZCLADORA A GASOLINA 1 SACO</v>
          </cell>
          <cell r="C2428" t="str">
            <v>Equipos</v>
          </cell>
          <cell r="D2428" t="str">
            <v>DIA</v>
          </cell>
          <cell r="E2428">
            <v>41331</v>
          </cell>
          <cell r="F2428">
            <v>34732</v>
          </cell>
        </row>
        <row r="2429">
          <cell r="A2429" t="str">
            <v>E15</v>
          </cell>
          <cell r="B2429" t="str">
            <v>MOTONIVELADORA 120 HP.</v>
          </cell>
          <cell r="C2429" t="str">
            <v>Equipos</v>
          </cell>
          <cell r="D2429" t="str">
            <v>HR</v>
          </cell>
          <cell r="E2429">
            <v>254581</v>
          </cell>
          <cell r="F2429">
            <v>213934</v>
          </cell>
        </row>
        <row r="2430">
          <cell r="A2430" t="str">
            <v>E16</v>
          </cell>
          <cell r="B2430" t="str">
            <v>REGLA VIBRATORIA</v>
          </cell>
          <cell r="C2430" t="str">
            <v>Equipos</v>
          </cell>
          <cell r="D2430" t="str">
            <v>DIA</v>
          </cell>
          <cell r="E2430">
            <v>90929</v>
          </cell>
          <cell r="F2430">
            <v>76411</v>
          </cell>
        </row>
        <row r="2431">
          <cell r="A2431" t="str">
            <v>E17</v>
          </cell>
          <cell r="B2431" t="str">
            <v>RETIRO DE ESCOMBROS (TRANSPORTE HORIZONTAL, CARGUE Y DESCARGUE).</v>
          </cell>
          <cell r="C2431" t="str">
            <v>Equipos</v>
          </cell>
          <cell r="D2431" t="str">
            <v>M3</v>
          </cell>
          <cell r="E2431">
            <v>27024</v>
          </cell>
          <cell r="F2431">
            <v>22709</v>
          </cell>
        </row>
        <row r="2432">
          <cell r="A2432" t="str">
            <v>E18</v>
          </cell>
          <cell r="B2432" t="str">
            <v>RETROEXCAVADORA SOBRE ORUGAS</v>
          </cell>
          <cell r="C2432" t="str">
            <v>Equipos</v>
          </cell>
          <cell r="D2432" t="str">
            <v>HR</v>
          </cell>
          <cell r="E2432">
            <v>254581</v>
          </cell>
          <cell r="F2432">
            <v>213934</v>
          </cell>
        </row>
        <row r="2433">
          <cell r="A2433" t="str">
            <v>E19</v>
          </cell>
          <cell r="B2433" t="str">
            <v>TALADRO ROTO PERCUTOR</v>
          </cell>
          <cell r="C2433" t="str">
            <v>Equipos</v>
          </cell>
          <cell r="D2433" t="str">
            <v>DIA</v>
          </cell>
          <cell r="E2433">
            <v>17359</v>
          </cell>
          <cell r="F2433">
            <v>14587</v>
          </cell>
        </row>
        <row r="2434">
          <cell r="A2434" t="str">
            <v>E20</v>
          </cell>
          <cell r="B2434" t="str">
            <v>TERMINADORA DE ASFALTO</v>
          </cell>
          <cell r="C2434" t="str">
            <v>Equipos</v>
          </cell>
          <cell r="D2434" t="str">
            <v>HR</v>
          </cell>
          <cell r="E2434">
            <v>173600</v>
          </cell>
          <cell r="F2434">
            <v>145882</v>
          </cell>
        </row>
        <row r="2435">
          <cell r="A2435" t="str">
            <v>E21</v>
          </cell>
          <cell r="B2435" t="str">
            <v>VIBRADOR A GASOLINA</v>
          </cell>
          <cell r="C2435" t="str">
            <v>Equipos</v>
          </cell>
          <cell r="D2435" t="str">
            <v>DIA</v>
          </cell>
          <cell r="E2435">
            <v>62066</v>
          </cell>
          <cell r="F2435">
            <v>52156</v>
          </cell>
        </row>
        <row r="2436">
          <cell r="A2436" t="str">
            <v>E22</v>
          </cell>
          <cell r="B2436" t="str">
            <v>VIBROCOMPACTADOR DE SUELO</v>
          </cell>
          <cell r="C2436" t="str">
            <v>Equipos</v>
          </cell>
          <cell r="D2436" t="str">
            <v>HR</v>
          </cell>
          <cell r="E2436">
            <v>140531</v>
          </cell>
          <cell r="F2436">
            <v>118093</v>
          </cell>
        </row>
        <row r="2437">
          <cell r="A2437" t="str">
            <v>E23</v>
          </cell>
          <cell r="B2437" t="str">
            <v>VIBROCOMPACTADOR MANUAL SALTARÍN</v>
          </cell>
          <cell r="C2437" t="str">
            <v>Equipos</v>
          </cell>
          <cell r="D2437" t="str">
            <v>DIA</v>
          </cell>
          <cell r="E2437">
            <v>53233</v>
          </cell>
          <cell r="F2437">
            <v>44734</v>
          </cell>
        </row>
        <row r="2438">
          <cell r="A2438" t="str">
            <v>E24</v>
          </cell>
          <cell r="B2438" t="str">
            <v>VOLQUETA  6M3 (CARGUE A MANO)</v>
          </cell>
          <cell r="C2438" t="str">
            <v>Equipos</v>
          </cell>
          <cell r="D2438" t="str">
            <v>VJE</v>
          </cell>
          <cell r="E2438">
            <v>141086</v>
          </cell>
          <cell r="F2438">
            <v>118560</v>
          </cell>
        </row>
        <row r="2439">
          <cell r="A2439" t="str">
            <v>E25</v>
          </cell>
          <cell r="B2439" t="str">
            <v>VOLQUETA  6M3 (CARGUE MECÁNICO)</v>
          </cell>
          <cell r="C2439" t="str">
            <v>Equipos</v>
          </cell>
          <cell r="D2439" t="str">
            <v>VJE</v>
          </cell>
          <cell r="E2439">
            <v>75245</v>
          </cell>
          <cell r="F2439">
            <v>63231</v>
          </cell>
        </row>
        <row r="2440">
          <cell r="A2440" t="str">
            <v>E26</v>
          </cell>
          <cell r="B2440" t="str">
            <v>EQUIPO COLOCACION CONCRETO (BOMBEO)</v>
          </cell>
          <cell r="C2440" t="str">
            <v>Equipos</v>
          </cell>
          <cell r="D2440" t="str">
            <v>M3</v>
          </cell>
          <cell r="E2440">
            <v>47945</v>
          </cell>
          <cell r="F2440">
            <v>40290</v>
          </cell>
        </row>
        <row r="2441">
          <cell r="A2441" t="str">
            <v>E27</v>
          </cell>
          <cell r="B2441" t="str">
            <v>VOLQUETA  6M3 (CARGUE A MANO) RETIRO INTERNO</v>
          </cell>
          <cell r="C2441" t="str">
            <v>Equipos</v>
          </cell>
          <cell r="D2441" t="str">
            <v>VJE</v>
          </cell>
          <cell r="E2441">
            <v>198398</v>
          </cell>
          <cell r="F2441">
            <v>166721</v>
          </cell>
        </row>
        <row r="2442">
          <cell r="A2442" t="str">
            <v>E28</v>
          </cell>
          <cell r="B2442" t="str">
            <v>VOLQUETA  6M3 (CARGUE A MECANICO) RETIRO INTERNO</v>
          </cell>
          <cell r="C2442" t="str">
            <v>Equipos</v>
          </cell>
          <cell r="D2442" t="str">
            <v>VJE</v>
          </cell>
          <cell r="E2442">
            <v>109108</v>
          </cell>
          <cell r="F2442">
            <v>91687</v>
          </cell>
        </row>
        <row r="2443">
          <cell r="A2443" t="str">
            <v>E29</v>
          </cell>
          <cell r="B2443" t="str">
            <v>CORTADORA DE CONCRETO</v>
          </cell>
          <cell r="C2443" t="str">
            <v>Equipos</v>
          </cell>
          <cell r="D2443" t="str">
            <v>HR</v>
          </cell>
          <cell r="E2443">
            <v>3307</v>
          </cell>
          <cell r="F2443">
            <v>2779</v>
          </cell>
        </row>
        <row r="2444">
          <cell r="A2444" t="str">
            <v>E30</v>
          </cell>
          <cell r="B2444" t="str">
            <v>CORTADORA CON DISCO DIAMANTADO (INCLUYE OPERARIO)</v>
          </cell>
          <cell r="C2444" t="str">
            <v>Equipos</v>
          </cell>
          <cell r="D2444" t="str">
            <v>HR</v>
          </cell>
          <cell r="E2444">
            <v>35272</v>
          </cell>
          <cell r="F2444">
            <v>29640</v>
          </cell>
        </row>
        <row r="2445">
          <cell r="A2445" t="str">
            <v>E31</v>
          </cell>
          <cell r="B2445" t="str">
            <v>DISCO DIAMANTADO DE 14"</v>
          </cell>
          <cell r="C2445" t="str">
            <v>Equipos</v>
          </cell>
          <cell r="D2445" t="str">
            <v>UND</v>
          </cell>
          <cell r="E2445">
            <v>199845</v>
          </cell>
          <cell r="F2445">
            <v>167937</v>
          </cell>
        </row>
        <row r="2446">
          <cell r="A2446" t="str">
            <v>E32</v>
          </cell>
          <cell r="B2446" t="str">
            <v>ALLANADORA MECANICA CON CUCHILLAS</v>
          </cell>
          <cell r="C2446" t="str">
            <v>Equipos</v>
          </cell>
          <cell r="D2446" t="str">
            <v>DIA</v>
          </cell>
          <cell r="E2446">
            <v>94557</v>
          </cell>
          <cell r="F2446">
            <v>79460</v>
          </cell>
        </row>
        <row r="2447">
          <cell r="A2447" t="str">
            <v>E33</v>
          </cell>
          <cell r="B2447" t="str">
            <v>MONTACARGA</v>
          </cell>
          <cell r="C2447" t="str">
            <v>Equipos</v>
          </cell>
          <cell r="D2447" t="str">
            <v>DIA</v>
          </cell>
          <cell r="E2447">
            <v>247998</v>
          </cell>
          <cell r="F2447">
            <v>208402</v>
          </cell>
        </row>
        <row r="2448">
          <cell r="A2448" t="str">
            <v>E34</v>
          </cell>
          <cell r="B2448" t="str">
            <v>CAMABAJA -  DIA</v>
          </cell>
          <cell r="C2448" t="str">
            <v>Equipos</v>
          </cell>
          <cell r="D2448" t="str">
            <v>DIA</v>
          </cell>
          <cell r="E2448">
            <v>2351436</v>
          </cell>
          <cell r="F2448">
            <v>1975997</v>
          </cell>
        </row>
        <row r="2449">
          <cell r="A2449" t="str">
            <v>E35</v>
          </cell>
          <cell r="B2449" t="str">
            <v>TABLERO  1.40 X 0,70</v>
          </cell>
          <cell r="C2449" t="str">
            <v>Equipos</v>
          </cell>
          <cell r="D2449" t="str">
            <v>DIA</v>
          </cell>
          <cell r="E2449">
            <v>409</v>
          </cell>
          <cell r="F2449">
            <v>344</v>
          </cell>
        </row>
        <row r="2450">
          <cell r="A2450" t="str">
            <v>E36</v>
          </cell>
          <cell r="B2450" t="str">
            <v>EQUIPO MANEJO DE AGUAS DIFERENTE A AGUAS RESIDUALES</v>
          </cell>
          <cell r="C2450" t="str">
            <v>Equipos</v>
          </cell>
          <cell r="D2450" t="str">
            <v>DIA</v>
          </cell>
          <cell r="E2450">
            <v>57864</v>
          </cell>
          <cell r="F2450">
            <v>48625</v>
          </cell>
        </row>
        <row r="2451">
          <cell r="A2451" t="str">
            <v>E37</v>
          </cell>
          <cell r="B2451" t="str">
            <v>MOTOBOMBA DE 2" A GASOLINA</v>
          </cell>
          <cell r="C2451" t="str">
            <v>Equipos</v>
          </cell>
          <cell r="D2451" t="str">
            <v>DIA</v>
          </cell>
          <cell r="E2451">
            <v>57864</v>
          </cell>
          <cell r="F2451">
            <v>48625</v>
          </cell>
        </row>
        <row r="2452">
          <cell r="A2452" t="str">
            <v>E38</v>
          </cell>
          <cell r="B2452" t="str">
            <v>EXPLOSIVOS (INCLUYE PERFORACIÓN, ESTOPINES, CORDON DETONANTE, MECHA LENTA Y DINAMITA)</v>
          </cell>
          <cell r="C2452" t="str">
            <v>Equipos</v>
          </cell>
          <cell r="D2452" t="str">
            <v>TIRO</v>
          </cell>
          <cell r="E2452">
            <v>41331</v>
          </cell>
          <cell r="F2452">
            <v>34732</v>
          </cell>
        </row>
        <row r="2453">
          <cell r="A2453" t="str">
            <v>E39</v>
          </cell>
          <cell r="B2453" t="str">
            <v>EQUIPOS-HERRAMIENTA /PRUEBA HIDROSTATICA</v>
          </cell>
          <cell r="C2453" t="str">
            <v>Equipos</v>
          </cell>
          <cell r="D2453" t="str">
            <v>M</v>
          </cell>
          <cell r="E2453">
            <v>2351</v>
          </cell>
          <cell r="F2453">
            <v>1976</v>
          </cell>
        </row>
        <row r="2454">
          <cell r="A2454" t="str">
            <v>E40</v>
          </cell>
          <cell r="B2454" t="str">
            <v>EQUIPOS-HERRAMIENTA P/FUSION DE TUBERIA</v>
          </cell>
          <cell r="C2454" t="str">
            <v>Equipos</v>
          </cell>
          <cell r="D2454" t="str">
            <v>M</v>
          </cell>
          <cell r="E2454">
            <v>15676</v>
          </cell>
          <cell r="F2454">
            <v>13173</v>
          </cell>
        </row>
        <row r="2455">
          <cell r="A2455" t="str">
            <v>E41</v>
          </cell>
          <cell r="B2455" t="str">
            <v>FUSION TUBERIA SOCKET</v>
          </cell>
          <cell r="C2455" t="str">
            <v>Equipos</v>
          </cell>
          <cell r="D2455" t="str">
            <v>UND</v>
          </cell>
          <cell r="E2455">
            <v>39188</v>
          </cell>
          <cell r="F2455">
            <v>32931</v>
          </cell>
        </row>
        <row r="2456">
          <cell r="A2456" t="str">
            <v>E42</v>
          </cell>
          <cell r="B2456" t="str">
            <v>MATERIALES VARIOS PARA LA MOVILIZACION Y ALINEACION DEL MEDIDOR</v>
          </cell>
          <cell r="C2456" t="str">
            <v>Equipos</v>
          </cell>
          <cell r="D2456" t="str">
            <v>UND</v>
          </cell>
          <cell r="E2456">
            <v>3446</v>
          </cell>
          <cell r="F2456">
            <v>2896</v>
          </cell>
        </row>
        <row r="2457">
          <cell r="A2457" t="str">
            <v>E43</v>
          </cell>
          <cell r="B2457" t="str">
            <v>RETROCARGADORA DE LLANTAS</v>
          </cell>
          <cell r="C2457" t="str">
            <v>Equipos</v>
          </cell>
          <cell r="D2457" t="str">
            <v>HR</v>
          </cell>
          <cell r="E2457">
            <v>139125</v>
          </cell>
          <cell r="F2457">
            <v>116912</v>
          </cell>
        </row>
        <row r="2458">
          <cell r="A2458" t="str">
            <v>E44</v>
          </cell>
          <cell r="B2458" t="str">
            <v xml:space="preserve">EQUIPO DE COMPACTACION </v>
          </cell>
          <cell r="C2458" t="str">
            <v>Equipos</v>
          </cell>
          <cell r="D2458" t="str">
            <v>DIA</v>
          </cell>
          <cell r="E2458">
            <v>66375</v>
          </cell>
          <cell r="F2458">
            <v>55777</v>
          </cell>
        </row>
        <row r="2459">
          <cell r="A2459" t="str">
            <v>E45</v>
          </cell>
          <cell r="B2459" t="str">
            <v>RETROEXCAVADORA CARGADORA JD-510</v>
          </cell>
          <cell r="C2459" t="str">
            <v>Equipos</v>
          </cell>
          <cell r="D2459" t="str">
            <v>HR</v>
          </cell>
          <cell r="E2459">
            <v>254581</v>
          </cell>
          <cell r="F2459">
            <v>213934</v>
          </cell>
        </row>
        <row r="2460">
          <cell r="A2460" t="str">
            <v>E46</v>
          </cell>
          <cell r="B2460" t="str">
            <v>COMPRESOR 175 Q 2 MARTILLOS</v>
          </cell>
          <cell r="C2460" t="str">
            <v>Equipos</v>
          </cell>
          <cell r="D2460" t="str">
            <v>HR</v>
          </cell>
          <cell r="E2460">
            <v>90929</v>
          </cell>
          <cell r="F2460">
            <v>76411</v>
          </cell>
        </row>
        <row r="2461">
          <cell r="A2461" t="str">
            <v>E47</v>
          </cell>
          <cell r="B2461" t="str">
            <v>VIBROCOMPACTADOR TIPO RANA</v>
          </cell>
          <cell r="C2461" t="str">
            <v>Equipos</v>
          </cell>
          <cell r="D2461" t="str">
            <v>DIA</v>
          </cell>
          <cell r="E2461">
            <v>51733</v>
          </cell>
          <cell r="F2461">
            <v>43473</v>
          </cell>
        </row>
        <row r="2462">
          <cell r="A2462" t="str">
            <v>E48</v>
          </cell>
          <cell r="B2462" t="str">
            <v>CANGURO</v>
          </cell>
          <cell r="C2462" t="str">
            <v>Equipos</v>
          </cell>
          <cell r="D2462" t="str">
            <v>DIA</v>
          </cell>
          <cell r="E2462">
            <v>56433</v>
          </cell>
          <cell r="F2462">
            <v>47423</v>
          </cell>
        </row>
        <row r="2463">
          <cell r="A2463" t="str">
            <v>E49</v>
          </cell>
          <cell r="B2463" t="str">
            <v>CILINDRO COMPACTADOR 6 TONELADAS</v>
          </cell>
          <cell r="C2463" t="str">
            <v>Equipos</v>
          </cell>
          <cell r="D2463" t="str">
            <v>HR</v>
          </cell>
          <cell r="E2463">
            <v>254581</v>
          </cell>
          <cell r="F2463">
            <v>213934</v>
          </cell>
        </row>
        <row r="2464">
          <cell r="A2464" t="str">
            <v>E50</v>
          </cell>
          <cell r="B2464" t="str">
            <v>MOTONIVELADORA CAT-12 -F</v>
          </cell>
          <cell r="C2464" t="str">
            <v>Equipos</v>
          </cell>
          <cell r="D2464" t="str">
            <v>HR</v>
          </cell>
          <cell r="E2464">
            <v>254581</v>
          </cell>
          <cell r="F2464">
            <v>213934</v>
          </cell>
        </row>
        <row r="2465">
          <cell r="A2465" t="str">
            <v>E51</v>
          </cell>
          <cell r="B2465" t="str">
            <v>VIBROCOMPACTADOR  TANDEM</v>
          </cell>
          <cell r="C2465" t="str">
            <v>Equipos</v>
          </cell>
          <cell r="D2465" t="str">
            <v>HR</v>
          </cell>
          <cell r="E2465">
            <v>145474</v>
          </cell>
          <cell r="F2465">
            <v>122247</v>
          </cell>
        </row>
        <row r="2466">
          <cell r="A2466" t="str">
            <v>E52</v>
          </cell>
          <cell r="B2466" t="str">
            <v>VIBRADOR</v>
          </cell>
          <cell r="C2466" t="str">
            <v>Equipos</v>
          </cell>
          <cell r="D2466" t="str">
            <v>HR</v>
          </cell>
          <cell r="E2466">
            <v>7056</v>
          </cell>
          <cell r="F2466">
            <v>5929</v>
          </cell>
        </row>
        <row r="2467">
          <cell r="A2467" t="str">
            <v>E53</v>
          </cell>
          <cell r="B2467" t="str">
            <v>CANASTILLA SOPORTE DOVELAS EN HIERRO DE 1/4"</v>
          </cell>
          <cell r="C2467" t="str">
            <v>Equipos</v>
          </cell>
          <cell r="D2467" t="str">
            <v>KG</v>
          </cell>
          <cell r="E2467">
            <v>6581</v>
          </cell>
          <cell r="F2467">
            <v>5530</v>
          </cell>
        </row>
        <row r="2468">
          <cell r="A2468" t="str">
            <v>E54</v>
          </cell>
          <cell r="B2468" t="str">
            <v xml:space="preserve">EQUIPO DE EXCAVACION </v>
          </cell>
          <cell r="C2468" t="str">
            <v>Equipos</v>
          </cell>
          <cell r="D2468" t="str">
            <v>HR</v>
          </cell>
          <cell r="E2468">
            <v>1450051</v>
          </cell>
          <cell r="F2468">
            <v>1218530</v>
          </cell>
        </row>
        <row r="2469">
          <cell r="A2469" t="str">
            <v>E55</v>
          </cell>
          <cell r="B2469" t="str">
            <v>PLANCHON Y REMOLCADOR</v>
          </cell>
          <cell r="C2469" t="str">
            <v>Equipos</v>
          </cell>
          <cell r="D2469" t="str">
            <v>HR</v>
          </cell>
          <cell r="E2469">
            <v>642726</v>
          </cell>
          <cell r="F2469">
            <v>540106</v>
          </cell>
        </row>
        <row r="2470">
          <cell r="A2470" t="str">
            <v>E56</v>
          </cell>
          <cell r="B2470" t="str">
            <v>OBRA FALSA Y PUNTALES PARA PILOTES</v>
          </cell>
          <cell r="C2470" t="str">
            <v>Equipos</v>
          </cell>
          <cell r="D2470" t="str">
            <v>HR</v>
          </cell>
          <cell r="E2470">
            <v>73364</v>
          </cell>
          <cell r="F2470">
            <v>61650</v>
          </cell>
        </row>
        <row r="2471">
          <cell r="A2471" t="str">
            <v>E57</v>
          </cell>
          <cell r="B2471" t="str">
            <v>MIXER DE 6 M3 CONCRETO PREMEZCLADO</v>
          </cell>
          <cell r="C2471" t="str">
            <v>Equipos</v>
          </cell>
          <cell r="D2471" t="str">
            <v>M3</v>
          </cell>
          <cell r="E2471">
            <v>1812</v>
          </cell>
          <cell r="F2471">
            <v>1523</v>
          </cell>
        </row>
        <row r="2472">
          <cell r="A2472" t="str">
            <v>E58</v>
          </cell>
          <cell r="B2472" t="str">
            <v>ANDAMIOS METALICO CERTIFICADO Y FORMALETA PARA SUPERESTRUCTURA</v>
          </cell>
          <cell r="C2472" t="str">
            <v>Equipos</v>
          </cell>
          <cell r="D2472" t="str">
            <v>UND</v>
          </cell>
          <cell r="E2472">
            <v>391907</v>
          </cell>
          <cell r="F2472">
            <v>329334</v>
          </cell>
        </row>
        <row r="2473">
          <cell r="A2473" t="str">
            <v>E59</v>
          </cell>
          <cell r="B2473" t="str">
            <v>EQUIPO DE SOLDADURA</v>
          </cell>
          <cell r="C2473" t="str">
            <v>Equipos</v>
          </cell>
          <cell r="D2473" t="str">
            <v>HR</v>
          </cell>
          <cell r="E2473">
            <v>39188</v>
          </cell>
          <cell r="F2473">
            <v>32931</v>
          </cell>
        </row>
        <row r="2474">
          <cell r="A2474" t="str">
            <v>E60</v>
          </cell>
          <cell r="B2474" t="str">
            <v>TALADRO DE PERCUCION</v>
          </cell>
          <cell r="C2474" t="str">
            <v>Equipos</v>
          </cell>
          <cell r="D2474" t="str">
            <v>HR</v>
          </cell>
          <cell r="E2474">
            <v>6856</v>
          </cell>
          <cell r="F2474">
            <v>5761</v>
          </cell>
        </row>
        <row r="2475">
          <cell r="A2475" t="str">
            <v>E61</v>
          </cell>
          <cell r="B2475" t="str">
            <v>GATO PARA TENSIONAMIENTO</v>
          </cell>
          <cell r="C2475" t="str">
            <v>Equipos</v>
          </cell>
          <cell r="D2475" t="str">
            <v>HR</v>
          </cell>
          <cell r="E2475">
            <v>70542</v>
          </cell>
          <cell r="F2475">
            <v>59279</v>
          </cell>
        </row>
        <row r="2476">
          <cell r="A2476" t="str">
            <v>E62</v>
          </cell>
          <cell r="B2476" t="str">
            <v>BOMBA PARA INYECTAR LECHADA</v>
          </cell>
          <cell r="C2476" t="str">
            <v>Equipos</v>
          </cell>
          <cell r="D2476" t="str">
            <v>HR</v>
          </cell>
          <cell r="E2476">
            <v>47030</v>
          </cell>
          <cell r="F2476">
            <v>39521</v>
          </cell>
        </row>
        <row r="2477">
          <cell r="A2477" t="str">
            <v>E63</v>
          </cell>
          <cell r="B2477" t="str">
            <v>CUÑAS</v>
          </cell>
          <cell r="C2477" t="str">
            <v>Equipos</v>
          </cell>
          <cell r="D2477" t="str">
            <v>UND</v>
          </cell>
          <cell r="E2477">
            <v>9406</v>
          </cell>
          <cell r="F2477">
            <v>7904</v>
          </cell>
        </row>
        <row r="2478">
          <cell r="A2478" t="str">
            <v>E64</v>
          </cell>
          <cell r="B2478" t="str">
            <v>BLOQUE (GALLETA) PARA POSTENSADO 12 TORONES N° 15 E= 75 MM D=170MM</v>
          </cell>
          <cell r="C2478" t="str">
            <v>Equipos</v>
          </cell>
          <cell r="D2478" t="str">
            <v>UND</v>
          </cell>
          <cell r="E2478">
            <v>470286</v>
          </cell>
          <cell r="F2478">
            <v>395198</v>
          </cell>
        </row>
        <row r="2479">
          <cell r="A2479" t="str">
            <v>E65</v>
          </cell>
          <cell r="B2479" t="str">
            <v>DUCTO METALICO D = 87 MM PARA CLABLE</v>
          </cell>
          <cell r="C2479" t="str">
            <v>Equipos</v>
          </cell>
          <cell r="D2479" t="str">
            <v>M</v>
          </cell>
          <cell r="E2479">
            <v>14890</v>
          </cell>
          <cell r="F2479">
            <v>12513</v>
          </cell>
        </row>
        <row r="2480">
          <cell r="A2480" t="str">
            <v>E66</v>
          </cell>
          <cell r="B2480" t="str">
            <v>PLACA DE 270MM X270 MM X 40 MM</v>
          </cell>
          <cell r="C2480" t="str">
            <v>Equipos</v>
          </cell>
          <cell r="D2480" t="str">
            <v>UND</v>
          </cell>
          <cell r="E2480">
            <v>306941</v>
          </cell>
          <cell r="F2480">
            <v>257934</v>
          </cell>
        </row>
        <row r="2481">
          <cell r="A2481" t="str">
            <v>E67</v>
          </cell>
          <cell r="B2481" t="str">
            <v>TROMPETA LONG 460 MM D1=118 MM D2 = 87 MM</v>
          </cell>
          <cell r="C2481" t="str">
            <v>Equipos</v>
          </cell>
          <cell r="D2481" t="str">
            <v>UND</v>
          </cell>
          <cell r="E2481">
            <v>195954</v>
          </cell>
          <cell r="F2481">
            <v>164667</v>
          </cell>
        </row>
        <row r="2482">
          <cell r="A2482" t="str">
            <v>E68</v>
          </cell>
          <cell r="B2482" t="str">
            <v>TUBO DE INYECCION</v>
          </cell>
          <cell r="C2482" t="str">
            <v>Equipos</v>
          </cell>
          <cell r="D2482" t="str">
            <v>UND</v>
          </cell>
          <cell r="E2482">
            <v>24767</v>
          </cell>
          <cell r="F2482">
            <v>20813</v>
          </cell>
        </row>
        <row r="2483">
          <cell r="A2483" t="str">
            <v>E69</v>
          </cell>
          <cell r="B2483" t="str">
            <v>RANA COMPACTADORA (INCLUYE COMBUSTIBLE)</v>
          </cell>
          <cell r="C2483" t="str">
            <v>Equipos</v>
          </cell>
          <cell r="D2483" t="str">
            <v>HR</v>
          </cell>
          <cell r="E2483">
            <v>11758</v>
          </cell>
          <cell r="F2483">
            <v>9881</v>
          </cell>
        </row>
        <row r="2484">
          <cell r="A2484" t="str">
            <v>E70</v>
          </cell>
          <cell r="B2484" t="str">
            <v>CARRETA O BUGGY</v>
          </cell>
          <cell r="C2484" t="str">
            <v>Equipos</v>
          </cell>
          <cell r="D2484" t="str">
            <v>UND</v>
          </cell>
          <cell r="E2484">
            <v>203788</v>
          </cell>
          <cell r="F2484">
            <v>171250</v>
          </cell>
        </row>
        <row r="2485">
          <cell r="A2485" t="str">
            <v>E71</v>
          </cell>
          <cell r="B2485" t="str">
            <v>CAMABAJA - VJE</v>
          </cell>
          <cell r="C2485" t="str">
            <v>Equipos</v>
          </cell>
          <cell r="D2485" t="str">
            <v>VJE</v>
          </cell>
          <cell r="E2485">
            <v>940575</v>
          </cell>
          <cell r="F2485">
            <v>790399</v>
          </cell>
        </row>
        <row r="2486">
          <cell r="A2486" t="str">
            <v>E72</v>
          </cell>
          <cell r="B2486" t="str">
            <v>ACARREO CAMIONETA</v>
          </cell>
          <cell r="C2486" t="str">
            <v>Equipos</v>
          </cell>
          <cell r="D2486" t="str">
            <v>VJE</v>
          </cell>
          <cell r="E2486">
            <v>65463</v>
          </cell>
          <cell r="F2486">
            <v>55011</v>
          </cell>
        </row>
        <row r="2487">
          <cell r="A2487" t="str">
            <v>E73</v>
          </cell>
          <cell r="B2487" t="str">
            <v>DESTRONCADORA DE PISOS 10HP</v>
          </cell>
          <cell r="C2487" t="str">
            <v>Equipos</v>
          </cell>
          <cell r="D2487" t="str">
            <v>DIA</v>
          </cell>
          <cell r="E2487">
            <v>52734</v>
          </cell>
          <cell r="F2487">
            <v>44314</v>
          </cell>
        </row>
        <row r="2488">
          <cell r="A2488" t="str">
            <v>E74</v>
          </cell>
          <cell r="B2488" t="str">
            <v>PULIDORA PISOS</v>
          </cell>
          <cell r="C2488" t="str">
            <v>Equipos</v>
          </cell>
          <cell r="D2488" t="str">
            <v>DIA</v>
          </cell>
          <cell r="E2488">
            <v>52734</v>
          </cell>
          <cell r="F2488">
            <v>44314</v>
          </cell>
        </row>
        <row r="2489">
          <cell r="A2489" t="str">
            <v>E75</v>
          </cell>
          <cell r="B2489" t="str">
            <v>BRILLADORA</v>
          </cell>
          <cell r="C2489" t="str">
            <v>Equipos</v>
          </cell>
          <cell r="D2489" t="str">
            <v>DIA</v>
          </cell>
          <cell r="E2489">
            <v>52734</v>
          </cell>
          <cell r="F2489">
            <v>44314</v>
          </cell>
        </row>
        <row r="2490">
          <cell r="A2490" t="str">
            <v>E76</v>
          </cell>
          <cell r="B2490" t="str">
            <v>MOTOSIERRA GRANDE</v>
          </cell>
          <cell r="C2490" t="str">
            <v>Equipos</v>
          </cell>
          <cell r="D2490" t="str">
            <v>DIA</v>
          </cell>
          <cell r="E2490">
            <v>49098</v>
          </cell>
          <cell r="F2490">
            <v>41259</v>
          </cell>
        </row>
        <row r="2491">
          <cell r="A2491" t="str">
            <v>E77</v>
          </cell>
          <cell r="B2491" t="str">
            <v>EQUIPO DE PERFORACION 6"</v>
          </cell>
          <cell r="C2491" t="str">
            <v>Equipos</v>
          </cell>
          <cell r="D2491" t="str">
            <v>HR</v>
          </cell>
          <cell r="E2491">
            <v>181844</v>
          </cell>
          <cell r="F2491">
            <v>152810</v>
          </cell>
        </row>
        <row r="2492">
          <cell r="A2492" t="str">
            <v>E78</v>
          </cell>
          <cell r="B2492" t="str">
            <v>COMPRESOR</v>
          </cell>
          <cell r="C2492" t="str">
            <v>Equipos</v>
          </cell>
          <cell r="D2492" t="str">
            <v>HR</v>
          </cell>
          <cell r="E2492">
            <v>54552</v>
          </cell>
          <cell r="F2492">
            <v>45842</v>
          </cell>
        </row>
        <row r="2493">
          <cell r="A2493" t="str">
            <v>E79</v>
          </cell>
          <cell r="B2493" t="str">
            <v>ANDAMIO COLGANTE</v>
          </cell>
          <cell r="C2493" t="str">
            <v>Equipos</v>
          </cell>
          <cell r="D2493" t="str">
            <v>DIA</v>
          </cell>
          <cell r="E2493">
            <v>2727</v>
          </cell>
          <cell r="F2493">
            <v>2292</v>
          </cell>
        </row>
        <row r="2494">
          <cell r="A2494" t="str">
            <v>E80</v>
          </cell>
          <cell r="B2494" t="str">
            <v>ALQUILER DE MULA</v>
          </cell>
          <cell r="C2494" t="str">
            <v>Equipos</v>
          </cell>
          <cell r="D2494" t="str">
            <v>M3</v>
          </cell>
          <cell r="E2494">
            <v>27278</v>
          </cell>
          <cell r="F2494">
            <v>22923</v>
          </cell>
        </row>
        <row r="2495">
          <cell r="A2495" t="str">
            <v>E81</v>
          </cell>
          <cell r="B2495" t="str">
            <v>VEHICULO DE APOYO DEMARCACION VIAS</v>
          </cell>
          <cell r="C2495" t="str">
            <v>Equipos</v>
          </cell>
          <cell r="D2495" t="str">
            <v>VJE</v>
          </cell>
          <cell r="E2495">
            <v>236397</v>
          </cell>
          <cell r="F2495">
            <v>198653</v>
          </cell>
        </row>
        <row r="2496">
          <cell r="A2496" t="str">
            <v>E82</v>
          </cell>
          <cell r="B2496" t="str">
            <v>ESCALERA CERTIFICADA</v>
          </cell>
          <cell r="C2496" t="str">
            <v>Equipos</v>
          </cell>
          <cell r="D2496" t="str">
            <v>DIA</v>
          </cell>
          <cell r="E2496">
            <v>45463</v>
          </cell>
          <cell r="F2496">
            <v>38204</v>
          </cell>
        </row>
        <row r="2497">
          <cell r="A2497" t="str">
            <v>E83</v>
          </cell>
          <cell r="B2497" t="str">
            <v>SOPLETE GAS CON GATILLO QUEMADOR 25-35-50MM</v>
          </cell>
          <cell r="C2497" t="str">
            <v>Equipos</v>
          </cell>
          <cell r="D2497" t="str">
            <v>DIA</v>
          </cell>
          <cell r="E2497">
            <v>45463</v>
          </cell>
          <cell r="F2497">
            <v>38204</v>
          </cell>
        </row>
        <row r="2498">
          <cell r="A2498" t="str">
            <v>E84</v>
          </cell>
          <cell r="B2498" t="str">
            <v>CAMIONETA ALQUILER</v>
          </cell>
          <cell r="C2498" t="str">
            <v>Equipos</v>
          </cell>
          <cell r="D2498" t="str">
            <v>DIA</v>
          </cell>
          <cell r="E2498">
            <v>190937</v>
          </cell>
          <cell r="F2498">
            <v>160451</v>
          </cell>
        </row>
        <row r="2499">
          <cell r="A2499" t="str">
            <v>E85</v>
          </cell>
          <cell r="B2499" t="str">
            <v>EQUIPO DE TRANSPORTE PARA MAQUINARIA PESADA</v>
          </cell>
          <cell r="C2499" t="str">
            <v>Equipos</v>
          </cell>
          <cell r="D2499" t="str">
            <v>VJE</v>
          </cell>
          <cell r="E2499">
            <v>954683</v>
          </cell>
          <cell r="F2499">
            <v>802255</v>
          </cell>
        </row>
        <row r="2500">
          <cell r="A2500" t="str">
            <v>E86</v>
          </cell>
          <cell r="B2500" t="str">
            <v>PULIDORA INDUSTRIAL</v>
          </cell>
          <cell r="C2500" t="str">
            <v>Equipos</v>
          </cell>
          <cell r="D2500" t="str">
            <v>DIA</v>
          </cell>
          <cell r="E2500">
            <v>47280</v>
          </cell>
          <cell r="F2500">
            <v>39731</v>
          </cell>
        </row>
        <row r="2501">
          <cell r="A2501" t="str">
            <v>E87</v>
          </cell>
          <cell r="B2501" t="str">
            <v>BALDE DE CONSTRUCCIÓN</v>
          </cell>
          <cell r="C2501" t="str">
            <v>Equipos</v>
          </cell>
          <cell r="D2501" t="str">
            <v>UND</v>
          </cell>
          <cell r="E2501">
            <v>3638</v>
          </cell>
          <cell r="F2501">
            <v>3057</v>
          </cell>
        </row>
        <row r="2502">
          <cell r="A2502" t="str">
            <v>E88</v>
          </cell>
          <cell r="B2502" t="str">
            <v xml:space="preserve">CUÑETE </v>
          </cell>
          <cell r="C2502" t="str">
            <v>Equipos</v>
          </cell>
          <cell r="D2502" t="str">
            <v>UND</v>
          </cell>
          <cell r="E2502">
            <v>1068</v>
          </cell>
          <cell r="F2502">
            <v>1068</v>
          </cell>
        </row>
        <row r="2503">
          <cell r="A2503" t="str">
            <v>E89</v>
          </cell>
          <cell r="B2503" t="str">
            <v>MARTILLO HIDRAULICO BOBCAT</v>
          </cell>
          <cell r="C2503" t="str">
            <v>Equipos</v>
          </cell>
          <cell r="D2503" t="str">
            <v>HR</v>
          </cell>
          <cell r="E2503">
            <v>109108</v>
          </cell>
          <cell r="F2503">
            <v>91687</v>
          </cell>
        </row>
        <row r="2504">
          <cell r="A2504" t="str">
            <v>E90</v>
          </cell>
          <cell r="B2504" t="str">
            <v>BARRENO</v>
          </cell>
          <cell r="C2504" t="str">
            <v>Equipos</v>
          </cell>
          <cell r="D2504" t="str">
            <v>DIA</v>
          </cell>
          <cell r="E2504">
            <v>27278</v>
          </cell>
          <cell r="F2504">
            <v>22923</v>
          </cell>
        </row>
        <row r="2505">
          <cell r="A2505" t="str">
            <v>E91</v>
          </cell>
          <cell r="B2505" t="str">
            <v>EQUIPO DE PINTURA DE ALTA PRESION</v>
          </cell>
          <cell r="C2505" t="str">
            <v>Equipos</v>
          </cell>
          <cell r="D2505" t="str">
            <v>DIA</v>
          </cell>
          <cell r="E2505">
            <v>45463</v>
          </cell>
          <cell r="F2505">
            <v>38204</v>
          </cell>
        </row>
        <row r="2506">
          <cell r="A2506" t="str">
            <v>E92</v>
          </cell>
          <cell r="B2506" t="str">
            <v>EQUIPO DE LIMPIEZA MECANICA</v>
          </cell>
          <cell r="C2506" t="str">
            <v>Equipos</v>
          </cell>
          <cell r="D2506" t="str">
            <v>DIA</v>
          </cell>
          <cell r="E2506">
            <v>45463</v>
          </cell>
          <cell r="F2506">
            <v>38204</v>
          </cell>
        </row>
        <row r="2507">
          <cell r="A2507" t="str">
            <v>E93</v>
          </cell>
          <cell r="B2507" t="str">
            <v>CAMILLA MADERA  0.35 X 1.40 M.</v>
          </cell>
          <cell r="C2507" t="str">
            <v>Equipos</v>
          </cell>
          <cell r="D2507" t="str">
            <v>DIA</v>
          </cell>
          <cell r="E2507">
            <v>112</v>
          </cell>
          <cell r="F2507">
            <v>94</v>
          </cell>
        </row>
        <row r="2508">
          <cell r="A2508" t="str">
            <v>E94</v>
          </cell>
          <cell r="B2508" t="str">
            <v>CAMILLA MADERA  0.70 X 1.40 M.</v>
          </cell>
          <cell r="C2508" t="str">
            <v>Equipos</v>
          </cell>
          <cell r="D2508" t="str">
            <v>DIA</v>
          </cell>
          <cell r="E2508">
            <v>146</v>
          </cell>
          <cell r="F2508">
            <v>123</v>
          </cell>
        </row>
        <row r="2509">
          <cell r="A2509" t="str">
            <v>E95</v>
          </cell>
          <cell r="B2509" t="str">
            <v>CASETON DE GUADUA 80 X 27 CM. ( PLACA H=0.35 M. )</v>
          </cell>
          <cell r="C2509" t="str">
            <v>Equipos</v>
          </cell>
          <cell r="D2509" t="str">
            <v>M2</v>
          </cell>
          <cell r="E2509">
            <v>57916</v>
          </cell>
          <cell r="F2509">
            <v>48669</v>
          </cell>
        </row>
        <row r="2510">
          <cell r="A2510" t="str">
            <v>E96</v>
          </cell>
          <cell r="B2510" t="str">
            <v>CASETON DE GUADUA 80 X 32 CM. ( PLACA H=0.40 M.)</v>
          </cell>
          <cell r="C2510" t="str">
            <v>Equipos</v>
          </cell>
          <cell r="D2510" t="str">
            <v>M2</v>
          </cell>
          <cell r="E2510">
            <v>56576</v>
          </cell>
          <cell r="F2510">
            <v>47543</v>
          </cell>
        </row>
        <row r="2511">
          <cell r="A2511" t="str">
            <v>E97</v>
          </cell>
          <cell r="B2511" t="str">
            <v>CASETON DE GUADUA 80 X 37 CM. ( PLACA H=0.45 M.)</v>
          </cell>
          <cell r="C2511" t="str">
            <v>Equipos</v>
          </cell>
          <cell r="D2511" t="str">
            <v>M2</v>
          </cell>
          <cell r="E2511">
            <v>56000</v>
          </cell>
          <cell r="F2511">
            <v>47059</v>
          </cell>
        </row>
        <row r="2512">
          <cell r="A2512" t="str">
            <v>E98</v>
          </cell>
          <cell r="B2512" t="str">
            <v>CASETON DE GUADUA 80 X 42 CM. ( PLACA H=0.50 M.)</v>
          </cell>
          <cell r="C2512" t="str">
            <v>Equipos</v>
          </cell>
          <cell r="D2512" t="str">
            <v>M2</v>
          </cell>
          <cell r="E2512">
            <v>55807</v>
          </cell>
          <cell r="F2512">
            <v>46897</v>
          </cell>
        </row>
        <row r="2513">
          <cell r="A2513" t="str">
            <v>E99</v>
          </cell>
          <cell r="B2513" t="str">
            <v xml:space="preserve">CERCHA METALICA L=3 M. </v>
          </cell>
          <cell r="C2513" t="str">
            <v>Equipos</v>
          </cell>
          <cell r="D2513" t="str">
            <v>DIA</v>
          </cell>
          <cell r="E2513">
            <v>183</v>
          </cell>
          <cell r="F2513">
            <v>154</v>
          </cell>
        </row>
        <row r="2514">
          <cell r="A2514" t="str">
            <v>E100</v>
          </cell>
          <cell r="B2514" t="str">
            <v>FORMALETA ENTREPISOS CON PARAL CORTO DE 1.50 A 2.50 M</v>
          </cell>
          <cell r="C2514" t="str">
            <v>Equipos</v>
          </cell>
          <cell r="D2514" t="str">
            <v>MES</v>
          </cell>
          <cell r="E2514">
            <v>8616</v>
          </cell>
          <cell r="F2514">
            <v>7240</v>
          </cell>
        </row>
        <row r="2515">
          <cell r="A2515" t="str">
            <v>E101</v>
          </cell>
          <cell r="B2515" t="str">
            <v>FORMALETA ENTREPISOS CON PARAL EXTRALARGO DE 3.00 A 4.50 M</v>
          </cell>
          <cell r="C2515" t="str">
            <v>Equipos</v>
          </cell>
          <cell r="D2515" t="str">
            <v>MES</v>
          </cell>
          <cell r="E2515">
            <v>9390</v>
          </cell>
          <cell r="F2515">
            <v>7891</v>
          </cell>
        </row>
        <row r="2516">
          <cell r="A2516" t="str">
            <v>E102</v>
          </cell>
          <cell r="B2516" t="str">
            <v>FORMALETA ENTREPISOS CON PARAL LARGO DE 2.00 A 3.50 M.</v>
          </cell>
          <cell r="C2516" t="str">
            <v>Equipos</v>
          </cell>
          <cell r="D2516" t="str">
            <v>MES</v>
          </cell>
          <cell r="E2516">
            <v>9048</v>
          </cell>
          <cell r="F2516">
            <v>7603</v>
          </cell>
        </row>
        <row r="2517">
          <cell r="A2517" t="str">
            <v>E103</v>
          </cell>
          <cell r="B2517" t="str">
            <v>FORMALETA METALICA - CARA DE CONTACTO</v>
          </cell>
          <cell r="C2517" t="str">
            <v>Equipos</v>
          </cell>
          <cell r="D2517" t="str">
            <v>DIA</v>
          </cell>
          <cell r="E2517">
            <v>1790</v>
          </cell>
          <cell r="F2517">
            <v>1504</v>
          </cell>
        </row>
        <row r="2518">
          <cell r="A2518" t="str">
            <v>E104</v>
          </cell>
          <cell r="B2518" t="str">
            <v>FORMALETA SARDINEL DESDE 0.20 HASTA 0.60 M. DE ALTURA POR 2.00 M. DE LONGITUD</v>
          </cell>
          <cell r="C2518" t="str">
            <v>Equipos</v>
          </cell>
          <cell r="D2518" t="str">
            <v>DIA</v>
          </cell>
          <cell r="E2518">
            <v>422</v>
          </cell>
          <cell r="F2518">
            <v>355</v>
          </cell>
        </row>
        <row r="2519">
          <cell r="A2519" t="str">
            <v>E105</v>
          </cell>
          <cell r="B2519" t="str">
            <v>MORDAZA METALICA</v>
          </cell>
          <cell r="C2519" t="str">
            <v>Equipos</v>
          </cell>
          <cell r="D2519" t="str">
            <v>DIA</v>
          </cell>
          <cell r="E2519">
            <v>124</v>
          </cell>
          <cell r="F2519">
            <v>104</v>
          </cell>
        </row>
        <row r="2520">
          <cell r="A2520" t="str">
            <v>E106</v>
          </cell>
          <cell r="B2520" t="str">
            <v>PARAL CORTO 1.50 A 2.50 M</v>
          </cell>
          <cell r="C2520" t="str">
            <v>Equipos</v>
          </cell>
          <cell r="D2520" t="str">
            <v>DIA</v>
          </cell>
          <cell r="E2520">
            <v>158</v>
          </cell>
          <cell r="F2520">
            <v>133</v>
          </cell>
        </row>
        <row r="2521">
          <cell r="A2521" t="str">
            <v>E107</v>
          </cell>
          <cell r="B2521" t="str">
            <v>PARAL EXTRALARGO 3.00 A 4.50 M</v>
          </cell>
          <cell r="C2521" t="str">
            <v>Equipos</v>
          </cell>
          <cell r="D2521" t="str">
            <v>DIA</v>
          </cell>
          <cell r="E2521">
            <v>246</v>
          </cell>
          <cell r="F2521">
            <v>207</v>
          </cell>
        </row>
        <row r="2522">
          <cell r="A2522" t="str">
            <v>E108</v>
          </cell>
          <cell r="B2522" t="str">
            <v>PARAL LARGO 2.00 A 3.50 M</v>
          </cell>
          <cell r="C2522" t="str">
            <v>Equipos</v>
          </cell>
          <cell r="D2522" t="str">
            <v>DIA</v>
          </cell>
          <cell r="E2522">
            <v>206</v>
          </cell>
          <cell r="F2522">
            <v>173</v>
          </cell>
        </row>
        <row r="2523">
          <cell r="A2523" t="str">
            <v>E109</v>
          </cell>
          <cell r="B2523" t="str">
            <v xml:space="preserve">FORMALETA TABLEMAC 4MM SUPER T O EQUIVALENTE </v>
          </cell>
          <cell r="C2523" t="str">
            <v>Equipos</v>
          </cell>
          <cell r="D2523" t="str">
            <v>M2</v>
          </cell>
          <cell r="E2523">
            <v>9262</v>
          </cell>
          <cell r="F2523">
            <v>7783</v>
          </cell>
        </row>
        <row r="2524">
          <cell r="A2524" t="str">
            <v>E110</v>
          </cell>
          <cell r="B2524" t="str">
            <v xml:space="preserve">FORMALETA BORDE VIGAS AEREAS INCLUYE PARAL </v>
          </cell>
          <cell r="C2524" t="str">
            <v>Equipos</v>
          </cell>
          <cell r="D2524" t="str">
            <v>UND</v>
          </cell>
          <cell r="E2524">
            <v>15628</v>
          </cell>
          <cell r="F2524">
            <v>13133</v>
          </cell>
        </row>
        <row r="2525">
          <cell r="A2525" t="str">
            <v>E111</v>
          </cell>
          <cell r="B2525" t="str">
            <v>FORMALETA PARA BASE DE CONCRETO</v>
          </cell>
          <cell r="C2525" t="str">
            <v>Equipos</v>
          </cell>
          <cell r="D2525" t="str">
            <v>UND</v>
          </cell>
          <cell r="E2525">
            <v>4959</v>
          </cell>
          <cell r="F2525">
            <v>4167</v>
          </cell>
        </row>
        <row r="2526">
          <cell r="A2526" t="str">
            <v>E112</v>
          </cell>
          <cell r="B2526" t="str">
            <v>FORMALETA METALICA PARA CAMARA CIRCULAR</v>
          </cell>
          <cell r="C2526" t="str">
            <v>Equipos</v>
          </cell>
          <cell r="D2526" t="str">
            <v>UND</v>
          </cell>
          <cell r="E2526">
            <v>1567</v>
          </cell>
          <cell r="F2526">
            <v>1317</v>
          </cell>
        </row>
        <row r="2527">
          <cell r="A2527" t="str">
            <v>E113</v>
          </cell>
          <cell r="B2527" t="str">
            <v>PELDAÑOS  EN 3/4 DE FC=420 MPA INCLUYE PERFORACION Y ANCLAJE</v>
          </cell>
          <cell r="C2527" t="str">
            <v>Equipos</v>
          </cell>
          <cell r="D2527" t="str">
            <v>DIA</v>
          </cell>
          <cell r="E2527">
            <v>3293</v>
          </cell>
          <cell r="F2527">
            <v>2767</v>
          </cell>
        </row>
        <row r="2528">
          <cell r="A2528" t="str">
            <v>E114</v>
          </cell>
          <cell r="B2528" t="str">
            <v>FORMALETA METALICA PARA CAISSONS</v>
          </cell>
          <cell r="C2528" t="str">
            <v>Equipos</v>
          </cell>
          <cell r="D2528" t="str">
            <v>DIA</v>
          </cell>
          <cell r="E2528">
            <v>21821</v>
          </cell>
          <cell r="F2528">
            <v>18337</v>
          </cell>
        </row>
        <row r="2529">
          <cell r="A2529" t="str">
            <v>E115</v>
          </cell>
          <cell r="B2529" t="str">
            <v>LAMINA  DE SUPER T FORMALETA</v>
          </cell>
          <cell r="C2529" t="str">
            <v>Equipos</v>
          </cell>
          <cell r="D2529" t="str">
            <v>UND</v>
          </cell>
          <cell r="E2529">
            <v>155196</v>
          </cell>
          <cell r="F2529">
            <v>130417</v>
          </cell>
        </row>
        <row r="2530">
          <cell r="A2530" t="str">
            <v>E116</v>
          </cell>
          <cell r="B2530" t="str">
            <v>FORMALETA PARA PILARES DEL PUENTE</v>
          </cell>
          <cell r="C2530" t="str">
            <v>Equipos</v>
          </cell>
          <cell r="D2530" t="str">
            <v>UND</v>
          </cell>
          <cell r="E2530">
            <v>4389353</v>
          </cell>
          <cell r="F2530">
            <v>3688532</v>
          </cell>
        </row>
        <row r="2531">
          <cell r="A2531" t="str">
            <v>E117</v>
          </cell>
          <cell r="B2531" t="str">
            <v>CERCHA VIGA METALICA</v>
          </cell>
          <cell r="C2531" t="str">
            <v>Equipos</v>
          </cell>
          <cell r="D2531" t="str">
            <v>DIA</v>
          </cell>
          <cell r="E2531">
            <v>183</v>
          </cell>
          <cell r="F2531">
            <v>154</v>
          </cell>
        </row>
        <row r="2532">
          <cell r="A2532" t="str">
            <v>E118</v>
          </cell>
          <cell r="B2532" t="str">
            <v>ENSAYOS DE RESISTENCIA A COMPRESION</v>
          </cell>
          <cell r="C2532" t="str">
            <v>Equipos</v>
          </cell>
          <cell r="D2532" t="str">
            <v>UND</v>
          </cell>
          <cell r="E2532">
            <v>43892</v>
          </cell>
          <cell r="F2532">
            <v>36884</v>
          </cell>
        </row>
        <row r="2533">
          <cell r="A2533" t="str">
            <v>E119</v>
          </cell>
          <cell r="B2533" t="str">
            <v>ENSAYOS DE GRANULOMETRÍA/PRÓCTOR</v>
          </cell>
          <cell r="C2533" t="str">
            <v>Equipos</v>
          </cell>
          <cell r="D2533" t="str">
            <v>UND</v>
          </cell>
          <cell r="E2533">
            <v>145788</v>
          </cell>
          <cell r="F2533">
            <v>122511</v>
          </cell>
        </row>
        <row r="2534">
          <cell r="A2534" t="str">
            <v>E120</v>
          </cell>
          <cell r="B2534" t="str">
            <v>ENSAYO DE DENSIDAD EN CAMPO</v>
          </cell>
          <cell r="C2534" t="str">
            <v>Equipos</v>
          </cell>
          <cell r="D2534" t="str">
            <v>UND</v>
          </cell>
          <cell r="E2534">
            <v>38189</v>
          </cell>
          <cell r="F2534">
            <v>32092</v>
          </cell>
        </row>
        <row r="2535">
          <cell r="A2535" t="str">
            <v>E121</v>
          </cell>
          <cell r="B2535" t="str">
            <v>DISEÑO DE MEZCLAS</v>
          </cell>
          <cell r="C2535" t="str">
            <v>Equipos</v>
          </cell>
          <cell r="D2535" t="str">
            <v>UND</v>
          </cell>
          <cell r="E2535">
            <v>327319</v>
          </cell>
          <cell r="F2535">
            <v>275058</v>
          </cell>
        </row>
        <row r="2536">
          <cell r="A2536" t="str">
            <v>E122</v>
          </cell>
          <cell r="B2536" t="str">
            <v>FLEXION DE VIGAS DE CONCRETO</v>
          </cell>
          <cell r="C2536" t="str">
            <v>Equipos</v>
          </cell>
          <cell r="D2536" t="str">
            <v>UND</v>
          </cell>
          <cell r="E2536">
            <v>21821</v>
          </cell>
          <cell r="F2536">
            <v>18337</v>
          </cell>
        </row>
        <row r="2537">
          <cell r="A2537" t="str">
            <v>E123</v>
          </cell>
          <cell r="B2537" t="str">
            <v>PERFORACIÓN CON EQUIPO SEMIMECÁNICO</v>
          </cell>
          <cell r="C2537" t="str">
            <v>Equipos</v>
          </cell>
          <cell r="D2537" t="str">
            <v>M</v>
          </cell>
          <cell r="E2537">
            <v>45463</v>
          </cell>
          <cell r="F2537">
            <v>38204</v>
          </cell>
        </row>
        <row r="2538">
          <cell r="A2538" t="str">
            <v>E124</v>
          </cell>
          <cell r="B2538" t="str">
            <v>CORTE DIRECTO UU</v>
          </cell>
          <cell r="C2538" t="str">
            <v>Equipos</v>
          </cell>
          <cell r="D2538" t="str">
            <v>UND</v>
          </cell>
          <cell r="E2538">
            <v>136384</v>
          </cell>
          <cell r="F2538">
            <v>114608</v>
          </cell>
        </row>
        <row r="2539">
          <cell r="A2539" t="str">
            <v>E125</v>
          </cell>
          <cell r="B2539" t="str">
            <v>COMPRESION INCONFINADA DE MUESTRAS</v>
          </cell>
          <cell r="C2539" t="str">
            <v>Equipos</v>
          </cell>
          <cell r="D2539" t="str">
            <v>UND</v>
          </cell>
          <cell r="E2539">
            <v>36370</v>
          </cell>
          <cell r="F2539">
            <v>30563</v>
          </cell>
        </row>
        <row r="2540">
          <cell r="A2540" t="str">
            <v>E126</v>
          </cell>
          <cell r="B2540" t="str">
            <v>CLASIFICACION DEL SUELO</v>
          </cell>
          <cell r="C2540" t="str">
            <v>Equipos</v>
          </cell>
          <cell r="D2540" t="str">
            <v>UND</v>
          </cell>
          <cell r="E2540">
            <v>45463</v>
          </cell>
          <cell r="F2540">
            <v>38204</v>
          </cell>
        </row>
        <row r="2541">
          <cell r="A2541" t="str">
            <v>E127</v>
          </cell>
          <cell r="B2541" t="str">
            <v>ALQUILER DE BODEGA PARA CAMPAMENTO</v>
          </cell>
          <cell r="C2541" t="str">
            <v>Equipos</v>
          </cell>
          <cell r="D2541" t="str">
            <v>MES</v>
          </cell>
          <cell r="E2541">
            <v>289329</v>
          </cell>
          <cell r="F2541">
            <v>243134</v>
          </cell>
        </row>
        <row r="2542">
          <cell r="A2542" t="str">
            <v>E128</v>
          </cell>
          <cell r="B2542" t="str">
            <v>CONTENEDOR 24 PIES</v>
          </cell>
          <cell r="C2542" t="str">
            <v>Equipos</v>
          </cell>
          <cell r="D2542" t="str">
            <v>MES</v>
          </cell>
          <cell r="E2542">
            <v>396797</v>
          </cell>
          <cell r="F2542">
            <v>333443</v>
          </cell>
        </row>
        <row r="2543">
          <cell r="A2543" t="str">
            <v>E129</v>
          </cell>
          <cell r="B2543" t="str">
            <v>EQUIPO DE PERFORACIÓN 4"</v>
          </cell>
          <cell r="C2543" t="str">
            <v>Equipos</v>
          </cell>
          <cell r="D2543" t="str">
            <v>HR</v>
          </cell>
          <cell r="E2543">
            <v>163541</v>
          </cell>
          <cell r="F2543">
            <v>137429</v>
          </cell>
        </row>
        <row r="2544">
          <cell r="A2544" t="str">
            <v>E130</v>
          </cell>
          <cell r="B2544" t="str">
            <v>BUS CAPACIDAD 40 PERSONAS</v>
          </cell>
          <cell r="C2544" t="str">
            <v>Equipos</v>
          </cell>
          <cell r="D2544" t="str">
            <v>DIA</v>
          </cell>
          <cell r="E2544">
            <v>364203</v>
          </cell>
          <cell r="F2544">
            <v>360597</v>
          </cell>
        </row>
        <row r="2545">
          <cell r="A2545" t="str">
            <v>C1</v>
          </cell>
          <cell r="B2545" t="str">
            <v>CUADRILLA AA TIPO 1 (1 OFICIAL + 1 AYUDANTE) (Albañileria)</v>
          </cell>
          <cell r="C2545" t="str">
            <v>Cuadrilla</v>
          </cell>
          <cell r="D2545" t="str">
            <v>HR</v>
          </cell>
          <cell r="E2545">
            <v>21336</v>
          </cell>
          <cell r="F2545">
            <v>21336</v>
          </cell>
        </row>
        <row r="2546">
          <cell r="A2546" t="str">
            <v>C2</v>
          </cell>
          <cell r="B2546" t="str">
            <v>CUADRILLA BB TIPO 1 (1 OFICIAL + 1 AYUDANTE) (Instalaciones)</v>
          </cell>
          <cell r="C2546" t="str">
            <v>Cuadrilla</v>
          </cell>
          <cell r="D2546" t="str">
            <v>HR</v>
          </cell>
          <cell r="E2546">
            <v>23472</v>
          </cell>
          <cell r="F2546">
            <v>23472</v>
          </cell>
        </row>
        <row r="2547">
          <cell r="A2547" t="str">
            <v>C3</v>
          </cell>
          <cell r="B2547" t="str">
            <v>CUADRILLA CC TIPO 1 (1 OFICIAL + 1 AYUDANTE) (Pintura)</v>
          </cell>
          <cell r="C2547" t="str">
            <v>Cuadrilla</v>
          </cell>
          <cell r="D2547" t="str">
            <v>HR</v>
          </cell>
          <cell r="E2547">
            <v>24536</v>
          </cell>
          <cell r="F2547">
            <v>24536</v>
          </cell>
        </row>
        <row r="2548">
          <cell r="A2548" t="str">
            <v>C4</v>
          </cell>
          <cell r="B2548" t="str">
            <v>CUADRILLA DD TIPO 1 (1 OFICIAL + 1 AYUDANTE) (Carpinteria)</v>
          </cell>
          <cell r="C2548" t="str">
            <v>Cuadrilla</v>
          </cell>
          <cell r="D2548" t="str">
            <v>HR</v>
          </cell>
          <cell r="E2548">
            <v>24536</v>
          </cell>
          <cell r="F2548">
            <v>24536</v>
          </cell>
        </row>
        <row r="2549">
          <cell r="A2549" t="str">
            <v>C5</v>
          </cell>
          <cell r="B2549" t="str">
            <v>CUADRILLA EE TIPO 1 (1 OFICIAL + 1 AYUDANTE) (Dry Wall)</v>
          </cell>
          <cell r="C2549" t="str">
            <v>Cuadrilla</v>
          </cell>
          <cell r="D2549" t="str">
            <v>HR</v>
          </cell>
          <cell r="E2549">
            <v>23897</v>
          </cell>
          <cell r="F2549">
            <v>23897</v>
          </cell>
        </row>
        <row r="2550">
          <cell r="A2550" t="str">
            <v>C6</v>
          </cell>
          <cell r="B2550" t="str">
            <v>CUADRILLA FF TIPO 1 (1 OFICIAL + 1 AYUDANTE) (ELECTRICAS)</v>
          </cell>
          <cell r="C2550" t="str">
            <v>Cuadrilla</v>
          </cell>
          <cell r="D2550" t="str">
            <v>HR</v>
          </cell>
          <cell r="E2550">
            <v>30270</v>
          </cell>
          <cell r="F2550">
            <v>30270</v>
          </cell>
        </row>
        <row r="2551">
          <cell r="A2551" t="str">
            <v>C7</v>
          </cell>
          <cell r="B2551" t="str">
            <v>CUADRILLA GG TIPO 1 (1 OFICIAL + 1 AYUDANTE) (Alumbrado Publico)</v>
          </cell>
          <cell r="C2551" t="str">
            <v>Cuadrilla</v>
          </cell>
          <cell r="D2551" t="str">
            <v>HR</v>
          </cell>
          <cell r="E2551">
            <v>46347</v>
          </cell>
          <cell r="F2551">
            <v>46347</v>
          </cell>
        </row>
        <row r="2552">
          <cell r="A2552" t="str">
            <v>C8</v>
          </cell>
          <cell r="B2552" t="str">
            <v>CUADRILLA AA TIPO 2 (1 OFICIAL + 2 AYUDANTE) (Albañileria)</v>
          </cell>
          <cell r="C2552" t="str">
            <v>Cuadrilla</v>
          </cell>
          <cell r="D2552" t="str">
            <v>HR</v>
          </cell>
          <cell r="E2552">
            <v>29542</v>
          </cell>
          <cell r="F2552">
            <v>29542</v>
          </cell>
        </row>
        <row r="2553">
          <cell r="A2553" t="str">
            <v>C9</v>
          </cell>
          <cell r="B2553" t="str">
            <v>CUADRILLA BB TIPO 2 (1 OFICIAL + 2 AYUDANTE) (Instalaciones)</v>
          </cell>
          <cell r="C2553" t="str">
            <v>Cuadrilla</v>
          </cell>
          <cell r="D2553" t="str">
            <v>HR</v>
          </cell>
          <cell r="E2553">
            <v>32500</v>
          </cell>
          <cell r="F2553">
            <v>32500</v>
          </cell>
        </row>
        <row r="2554">
          <cell r="A2554" t="str">
            <v>C10</v>
          </cell>
          <cell r="B2554" t="str">
            <v>CUADRILLA CC TIPO 2 (1 OFICIAL + 2 AYUDANTE) (Pintura)</v>
          </cell>
          <cell r="C2554" t="str">
            <v>Cuadrilla</v>
          </cell>
          <cell r="D2554" t="str">
            <v>HR</v>
          </cell>
          <cell r="E2554">
            <v>33973</v>
          </cell>
          <cell r="F2554">
            <v>33973</v>
          </cell>
        </row>
        <row r="2555">
          <cell r="A2555" t="str">
            <v>C11</v>
          </cell>
          <cell r="B2555" t="str">
            <v>CUADRILLA DD TIPO 2 (1 OFICIAL + 2 AYUDANTE) (Carpinteria)</v>
          </cell>
          <cell r="C2555" t="str">
            <v>Cuadrilla</v>
          </cell>
          <cell r="D2555" t="str">
            <v>HR</v>
          </cell>
          <cell r="E2555">
            <v>33973</v>
          </cell>
          <cell r="F2555">
            <v>33973</v>
          </cell>
        </row>
        <row r="2556">
          <cell r="A2556" t="str">
            <v>C12</v>
          </cell>
          <cell r="B2556" t="str">
            <v>CUADRILLA EE TIPO 2 (1 OFICIAL + 2 AYUDANTE) (Dry Wall)</v>
          </cell>
          <cell r="C2556" t="str">
            <v>Cuadrilla</v>
          </cell>
          <cell r="D2556" t="str">
            <v>HR</v>
          </cell>
          <cell r="E2556">
            <v>33088</v>
          </cell>
          <cell r="F2556">
            <v>33088</v>
          </cell>
        </row>
        <row r="2557">
          <cell r="A2557" t="str">
            <v>C13</v>
          </cell>
          <cell r="B2557" t="str">
            <v>CUADRILLA FF TIPO 2 (1 OFICIAL + 2 AYUDANTE) (Electricas)</v>
          </cell>
          <cell r="C2557" t="str">
            <v>Cuadrilla</v>
          </cell>
          <cell r="D2557" t="str">
            <v>HR</v>
          </cell>
          <cell r="E2557">
            <v>42580</v>
          </cell>
          <cell r="F2557">
            <v>42580</v>
          </cell>
        </row>
        <row r="2558">
          <cell r="A2558" t="str">
            <v>C14</v>
          </cell>
          <cell r="B2558" t="str">
            <v>CUADRILLA GG TIPO 2 (1 OFICIAL + 2 AYUDANTE) (Alumbrado Publico)</v>
          </cell>
          <cell r="C2558" t="str">
            <v>Cuadrilla</v>
          </cell>
          <cell r="D2558" t="str">
            <v>HR</v>
          </cell>
          <cell r="E2558">
            <v>62761</v>
          </cell>
          <cell r="F2558">
            <v>62761</v>
          </cell>
        </row>
        <row r="2559">
          <cell r="A2559" t="str">
            <v>C15</v>
          </cell>
          <cell r="B2559" t="str">
            <v>CUADRILLA AA TIPO 3 (1 OFICIAL + 3 AYUDANTE) (Albañileria)</v>
          </cell>
          <cell r="C2559" t="str">
            <v>Cuadrilla</v>
          </cell>
          <cell r="D2559" t="str">
            <v>HR</v>
          </cell>
          <cell r="E2559">
            <v>37748</v>
          </cell>
          <cell r="F2559">
            <v>37748</v>
          </cell>
        </row>
        <row r="2560">
          <cell r="A2560" t="str">
            <v>C16</v>
          </cell>
          <cell r="B2560" t="str">
            <v>CUADRILLA BB TIPO 3 (1 OFICIAL + 3 AYUDANTE) (Instalaciones)</v>
          </cell>
          <cell r="C2560" t="str">
            <v>Cuadrilla</v>
          </cell>
          <cell r="D2560" t="str">
            <v>HR</v>
          </cell>
          <cell r="E2560">
            <v>41528</v>
          </cell>
          <cell r="F2560">
            <v>41528</v>
          </cell>
        </row>
        <row r="2561">
          <cell r="A2561" t="str">
            <v>C17</v>
          </cell>
          <cell r="B2561" t="str">
            <v>CUADRILLA CC TIPO 3 (1 OFICIAL + 3 AYUDANTE) (Pintura)</v>
          </cell>
          <cell r="C2561" t="str">
            <v>Cuadrilla</v>
          </cell>
          <cell r="D2561" t="str">
            <v>HR</v>
          </cell>
          <cell r="E2561">
            <v>43410</v>
          </cell>
          <cell r="F2561">
            <v>43410</v>
          </cell>
        </row>
        <row r="2562">
          <cell r="A2562" t="str">
            <v>C18</v>
          </cell>
          <cell r="B2562" t="str">
            <v>CUADRILLA DD TIPO 3 (1 OFICIAL + 3 AYUDANTE) (Carpinteria)</v>
          </cell>
          <cell r="C2562" t="str">
            <v>Cuadrilla</v>
          </cell>
          <cell r="D2562" t="str">
            <v>HR</v>
          </cell>
          <cell r="E2562">
            <v>43410</v>
          </cell>
          <cell r="F2562">
            <v>43410</v>
          </cell>
        </row>
        <row r="2563">
          <cell r="A2563" t="str">
            <v>C19</v>
          </cell>
          <cell r="B2563" t="str">
            <v>CUADRILLA EE TIPO 3 (1 OFICIAL + 3 AYUDANTE) (Dry Wall)</v>
          </cell>
          <cell r="C2563" t="str">
            <v>Cuadrilla</v>
          </cell>
          <cell r="D2563" t="str">
            <v>HR</v>
          </cell>
          <cell r="E2563">
            <v>42279</v>
          </cell>
          <cell r="F2563">
            <v>42279</v>
          </cell>
        </row>
        <row r="2564">
          <cell r="A2564" t="str">
            <v>C20</v>
          </cell>
          <cell r="B2564" t="str">
            <v>CUADRILLA FF TIPO 3 (1 OFICIAL + 3 AYUDANTE) (Electricas)</v>
          </cell>
          <cell r="C2564" t="str">
            <v>Cuadrilla</v>
          </cell>
          <cell r="D2564" t="str">
            <v>HR</v>
          </cell>
          <cell r="E2564">
            <v>54890</v>
          </cell>
          <cell r="F2564">
            <v>54890</v>
          </cell>
        </row>
        <row r="2565">
          <cell r="A2565" t="str">
            <v>C21</v>
          </cell>
          <cell r="B2565" t="str">
            <v>CUADRILLA GG TIPO 3 (1 OFICIAL + 3 AYUDANTE) (Alumbrado Publico)</v>
          </cell>
          <cell r="C2565" t="str">
            <v>Cuadrilla</v>
          </cell>
          <cell r="D2565" t="str">
            <v>HR</v>
          </cell>
          <cell r="E2565">
            <v>79175</v>
          </cell>
          <cell r="F2565">
            <v>79175</v>
          </cell>
        </row>
        <row r="2566">
          <cell r="A2566" t="str">
            <v>C22</v>
          </cell>
          <cell r="B2566" t="str">
            <v>CUADRILLA AA TIPO 4 (1 OFICIAL + 4 AYUDANTE) (Albañileria)</v>
          </cell>
          <cell r="C2566" t="str">
            <v>Cuadrilla</v>
          </cell>
          <cell r="D2566" t="str">
            <v>HR</v>
          </cell>
          <cell r="E2566">
            <v>45954</v>
          </cell>
          <cell r="F2566">
            <v>45954</v>
          </cell>
        </row>
        <row r="2567">
          <cell r="A2567" t="str">
            <v>C23</v>
          </cell>
          <cell r="B2567" t="str">
            <v>CUADRILLA BB TIPO 4 (1 OFICIAL + 4 AYUDANTE) (Instalaciones)</v>
          </cell>
          <cell r="C2567" t="str">
            <v>Cuadrilla</v>
          </cell>
          <cell r="D2567" t="str">
            <v>HR</v>
          </cell>
          <cell r="E2567">
            <v>50556</v>
          </cell>
          <cell r="F2567">
            <v>50556</v>
          </cell>
        </row>
        <row r="2568">
          <cell r="A2568" t="str">
            <v>C24</v>
          </cell>
          <cell r="B2568" t="str">
            <v>CUADRILLA CC TIPO 4 (1 OFICIAL + 4 AYUDANTE) (Pintura)</v>
          </cell>
          <cell r="C2568" t="str">
            <v>Cuadrilla</v>
          </cell>
          <cell r="D2568" t="str">
            <v>HR</v>
          </cell>
          <cell r="E2568">
            <v>52847</v>
          </cell>
          <cell r="F2568">
            <v>52847</v>
          </cell>
        </row>
        <row r="2569">
          <cell r="A2569" t="str">
            <v>C25</v>
          </cell>
          <cell r="B2569" t="str">
            <v>CUADRILLA DD TIPO 4 (1 OFICIAL + 4 AYUDANTE) (Carpinteria)</v>
          </cell>
          <cell r="C2569" t="str">
            <v>Cuadrilla</v>
          </cell>
          <cell r="D2569" t="str">
            <v>HR</v>
          </cell>
          <cell r="E2569">
            <v>52847</v>
          </cell>
          <cell r="F2569">
            <v>52847</v>
          </cell>
        </row>
        <row r="2570">
          <cell r="A2570" t="str">
            <v>C26</v>
          </cell>
          <cell r="B2570" t="str">
            <v>CUADRILLA EE TIPO 4 (1 OFICIAL + 4 AYUDANTE) (Dry Wall)</v>
          </cell>
          <cell r="C2570" t="str">
            <v>Cuadrilla</v>
          </cell>
          <cell r="D2570" t="str">
            <v>HR</v>
          </cell>
          <cell r="E2570">
            <v>51470</v>
          </cell>
          <cell r="F2570">
            <v>51470</v>
          </cell>
        </row>
        <row r="2571">
          <cell r="A2571" t="str">
            <v>C27</v>
          </cell>
          <cell r="B2571" t="str">
            <v>CUADRILLA FF TIPO 4 (1 OFICIAL + 4 AYUDANTE) (Electricas)</v>
          </cell>
          <cell r="C2571" t="str">
            <v>Cuadrilla</v>
          </cell>
          <cell r="D2571" t="str">
            <v>HR</v>
          </cell>
          <cell r="E2571">
            <v>67200</v>
          </cell>
          <cell r="F2571">
            <v>67200</v>
          </cell>
        </row>
        <row r="2572">
          <cell r="A2572" t="str">
            <v>C28</v>
          </cell>
          <cell r="B2572" t="str">
            <v>CUADRILLA GG TIPO 4 (1 OFICIAL + 4 AYUDANTE) (Alumbrado Publico)</v>
          </cell>
          <cell r="C2572" t="str">
            <v>Cuadrilla</v>
          </cell>
          <cell r="D2572" t="str">
            <v>HR</v>
          </cell>
          <cell r="E2572">
            <v>95589</v>
          </cell>
          <cell r="F2572">
            <v>95589</v>
          </cell>
        </row>
        <row r="2573">
          <cell r="A2573" t="str">
            <v>C29</v>
          </cell>
          <cell r="B2573" t="str">
            <v>CUADRILLA AA TIPO 5 (1 OFICIAL + 5 AYUDANTE) (Albañileria)</v>
          </cell>
          <cell r="C2573" t="str">
            <v>Cuadrilla</v>
          </cell>
          <cell r="D2573" t="str">
            <v>HR</v>
          </cell>
          <cell r="E2573">
            <v>54160</v>
          </cell>
          <cell r="F2573">
            <v>54160</v>
          </cell>
        </row>
        <row r="2574">
          <cell r="A2574" t="str">
            <v>C30</v>
          </cell>
          <cell r="B2574" t="str">
            <v>CUADRILLA BB TIPO 5 (1 OFICIAL + 5 AYUDANTE) (Instalaciones)</v>
          </cell>
          <cell r="C2574" t="str">
            <v>Cuadrilla</v>
          </cell>
          <cell r="D2574" t="str">
            <v>HR</v>
          </cell>
          <cell r="E2574">
            <v>59584</v>
          </cell>
          <cell r="F2574">
            <v>59584</v>
          </cell>
        </row>
        <row r="2575">
          <cell r="A2575" t="str">
            <v>C31</v>
          </cell>
          <cell r="B2575" t="str">
            <v>CUADRILLA CC TIPO 5 (1 OFICIAL + 5 AYUDANTE) (Pintura)</v>
          </cell>
          <cell r="C2575" t="str">
            <v>Cuadrilla</v>
          </cell>
          <cell r="D2575" t="str">
            <v>HR</v>
          </cell>
          <cell r="E2575">
            <v>62284</v>
          </cell>
          <cell r="F2575">
            <v>62284</v>
          </cell>
        </row>
        <row r="2576">
          <cell r="A2576" t="str">
            <v>C32</v>
          </cell>
          <cell r="B2576" t="str">
            <v>CUADRILLA DD TIPO 5 (1 OFICIAL + 5 AYUDANTE) (Carpinteria)</v>
          </cell>
          <cell r="C2576" t="str">
            <v>Cuadrilla</v>
          </cell>
          <cell r="D2576" t="str">
            <v>HR</v>
          </cell>
          <cell r="E2576">
            <v>62284</v>
          </cell>
          <cell r="F2576">
            <v>62284</v>
          </cell>
        </row>
        <row r="2577">
          <cell r="A2577" t="str">
            <v>C33</v>
          </cell>
          <cell r="B2577" t="str">
            <v>CUADRILLA EE TIPO 5 (1 OFICIAL + 5 AYUDANTE) (Dry Wall)</v>
          </cell>
          <cell r="C2577" t="str">
            <v>Cuadrilla</v>
          </cell>
          <cell r="D2577" t="str">
            <v>HR</v>
          </cell>
          <cell r="E2577">
            <v>60661</v>
          </cell>
          <cell r="F2577">
            <v>60661</v>
          </cell>
        </row>
        <row r="2578">
          <cell r="A2578" t="str">
            <v>C34</v>
          </cell>
          <cell r="B2578" t="str">
            <v>CUADRILLA FF TIPO 5 (1 OFICIAL + 5 AYUDANTE) (Electricas)</v>
          </cell>
          <cell r="C2578" t="str">
            <v>Cuadrilla</v>
          </cell>
          <cell r="D2578" t="str">
            <v>HR</v>
          </cell>
          <cell r="E2578">
            <v>79510</v>
          </cell>
          <cell r="F2578">
            <v>79510</v>
          </cell>
        </row>
        <row r="2579">
          <cell r="A2579" t="str">
            <v>C35</v>
          </cell>
          <cell r="B2579" t="str">
            <v>CUADRILLA GG TIPO 5 (1 OFICIAL + 5 AYUDANTE) (Alumbrado Publico)</v>
          </cell>
          <cell r="C2579" t="str">
            <v>Cuadrilla</v>
          </cell>
          <cell r="D2579" t="str">
            <v>HR</v>
          </cell>
          <cell r="E2579">
            <v>112003</v>
          </cell>
          <cell r="F2579">
            <v>112003</v>
          </cell>
        </row>
        <row r="2580">
          <cell r="A2580" t="str">
            <v>C36</v>
          </cell>
          <cell r="B2580" t="str">
            <v>CUADRILLA AA TIPO 6 (1 OFICIAL + 6 AYUDANTE) (Albañileria)</v>
          </cell>
          <cell r="C2580" t="str">
            <v>Cuadrilla</v>
          </cell>
          <cell r="D2580" t="str">
            <v>HR</v>
          </cell>
          <cell r="E2580">
            <v>62366</v>
          </cell>
          <cell r="F2580">
            <v>62366</v>
          </cell>
        </row>
        <row r="2581">
          <cell r="A2581" t="str">
            <v>C37</v>
          </cell>
          <cell r="B2581" t="str">
            <v>CUADRILLA BB TIPO 6 (1 OFICIAL + 6 AYUDANTE) (Instalaciones)</v>
          </cell>
          <cell r="C2581" t="str">
            <v>Cuadrilla</v>
          </cell>
          <cell r="D2581" t="str">
            <v>HR</v>
          </cell>
          <cell r="E2581">
            <v>68612</v>
          </cell>
          <cell r="F2581">
            <v>68612</v>
          </cell>
        </row>
        <row r="2582">
          <cell r="A2582" t="str">
            <v>C38</v>
          </cell>
          <cell r="B2582" t="str">
            <v>CUADRILLA CC TIPO 6 (1 OFICIAL + 6 AYUDANTE) (Pintura)</v>
          </cell>
          <cell r="C2582" t="str">
            <v>Cuadrilla</v>
          </cell>
          <cell r="D2582" t="str">
            <v>HR</v>
          </cell>
          <cell r="E2582">
            <v>71721</v>
          </cell>
          <cell r="F2582">
            <v>71721</v>
          </cell>
        </row>
        <row r="2583">
          <cell r="A2583" t="str">
            <v>C39</v>
          </cell>
          <cell r="B2583" t="str">
            <v>CUADRILLA DD TIPO 6 (1 OFICIAL + 6 AYUDANTE) (Carpinteria)</v>
          </cell>
          <cell r="C2583" t="str">
            <v>Cuadrilla</v>
          </cell>
          <cell r="D2583" t="str">
            <v>HR</v>
          </cell>
          <cell r="E2583">
            <v>71721</v>
          </cell>
          <cell r="F2583">
            <v>71721</v>
          </cell>
        </row>
        <row r="2584">
          <cell r="A2584" t="str">
            <v>C40</v>
          </cell>
          <cell r="B2584" t="str">
            <v>CUADRILLA EE TIPO 6 (1 OFICIAL + 6 AYUDANTE) (Dry Wall)</v>
          </cell>
          <cell r="C2584" t="str">
            <v>Cuadrilla</v>
          </cell>
          <cell r="D2584" t="str">
            <v>HR</v>
          </cell>
          <cell r="E2584">
            <v>69852</v>
          </cell>
          <cell r="F2584">
            <v>69852</v>
          </cell>
        </row>
        <row r="2585">
          <cell r="A2585" t="str">
            <v>C41</v>
          </cell>
          <cell r="B2585" t="str">
            <v>CUADRILLA FF TIPO 6 (1 OFICIAL + 6 AYUDANTE) (Electricas)</v>
          </cell>
          <cell r="C2585" t="str">
            <v>Cuadrilla</v>
          </cell>
          <cell r="D2585" t="str">
            <v>HR</v>
          </cell>
          <cell r="E2585">
            <v>91820</v>
          </cell>
          <cell r="F2585">
            <v>91820</v>
          </cell>
        </row>
        <row r="2586">
          <cell r="A2586" t="str">
            <v>C42</v>
          </cell>
          <cell r="B2586" t="str">
            <v>CUADRILLA GG TIPO 6 (1 OFICIAL + 6 AYUDANTE) (Alumbrado Publico)</v>
          </cell>
          <cell r="C2586" t="str">
            <v>Cuadrilla</v>
          </cell>
          <cell r="D2586" t="str">
            <v>HR</v>
          </cell>
          <cell r="E2586">
            <v>128417</v>
          </cell>
          <cell r="F2586">
            <v>128417</v>
          </cell>
        </row>
        <row r="2587">
          <cell r="A2587" t="str">
            <v>C43</v>
          </cell>
          <cell r="B2587" t="str">
            <v>AYUDANTE AA (ALBAÑILERIA)</v>
          </cell>
          <cell r="C2587" t="str">
            <v>Cuadrilla</v>
          </cell>
          <cell r="D2587" t="str">
            <v>HR</v>
          </cell>
          <cell r="E2587">
            <v>8206</v>
          </cell>
          <cell r="F2587">
            <v>8206</v>
          </cell>
        </row>
        <row r="2588">
          <cell r="A2588" t="str">
            <v>C44</v>
          </cell>
          <cell r="B2588" t="str">
            <v>CUADRILLA AA (2 AYUDANTES)</v>
          </cell>
          <cell r="C2588" t="str">
            <v>Cuadrilla</v>
          </cell>
          <cell r="D2588" t="str">
            <v>HR</v>
          </cell>
          <cell r="E2588">
            <v>16412</v>
          </cell>
          <cell r="F2588">
            <v>16412</v>
          </cell>
        </row>
        <row r="2589">
          <cell r="A2589" t="str">
            <v>C45</v>
          </cell>
          <cell r="B2589" t="str">
            <v>CUADRILLA HH (1 SOLDADOR + 1 AYUDANTE)</v>
          </cell>
          <cell r="C2589" t="str">
            <v>Cuadrilla</v>
          </cell>
          <cell r="D2589" t="str">
            <v>HR</v>
          </cell>
          <cell r="E2589">
            <v>24189</v>
          </cell>
          <cell r="F2589">
            <v>24189</v>
          </cell>
        </row>
        <row r="2590">
          <cell r="A2590" t="str">
            <v>C46</v>
          </cell>
          <cell r="B2590" t="str">
            <v>JORNAL VIGILANTE NOCTURNO Y/O FESTIVOS CON PRESTACIONES</v>
          </cell>
          <cell r="C2590" t="str">
            <v>Cuadrilla</v>
          </cell>
          <cell r="D2590" t="str">
            <v>DIA</v>
          </cell>
          <cell r="E2590">
            <v>118321</v>
          </cell>
          <cell r="F2590">
            <v>118321</v>
          </cell>
        </row>
        <row r="2591">
          <cell r="A2591" t="str">
            <v>C47</v>
          </cell>
          <cell r="B2591" t="str">
            <v>VIGIA DE SALUD (AUXILIAR DE ENFERMERIA)</v>
          </cell>
          <cell r="C2591" t="str">
            <v>Cuadrilla</v>
          </cell>
          <cell r="D2591" t="str">
            <v>DIA</v>
          </cell>
          <cell r="E2591">
            <v>89750</v>
          </cell>
          <cell r="F2591">
            <v>89750</v>
          </cell>
        </row>
        <row r="2592">
          <cell r="A2592" t="str">
            <v>C48</v>
          </cell>
          <cell r="B2592" t="str">
            <v>AYUDANTE PARA DESINFECCION CONTINUA DE ESPACIOS MEDIO TIEMPO</v>
          </cell>
          <cell r="C2592" t="str">
            <v>Cuadrilla</v>
          </cell>
          <cell r="D2592" t="str">
            <v>DIA</v>
          </cell>
          <cell r="E2592">
            <v>32826</v>
          </cell>
          <cell r="F2592">
            <v>32826</v>
          </cell>
        </row>
        <row r="2593">
          <cell r="A2593" t="str">
            <v>P1</v>
          </cell>
          <cell r="B2593" t="str">
            <v>OFICIAL AA (ALBAÑILERIA)</v>
          </cell>
          <cell r="C2593" t="str">
            <v>Personal</v>
          </cell>
          <cell r="D2593" t="str">
            <v>HR</v>
          </cell>
          <cell r="E2593">
            <v>13130</v>
          </cell>
          <cell r="F2593">
            <v>13130</v>
          </cell>
        </row>
        <row r="2594">
          <cell r="A2594" t="str">
            <v>P2</v>
          </cell>
          <cell r="B2594" t="str">
            <v>OFICIAL BB (INSTALACIONES)</v>
          </cell>
          <cell r="C2594" t="str">
            <v>Personal</v>
          </cell>
          <cell r="D2594" t="str">
            <v>HR</v>
          </cell>
          <cell r="E2594">
            <v>14444</v>
          </cell>
          <cell r="F2594">
            <v>14444</v>
          </cell>
        </row>
        <row r="2595">
          <cell r="A2595" t="str">
            <v>P3</v>
          </cell>
          <cell r="B2595" t="str">
            <v>OFICIAL CC (PINTURA)</v>
          </cell>
          <cell r="C2595" t="str">
            <v>Personal</v>
          </cell>
          <cell r="D2595" t="str">
            <v>HR</v>
          </cell>
          <cell r="E2595">
            <v>15099</v>
          </cell>
          <cell r="F2595">
            <v>15099</v>
          </cell>
        </row>
        <row r="2596">
          <cell r="A2596" t="str">
            <v>P4</v>
          </cell>
          <cell r="B2596" t="str">
            <v>OFICIAL DD (CARPINTERIA)</v>
          </cell>
          <cell r="C2596" t="str">
            <v>Personal</v>
          </cell>
          <cell r="D2596" t="str">
            <v>HR</v>
          </cell>
          <cell r="E2596">
            <v>15099</v>
          </cell>
          <cell r="F2596">
            <v>15099</v>
          </cell>
        </row>
        <row r="2597">
          <cell r="A2597" t="str">
            <v>P5</v>
          </cell>
          <cell r="B2597" t="str">
            <v>OFICIAL EE (DRY WALL)</v>
          </cell>
          <cell r="C2597" t="str">
            <v>Personal</v>
          </cell>
          <cell r="D2597" t="str">
            <v>HR</v>
          </cell>
          <cell r="E2597">
            <v>14706</v>
          </cell>
          <cell r="F2597">
            <v>14706</v>
          </cell>
        </row>
        <row r="2598">
          <cell r="A2598" t="str">
            <v>P6</v>
          </cell>
          <cell r="B2598" t="str">
            <v>OFICIAL FF (ELECTRICAS)</v>
          </cell>
          <cell r="C2598" t="str">
            <v>Personal</v>
          </cell>
          <cell r="D2598" t="str">
            <v>HR</v>
          </cell>
          <cell r="E2598">
            <v>17960</v>
          </cell>
          <cell r="F2598">
            <v>17960</v>
          </cell>
        </row>
        <row r="2599">
          <cell r="A2599" t="str">
            <v>P7</v>
          </cell>
          <cell r="B2599" t="str">
            <v>OFICIAL GG (ALUMBRADO PUBLICO)</v>
          </cell>
          <cell r="C2599" t="str">
            <v>Personal</v>
          </cell>
          <cell r="D2599" t="str">
            <v>HR</v>
          </cell>
          <cell r="E2599">
            <v>29933</v>
          </cell>
          <cell r="F2599">
            <v>29933</v>
          </cell>
        </row>
        <row r="2600">
          <cell r="A2600" t="str">
            <v>P8</v>
          </cell>
          <cell r="B2600" t="str">
            <v>AYUDANTE AA (ALBAÑILERIA)</v>
          </cell>
          <cell r="C2600" t="str">
            <v>Personal</v>
          </cell>
          <cell r="D2600" t="str">
            <v>HR</v>
          </cell>
          <cell r="E2600">
            <v>8206</v>
          </cell>
          <cell r="F2600">
            <v>8206</v>
          </cell>
        </row>
        <row r="2601">
          <cell r="A2601" t="str">
            <v>P9</v>
          </cell>
          <cell r="B2601" t="str">
            <v>AYUDANTE BB (INSTALACIONES)</v>
          </cell>
          <cell r="C2601" t="str">
            <v>Personal</v>
          </cell>
          <cell r="D2601" t="str">
            <v>HR</v>
          </cell>
          <cell r="E2601">
            <v>9028</v>
          </cell>
          <cell r="F2601">
            <v>9028</v>
          </cell>
        </row>
        <row r="2602">
          <cell r="A2602" t="str">
            <v>P10</v>
          </cell>
          <cell r="B2602" t="str">
            <v>AYUDANTE CC (PINTURA)</v>
          </cell>
          <cell r="C2602" t="str">
            <v>Personal</v>
          </cell>
          <cell r="D2602" t="str">
            <v>HR</v>
          </cell>
          <cell r="E2602">
            <v>9437</v>
          </cell>
          <cell r="F2602">
            <v>9437</v>
          </cell>
        </row>
        <row r="2603">
          <cell r="A2603" t="str">
            <v>P11</v>
          </cell>
          <cell r="B2603" t="str">
            <v>AYUDANTE DD (CARPINTERIA)</v>
          </cell>
          <cell r="C2603" t="str">
            <v>Personal</v>
          </cell>
          <cell r="D2603" t="str">
            <v>HR</v>
          </cell>
          <cell r="E2603">
            <v>9437</v>
          </cell>
          <cell r="F2603">
            <v>9437</v>
          </cell>
        </row>
        <row r="2604">
          <cell r="A2604" t="str">
            <v>P12</v>
          </cell>
          <cell r="B2604" t="str">
            <v>AYUDANTE EE (DRY WALL)</v>
          </cell>
          <cell r="C2604" t="str">
            <v>Personal</v>
          </cell>
          <cell r="D2604" t="str">
            <v>HR</v>
          </cell>
          <cell r="E2604">
            <v>9191</v>
          </cell>
          <cell r="F2604">
            <v>9191</v>
          </cell>
        </row>
        <row r="2605">
          <cell r="A2605" t="str">
            <v>P13</v>
          </cell>
          <cell r="B2605" t="str">
            <v>AYUDANTE FF (ELECTRICAS)</v>
          </cell>
          <cell r="C2605" t="str">
            <v>Personal</v>
          </cell>
          <cell r="D2605" t="str">
            <v>HR</v>
          </cell>
          <cell r="E2605">
            <v>12310</v>
          </cell>
          <cell r="F2605">
            <v>12310</v>
          </cell>
        </row>
        <row r="2606">
          <cell r="A2606" t="str">
            <v>P14</v>
          </cell>
          <cell r="B2606" t="str">
            <v>AYUDANTE GG (ALUMBRADO PUBLICO)</v>
          </cell>
          <cell r="C2606" t="str">
            <v>Personal</v>
          </cell>
          <cell r="D2606" t="str">
            <v>HR</v>
          </cell>
          <cell r="E2606">
            <v>16414</v>
          </cell>
          <cell r="F2606">
            <v>16414</v>
          </cell>
        </row>
        <row r="2607">
          <cell r="A2607" t="str">
            <v>P15</v>
          </cell>
          <cell r="B2607" t="str">
            <v>AYUDANTE PRACTICO AA (ALBAÑILERIA)</v>
          </cell>
          <cell r="C2607" t="str">
            <v>Personal</v>
          </cell>
          <cell r="D2607" t="str">
            <v>HR</v>
          </cell>
          <cell r="E2607">
            <v>0</v>
          </cell>
          <cell r="F2607">
            <v>0</v>
          </cell>
        </row>
        <row r="2608">
          <cell r="A2608" t="str">
            <v>P16</v>
          </cell>
          <cell r="B2608" t="str">
            <v>SOLDADOR</v>
          </cell>
          <cell r="C2608" t="str">
            <v>Personal</v>
          </cell>
          <cell r="D2608" t="str">
            <v>HR</v>
          </cell>
          <cell r="E2608">
            <v>15983</v>
          </cell>
          <cell r="F2608">
            <v>15983</v>
          </cell>
        </row>
        <row r="2609">
          <cell r="A2609" t="str">
            <v>P17</v>
          </cell>
          <cell r="B2609" t="str">
            <v>JORNAL VIGILANTE NOCTURNO</v>
          </cell>
          <cell r="C2609" t="str">
            <v>Personal</v>
          </cell>
          <cell r="D2609" t="str">
            <v>DIA</v>
          </cell>
          <cell r="E2609">
            <v>118321</v>
          </cell>
          <cell r="F2609">
            <v>118321</v>
          </cell>
        </row>
        <row r="2610">
          <cell r="A2610" t="str">
            <v>P18</v>
          </cell>
          <cell r="B2610" t="str">
            <v>PROTECCION SEGUN PROTOCOLO COVID-19</v>
          </cell>
          <cell r="C2610" t="str">
            <v>Personal</v>
          </cell>
          <cell r="D2610" t="str">
            <v>DIA</v>
          </cell>
          <cell r="E2610">
            <v>5906</v>
          </cell>
          <cell r="F2610">
            <v>5906</v>
          </cell>
        </row>
        <row r="2611">
          <cell r="A2611" t="str">
            <v>P19</v>
          </cell>
          <cell r="B2611" t="str">
            <v>AUXILIAR DE ENFERMERIA</v>
          </cell>
          <cell r="C2611" t="str">
            <v>Personal</v>
          </cell>
          <cell r="D2611" t="str">
            <v>UND</v>
          </cell>
          <cell r="E2611">
            <v>89750</v>
          </cell>
          <cell r="F2611">
            <v>89750</v>
          </cell>
        </row>
        <row r="2612">
          <cell r="A2612" t="str">
            <v>P20</v>
          </cell>
          <cell r="B2612" t="str">
            <v>VIGIA DE SALUD (AUXILIAR DE ENFERMERIA)</v>
          </cell>
          <cell r="C2612" t="str">
            <v>Personal</v>
          </cell>
          <cell r="D2612" t="str">
            <v>DIA</v>
          </cell>
          <cell r="E2612">
            <v>89750</v>
          </cell>
          <cell r="F2612">
            <v>89750</v>
          </cell>
        </row>
        <row r="2613">
          <cell r="A2613" t="str">
            <v>P21</v>
          </cell>
          <cell r="B2613" t="str">
            <v>AYUDANTE PARA DESINFECCION CONTINUA DE ESPACIOS MEDIO - TIEMPO</v>
          </cell>
          <cell r="C2613" t="str">
            <v>Personal</v>
          </cell>
          <cell r="D2613" t="str">
            <v>DIA</v>
          </cell>
          <cell r="E2613">
            <v>32826</v>
          </cell>
          <cell r="F2613">
            <v>32826</v>
          </cell>
        </row>
        <row r="2614">
          <cell r="A2614" t="str">
            <v>P22</v>
          </cell>
          <cell r="B2614" t="str">
            <v>AYUDANTE PARA DESINFECCION CONTINUA DE ESPACIOS MEDIO TIEMPO</v>
          </cell>
          <cell r="C2614" t="str">
            <v>Personal</v>
          </cell>
          <cell r="D2614" t="str">
            <v>DIA</v>
          </cell>
          <cell r="E2614">
            <v>32826</v>
          </cell>
          <cell r="F2614">
            <v>32826</v>
          </cell>
        </row>
        <row r="2615">
          <cell r="A2615" t="str">
            <v>AB1</v>
          </cell>
          <cell r="B2615" t="str">
            <v>ACERO 60.000 PSI (INCLUYE ALAMBRE NEGRO Y FIGURACIÓN )</v>
          </cell>
          <cell r="C2615" t="str">
            <v>Analisis Basico</v>
          </cell>
          <cell r="D2615" t="str">
            <v>KG</v>
          </cell>
          <cell r="E2615">
            <v>6371</v>
          </cell>
          <cell r="F2615">
            <v>6371</v>
          </cell>
        </row>
        <row r="2616">
          <cell r="A2616" t="str">
            <v>AB2</v>
          </cell>
          <cell r="B2616" t="str">
            <v>CONCRETO 1500 psi - 10.5 Mpa</v>
          </cell>
          <cell r="C2616" t="str">
            <v>Analisis Basico</v>
          </cell>
          <cell r="D2616" t="str">
            <v>M3</v>
          </cell>
          <cell r="E2616">
            <v>393945</v>
          </cell>
          <cell r="F2616">
            <v>393945</v>
          </cell>
        </row>
        <row r="2617">
          <cell r="A2617" t="str">
            <v>AB3</v>
          </cell>
          <cell r="B2617" t="str">
            <v>CONCRETO 2000 PSI - 14 MPA</v>
          </cell>
          <cell r="C2617" t="str">
            <v>Analisis Basico</v>
          </cell>
          <cell r="D2617" t="str">
            <v>M3</v>
          </cell>
          <cell r="E2617">
            <v>406051</v>
          </cell>
          <cell r="F2617">
            <v>406051</v>
          </cell>
        </row>
        <row r="2618">
          <cell r="A2618" t="str">
            <v>AB4</v>
          </cell>
          <cell r="B2618" t="str">
            <v>CONCRETO 2500 psi - 17.5 Mpa</v>
          </cell>
          <cell r="C2618" t="str">
            <v>Analisis Basico</v>
          </cell>
          <cell r="D2618" t="str">
            <v>M3</v>
          </cell>
          <cell r="E2618">
            <v>456939</v>
          </cell>
          <cell r="F2618">
            <v>456939</v>
          </cell>
        </row>
        <row r="2619">
          <cell r="A2619" t="str">
            <v>AB5</v>
          </cell>
          <cell r="B2619" t="str">
            <v>CONCRETO 3000 psi - 21 Mpa</v>
          </cell>
          <cell r="C2619" t="str">
            <v>Analisis Basico</v>
          </cell>
          <cell r="D2619" t="str">
            <v>M3</v>
          </cell>
          <cell r="E2619">
            <v>505796</v>
          </cell>
          <cell r="F2619">
            <v>505796</v>
          </cell>
        </row>
        <row r="2620">
          <cell r="A2620" t="str">
            <v>AB6</v>
          </cell>
          <cell r="B2620" t="str">
            <v>CONCRETO 3500 psi - 24.5 Mpa</v>
          </cell>
          <cell r="C2620" t="str">
            <v>Analisis Basico</v>
          </cell>
          <cell r="D2620" t="str">
            <v>M3</v>
          </cell>
          <cell r="E2620">
            <v>551390</v>
          </cell>
          <cell r="F2620">
            <v>551390</v>
          </cell>
        </row>
        <row r="2621">
          <cell r="A2621" t="str">
            <v>AB7</v>
          </cell>
          <cell r="B2621" t="str">
            <v>CONCRETO 4000 psi - 28 Mpa</v>
          </cell>
          <cell r="C2621" t="str">
            <v>Analisis Basico</v>
          </cell>
          <cell r="D2621" t="str">
            <v>M3</v>
          </cell>
          <cell r="E2621">
            <v>568302</v>
          </cell>
          <cell r="F2621">
            <v>568302</v>
          </cell>
        </row>
        <row r="2622">
          <cell r="A2622" t="str">
            <v>AB8</v>
          </cell>
          <cell r="B2622" t="str">
            <v>CONCRETO 1500 psi - 10.5 Mpa Impermeabilizado</v>
          </cell>
          <cell r="C2622" t="str">
            <v>Analisis Basico</v>
          </cell>
          <cell r="D2622" t="str">
            <v>M3</v>
          </cell>
          <cell r="E2622">
            <v>415156</v>
          </cell>
          <cell r="F2622">
            <v>415156</v>
          </cell>
        </row>
        <row r="2623">
          <cell r="A2623" t="str">
            <v>AB9</v>
          </cell>
          <cell r="B2623" t="str">
            <v>CONCRETO 2000 psi - 14 Mpa Impermeabilizado</v>
          </cell>
          <cell r="C2623" t="str">
            <v>Analisis Basico</v>
          </cell>
          <cell r="D2623" t="str">
            <v>M3</v>
          </cell>
          <cell r="E2623">
            <v>427263</v>
          </cell>
          <cell r="F2623">
            <v>427263</v>
          </cell>
        </row>
        <row r="2624">
          <cell r="A2624" t="str">
            <v>AB10</v>
          </cell>
          <cell r="B2624" t="str">
            <v>CONCRETO 2500 psi - 17.5 Mpa Impermeabilizado</v>
          </cell>
          <cell r="C2624" t="str">
            <v>Analisis Basico</v>
          </cell>
          <cell r="D2624" t="str">
            <v>M3</v>
          </cell>
          <cell r="E2624">
            <v>478150</v>
          </cell>
          <cell r="F2624">
            <v>478150</v>
          </cell>
        </row>
        <row r="2625">
          <cell r="A2625" t="str">
            <v>AB11</v>
          </cell>
          <cell r="B2625" t="str">
            <v>CONCRETO 3000 psi - 21 Mpa Impermeabilizado</v>
          </cell>
          <cell r="C2625" t="str">
            <v>Analisis Basico</v>
          </cell>
          <cell r="D2625" t="str">
            <v>M3</v>
          </cell>
          <cell r="E2625">
            <v>527007</v>
          </cell>
          <cell r="F2625">
            <v>527007</v>
          </cell>
        </row>
        <row r="2626">
          <cell r="A2626" t="str">
            <v>AB12</v>
          </cell>
          <cell r="B2626" t="str">
            <v>CONCRETO 3500 psi - 24.5 Mpa Impermeabilizado</v>
          </cell>
          <cell r="C2626" t="str">
            <v>Analisis Basico</v>
          </cell>
          <cell r="D2626" t="str">
            <v>M3</v>
          </cell>
          <cell r="E2626">
            <v>572602</v>
          </cell>
          <cell r="F2626">
            <v>572602</v>
          </cell>
        </row>
        <row r="2627">
          <cell r="A2627" t="str">
            <v>AB13</v>
          </cell>
          <cell r="B2627" t="str">
            <v>CONCRETO 4000 psi - 28 Mpa Impermeabilizado</v>
          </cell>
          <cell r="C2627" t="str">
            <v>Analisis Basico</v>
          </cell>
          <cell r="D2627" t="str">
            <v>M3</v>
          </cell>
          <cell r="E2627">
            <v>589514</v>
          </cell>
          <cell r="F2627">
            <v>589514</v>
          </cell>
        </row>
        <row r="2628">
          <cell r="A2628" t="str">
            <v>AB14</v>
          </cell>
          <cell r="B2628" t="str">
            <v>CONCRETO MR 41 kg/cm2</v>
          </cell>
          <cell r="C2628" t="str">
            <v>Analisis Basico</v>
          </cell>
          <cell r="D2628" t="str">
            <v>M3</v>
          </cell>
          <cell r="E2628">
            <v>512851</v>
          </cell>
          <cell r="F2628">
            <v>512851</v>
          </cell>
        </row>
        <row r="2629">
          <cell r="A2629" t="str">
            <v>AB15</v>
          </cell>
          <cell r="B2629" t="str">
            <v>CONCRETO MR 42 kg/cm2</v>
          </cell>
          <cell r="C2629" t="str">
            <v>Analisis Basico</v>
          </cell>
          <cell r="D2629" t="str">
            <v>M3</v>
          </cell>
          <cell r="E2629">
            <v>521441</v>
          </cell>
          <cell r="F2629">
            <v>521441</v>
          </cell>
        </row>
        <row r="2630">
          <cell r="A2630" t="str">
            <v>AB16</v>
          </cell>
          <cell r="B2630" t="str">
            <v>CONCRETO MR 45 kg/cm2</v>
          </cell>
          <cell r="C2630" t="str">
            <v>Analisis Basico</v>
          </cell>
          <cell r="D2630" t="str">
            <v>M3</v>
          </cell>
          <cell r="E2630">
            <v>535009</v>
          </cell>
          <cell r="F2630">
            <v>535009</v>
          </cell>
        </row>
        <row r="2631">
          <cell r="A2631" t="str">
            <v>AB17</v>
          </cell>
          <cell r="B2631" t="str">
            <v>CONCRETO 5000 psi - 35 Mpa Impermeabilizado</v>
          </cell>
          <cell r="C2631" t="str">
            <v>Analisis Basico</v>
          </cell>
          <cell r="D2631" t="str">
            <v>M3</v>
          </cell>
          <cell r="E2631">
            <v>675694</v>
          </cell>
          <cell r="F2631">
            <v>675694</v>
          </cell>
        </row>
        <row r="2632">
          <cell r="A2632" t="str">
            <v>AB18</v>
          </cell>
          <cell r="B2632" t="str">
            <v>CONCRETO 5000 psi - 35 Mpa</v>
          </cell>
          <cell r="C2632" t="str">
            <v>Analisis Basico</v>
          </cell>
          <cell r="D2632" t="str">
            <v>M3</v>
          </cell>
          <cell r="E2632">
            <v>654482</v>
          </cell>
          <cell r="F2632">
            <v>654482</v>
          </cell>
        </row>
        <row r="2633">
          <cell r="A2633" t="str">
            <v>AB19</v>
          </cell>
          <cell r="B2633" t="str">
            <v>MORTERO 1:2</v>
          </cell>
          <cell r="C2633" t="str">
            <v>Analisis Basico</v>
          </cell>
          <cell r="D2633" t="str">
            <v>M3</v>
          </cell>
          <cell r="E2633">
            <v>663789</v>
          </cell>
          <cell r="F2633">
            <v>663789</v>
          </cell>
        </row>
        <row r="2634">
          <cell r="A2634" t="str">
            <v>AB20</v>
          </cell>
          <cell r="B2634" t="str">
            <v>MORTERO 1:3</v>
          </cell>
          <cell r="C2634" t="str">
            <v>Analisis Basico</v>
          </cell>
          <cell r="D2634" t="str">
            <v>M3</v>
          </cell>
          <cell r="E2634">
            <v>539143</v>
          </cell>
          <cell r="F2634">
            <v>539143</v>
          </cell>
        </row>
        <row r="2635">
          <cell r="A2635" t="str">
            <v>AB21</v>
          </cell>
          <cell r="B2635" t="str">
            <v>MORTERO 1:4</v>
          </cell>
          <cell r="C2635" t="str">
            <v>Analisis Basico</v>
          </cell>
          <cell r="D2635" t="str">
            <v>M3</v>
          </cell>
          <cell r="E2635">
            <v>467291</v>
          </cell>
          <cell r="F2635">
            <v>467291</v>
          </cell>
        </row>
        <row r="2636">
          <cell r="A2636" t="str">
            <v>AB22</v>
          </cell>
          <cell r="B2636" t="str">
            <v>MORTERO 1:5</v>
          </cell>
          <cell r="C2636" t="str">
            <v>Analisis Basico</v>
          </cell>
          <cell r="D2636" t="str">
            <v>M3</v>
          </cell>
          <cell r="E2636">
            <v>416312</v>
          </cell>
          <cell r="F2636">
            <v>416312</v>
          </cell>
        </row>
        <row r="2637">
          <cell r="A2637" t="str">
            <v>AB23</v>
          </cell>
          <cell r="B2637" t="str">
            <v>BORRAR</v>
          </cell>
          <cell r="C2637" t="str">
            <v>Analisis Basico</v>
          </cell>
          <cell r="D2637" t="str">
            <v>M3</v>
          </cell>
          <cell r="E2637">
            <v>0</v>
          </cell>
          <cell r="F2637">
            <v>0</v>
          </cell>
        </row>
        <row r="2638">
          <cell r="A2638" t="str">
            <v>AB24</v>
          </cell>
          <cell r="B2638" t="str">
            <v>MUROS E NLADRILLO - BORRAR</v>
          </cell>
          <cell r="C2638" t="str">
            <v>Analisis Basico</v>
          </cell>
          <cell r="D2638" t="str">
            <v>M2</v>
          </cell>
          <cell r="E2638">
            <v>0</v>
          </cell>
          <cell r="F2638">
            <v>0</v>
          </cell>
        </row>
        <row r="2639">
          <cell r="A2639" t="str">
            <v>AB25</v>
          </cell>
          <cell r="B2639" t="str">
            <v>CONCRETO MR 48 KG/CM2</v>
          </cell>
          <cell r="C2639" t="str">
            <v>Analisis Basico</v>
          </cell>
          <cell r="D2639" t="str">
            <v>M3</v>
          </cell>
          <cell r="E2639">
            <v>593021</v>
          </cell>
          <cell r="F2639">
            <v>593021</v>
          </cell>
        </row>
        <row r="2640">
          <cell r="A2640" t="str">
            <v>C7</v>
          </cell>
          <cell r="B2640" t="str">
            <v>CUADRILLA GG TIPO 1 (1 OFICIAL + 1 AYUDANTE) (Alumbrado Publico)</v>
          </cell>
          <cell r="C2640" t="str">
            <v>Cuadrilla</v>
          </cell>
          <cell r="D2640" t="str">
            <v>HR</v>
          </cell>
          <cell r="E2640">
            <v>39955</v>
          </cell>
          <cell r="F2640">
            <v>39955</v>
          </cell>
        </row>
        <row r="2641">
          <cell r="A2641" t="str">
            <v>C14</v>
          </cell>
          <cell r="B2641" t="str">
            <v>CUADRILLA GG TIPO 2 (1 OFICIAL + 2 AYUDANTE) (Alumbrado Publico)</v>
          </cell>
          <cell r="C2641" t="str">
            <v>Cuadrilla</v>
          </cell>
          <cell r="D2641" t="str">
            <v>HR</v>
          </cell>
          <cell r="E2641">
            <v>54104</v>
          </cell>
          <cell r="F2641">
            <v>54104</v>
          </cell>
        </row>
        <row r="2642">
          <cell r="A2642" t="str">
            <v>C21</v>
          </cell>
          <cell r="B2642" t="str">
            <v>CUADRILLA GG TIPO 3 (1 OFICIAL + 3 AYUDANTE) (Alumbrado Publico)</v>
          </cell>
          <cell r="C2642" t="str">
            <v>Cuadrilla</v>
          </cell>
          <cell r="D2642" t="str">
            <v>HR</v>
          </cell>
          <cell r="E2642">
            <v>68253</v>
          </cell>
          <cell r="F2642">
            <v>68253</v>
          </cell>
        </row>
        <row r="2643">
          <cell r="A2643" t="str">
            <v>C28</v>
          </cell>
          <cell r="B2643" t="str">
            <v>CUADRILLA GG TIPO 4 (1 OFICIAL + 4 AYUDANTE) (Alumbrado Publico)</v>
          </cell>
          <cell r="C2643" t="str">
            <v>Cuadrilla</v>
          </cell>
          <cell r="D2643" t="str">
            <v>HR</v>
          </cell>
          <cell r="E2643">
            <v>82402</v>
          </cell>
          <cell r="F2643">
            <v>82402</v>
          </cell>
        </row>
        <row r="2644">
          <cell r="A2644" t="str">
            <v>C35</v>
          </cell>
          <cell r="B2644" t="str">
            <v>CUADRILLA GG TIPO 5 (1 OFICIAL + 5 AYUDANTE) (Alumbrado Publico)</v>
          </cell>
          <cell r="C2644" t="str">
            <v>Cuadrilla</v>
          </cell>
          <cell r="D2644" t="str">
            <v>HR</v>
          </cell>
          <cell r="E2644">
            <v>96551</v>
          </cell>
          <cell r="F2644">
            <v>96551</v>
          </cell>
        </row>
        <row r="2645">
          <cell r="A2645" t="str">
            <v>C42</v>
          </cell>
          <cell r="B2645" t="str">
            <v>CUADRILLA GG TIPO 6 (1 OFICIAL + 6 AYUDANTE) (Alumbrado Publico)</v>
          </cell>
          <cell r="C2645" t="str">
            <v>Cuadrilla</v>
          </cell>
          <cell r="D2645" t="str">
            <v>HR</v>
          </cell>
          <cell r="E2645">
            <v>110700</v>
          </cell>
          <cell r="F2645">
            <v>110700</v>
          </cell>
        </row>
        <row r="2646">
          <cell r="A2646" t="str">
            <v>C45</v>
          </cell>
          <cell r="B2646" t="str">
            <v>CUADRILLA HH (1 SOLDADOR + 1 AYUDANTE)</v>
          </cell>
          <cell r="C2646" t="str">
            <v>Cuadrilla</v>
          </cell>
          <cell r="D2646" t="str">
            <v>HR</v>
          </cell>
          <cell r="E2646">
            <v>20853</v>
          </cell>
          <cell r="F2646">
            <v>20853</v>
          </cell>
        </row>
        <row r="2647">
          <cell r="A2647" t="str">
            <v>P17</v>
          </cell>
          <cell r="B2647" t="str">
            <v>JORNAL VIGILANTE NOCTURNO</v>
          </cell>
          <cell r="C2647" t="str">
            <v>Personal</v>
          </cell>
          <cell r="D2647" t="str">
            <v>DIA</v>
          </cell>
          <cell r="E2647">
            <v>118321</v>
          </cell>
          <cell r="F2647">
            <v>118321</v>
          </cell>
        </row>
        <row r="2648">
          <cell r="A2648" t="str">
            <v>C46</v>
          </cell>
          <cell r="B2648" t="str">
            <v>JORNAL VIGILANTE NOCTURNO Y/O FESTIVOS CON PRESTACIONES</v>
          </cell>
          <cell r="C2648" t="str">
            <v>Cuadrilla</v>
          </cell>
          <cell r="D2648" t="str">
            <v>DIA</v>
          </cell>
          <cell r="E2648">
            <v>118321</v>
          </cell>
          <cell r="F2648">
            <v>118321</v>
          </cell>
        </row>
        <row r="2649">
          <cell r="A2649" t="str">
            <v>P1</v>
          </cell>
          <cell r="B2649" t="str">
            <v>OFICIAL AA (ALBAÑILERIA)</v>
          </cell>
          <cell r="C2649" t="str">
            <v>Personal</v>
          </cell>
          <cell r="D2649" t="str">
            <v>HR</v>
          </cell>
          <cell r="E2649">
            <v>13130</v>
          </cell>
          <cell r="F2649">
            <v>13130</v>
          </cell>
        </row>
        <row r="2650">
          <cell r="A2650" t="str">
            <v>P2</v>
          </cell>
          <cell r="B2650" t="str">
            <v>OFICIAL BB (INSTALACIONES)</v>
          </cell>
          <cell r="C2650" t="str">
            <v>Personal</v>
          </cell>
          <cell r="D2650" t="str">
            <v>HR</v>
          </cell>
          <cell r="E2650">
            <v>14444</v>
          </cell>
          <cell r="F2650">
            <v>14444</v>
          </cell>
        </row>
        <row r="2651">
          <cell r="A2651" t="str">
            <v>P3</v>
          </cell>
          <cell r="B2651" t="str">
            <v>OFICIAL CC (PINTURA)</v>
          </cell>
          <cell r="C2651" t="str">
            <v>Personal</v>
          </cell>
          <cell r="D2651" t="str">
            <v>HR</v>
          </cell>
          <cell r="E2651">
            <v>15099</v>
          </cell>
          <cell r="F2651">
            <v>15099</v>
          </cell>
        </row>
        <row r="2652">
          <cell r="A2652" t="str">
            <v>P4</v>
          </cell>
          <cell r="B2652" t="str">
            <v>OFICIAL DD (CARPINTERIA)</v>
          </cell>
          <cell r="C2652" t="str">
            <v>Personal</v>
          </cell>
          <cell r="D2652" t="str">
            <v>HR</v>
          </cell>
          <cell r="E2652">
            <v>15099</v>
          </cell>
          <cell r="F2652">
            <v>15099</v>
          </cell>
        </row>
        <row r="2653">
          <cell r="A2653" t="str">
            <v>P5</v>
          </cell>
          <cell r="B2653" t="str">
            <v>OFICIAL EE (DRY WALL)</v>
          </cell>
          <cell r="C2653" t="str">
            <v>Personal</v>
          </cell>
          <cell r="D2653" t="str">
            <v>HR</v>
          </cell>
          <cell r="E2653">
            <v>14706</v>
          </cell>
          <cell r="F2653">
            <v>14706</v>
          </cell>
        </row>
        <row r="2654">
          <cell r="A2654" t="str">
            <v>P6</v>
          </cell>
          <cell r="B2654" t="str">
            <v>OFICIAL FF (ELECTRICAS)</v>
          </cell>
          <cell r="C2654" t="str">
            <v>Personal</v>
          </cell>
          <cell r="D2654" t="str">
            <v>HR</v>
          </cell>
          <cell r="E2654">
            <v>17960</v>
          </cell>
          <cell r="F2654">
            <v>17960</v>
          </cell>
        </row>
        <row r="2655">
          <cell r="A2655" t="str">
            <v>P7</v>
          </cell>
          <cell r="B2655" t="str">
            <v>OFICIAL GG (ALUMBRADO PUBLICO)</v>
          </cell>
          <cell r="C2655" t="str">
            <v>Personal</v>
          </cell>
          <cell r="D2655" t="str">
            <v>HR</v>
          </cell>
          <cell r="E2655">
            <v>29933</v>
          </cell>
          <cell r="F2655">
            <v>29933</v>
          </cell>
        </row>
        <row r="2656">
          <cell r="A2656" t="str">
            <v>P18</v>
          </cell>
          <cell r="B2656" t="str">
            <v>PROTECCION SEGUN PROTOCOLO COVID-19</v>
          </cell>
          <cell r="C2656" t="str">
            <v>Personal</v>
          </cell>
          <cell r="D2656" t="str">
            <v>DIA</v>
          </cell>
          <cell r="E2656">
            <v>5906</v>
          </cell>
          <cell r="F2656">
            <v>5906</v>
          </cell>
        </row>
        <row r="2657">
          <cell r="A2657" t="str">
            <v>P16</v>
          </cell>
          <cell r="B2657" t="str">
            <v>SOLDADOR</v>
          </cell>
          <cell r="C2657" t="str">
            <v>Personal</v>
          </cell>
          <cell r="D2657" t="str">
            <v>HR</v>
          </cell>
          <cell r="E2657">
            <v>15983</v>
          </cell>
          <cell r="F2657">
            <v>15983</v>
          </cell>
        </row>
        <row r="2658">
          <cell r="A2658" t="str">
            <v>C47</v>
          </cell>
          <cell r="B2658" t="str">
            <v>VIGIA DE SALUD (AUXILIAR DE ENFERMERIA)</v>
          </cell>
          <cell r="C2658" t="str">
            <v>Cuadrilla</v>
          </cell>
          <cell r="D2658" t="str">
            <v>DIA</v>
          </cell>
          <cell r="E2658">
            <v>89750</v>
          </cell>
          <cell r="F2658">
            <v>89750</v>
          </cell>
        </row>
        <row r="2659">
          <cell r="A2659" t="str">
            <v>P20</v>
          </cell>
          <cell r="B2659" t="str">
            <v>VIGIA DE SALUD (AUXILIAR DE ENFERMERIA)</v>
          </cell>
          <cell r="C2659" t="str">
            <v>Personal</v>
          </cell>
          <cell r="D2659" t="str">
            <v>DIA</v>
          </cell>
          <cell r="E2659">
            <v>89750</v>
          </cell>
          <cell r="F2659">
            <v>89750</v>
          </cell>
        </row>
      </sheetData>
      <sheetData sheetId="4"/>
      <sheetData sheetId="5"/>
      <sheetData sheetId="6"/>
      <sheetData sheetId="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0.xml"/><Relationship Id="rId1" Type="http://schemas.openxmlformats.org/officeDocument/2006/relationships/printerSettings" Target="../printerSettings/printerSettings23.bin"/><Relationship Id="rId4" Type="http://schemas.openxmlformats.org/officeDocument/2006/relationships/comments" Target="../comments2.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1.xml"/><Relationship Id="rId1" Type="http://schemas.openxmlformats.org/officeDocument/2006/relationships/printerSettings" Target="../printerSettings/printerSettings24.bin"/><Relationship Id="rId4" Type="http://schemas.openxmlformats.org/officeDocument/2006/relationships/comments" Target="../comments3.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22.xml"/><Relationship Id="rId1" Type="http://schemas.openxmlformats.org/officeDocument/2006/relationships/printerSettings" Target="../printerSettings/printerSettings25.bin"/><Relationship Id="rId4" Type="http://schemas.openxmlformats.org/officeDocument/2006/relationships/comments" Target="../comments4.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38.xml"/><Relationship Id="rId1" Type="http://schemas.openxmlformats.org/officeDocument/2006/relationships/printerSettings" Target="../printerSettings/printerSettings41.bin"/><Relationship Id="rId4" Type="http://schemas.openxmlformats.org/officeDocument/2006/relationships/comments" Target="../comments5.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39.xml"/><Relationship Id="rId1" Type="http://schemas.openxmlformats.org/officeDocument/2006/relationships/printerSettings" Target="../printerSettings/printerSettings42.bin"/><Relationship Id="rId4" Type="http://schemas.openxmlformats.org/officeDocument/2006/relationships/comments" Target="../comments6.xml"/></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40.xml"/><Relationship Id="rId1" Type="http://schemas.openxmlformats.org/officeDocument/2006/relationships/printerSettings" Target="../printerSettings/printerSettings43.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99"/>
  <sheetViews>
    <sheetView view="pageBreakPreview" zoomScale="70" zoomScaleNormal="70" zoomScaleSheetLayoutView="70" workbookViewId="0">
      <selection activeCell="G24" sqref="G24"/>
    </sheetView>
  </sheetViews>
  <sheetFormatPr baseColWidth="10" defaultRowHeight="18.75" x14ac:dyDescent="0.3"/>
  <cols>
    <col min="1" max="2" width="3.42578125" style="40" customWidth="1"/>
    <col min="3" max="3" width="5.140625" style="40" customWidth="1"/>
    <col min="4" max="4" width="14.28515625" style="40" customWidth="1"/>
    <col min="5" max="5" width="10.85546875" style="96" hidden="1" customWidth="1"/>
    <col min="6" max="6" width="10.85546875" style="40" hidden="1" customWidth="1"/>
    <col min="7" max="7" width="73.28515625" style="40" customWidth="1"/>
    <col min="8" max="8" width="8.7109375" style="40" customWidth="1"/>
    <col min="9" max="9" width="11.85546875" style="316" bestFit="1" customWidth="1"/>
    <col min="10" max="10" width="19.140625" style="39" bestFit="1" customWidth="1"/>
    <col min="11" max="11" width="21.7109375" style="329" bestFit="1" customWidth="1"/>
    <col min="12" max="12" width="3.28515625" style="40" customWidth="1"/>
    <col min="13" max="13" width="2.7109375" style="40" customWidth="1"/>
    <col min="14" max="14" width="31.5703125" style="317" customWidth="1"/>
    <col min="15" max="15" width="2.85546875" style="40" customWidth="1"/>
    <col min="16" max="17" width="11.42578125" style="40"/>
    <col min="18" max="18" width="22" style="40" customWidth="1"/>
    <col min="19" max="19" width="21.42578125" style="40" customWidth="1"/>
    <col min="20" max="206" width="11.42578125" style="40"/>
    <col min="207" max="208" width="3.42578125" style="40" customWidth="1"/>
    <col min="209" max="209" width="5.140625" style="40" customWidth="1"/>
    <col min="210" max="210" width="14.28515625" style="40" customWidth="1"/>
    <col min="211" max="212" width="10.85546875" style="40" customWidth="1"/>
    <col min="213" max="213" width="73.28515625" style="40" customWidth="1"/>
    <col min="214" max="214" width="8.7109375" style="40" customWidth="1"/>
    <col min="215" max="217" width="18.85546875" style="40" customWidth="1"/>
    <col min="218" max="218" width="21.140625" style="40" customWidth="1"/>
    <col min="219" max="219" width="30" style="40" customWidth="1"/>
    <col min="220" max="220" width="3.28515625" style="40" customWidth="1"/>
    <col min="221" max="221" width="2.7109375" style="40" customWidth="1"/>
    <col min="222" max="222" width="25.7109375" style="40" customWidth="1"/>
    <col min="223" max="223" width="4.7109375" style="40" customWidth="1"/>
    <col min="224" max="224" width="24.42578125" style="40" customWidth="1"/>
    <col min="225" max="462" width="11.42578125" style="40"/>
    <col min="463" max="464" width="3.42578125" style="40" customWidth="1"/>
    <col min="465" max="465" width="5.140625" style="40" customWidth="1"/>
    <col min="466" max="466" width="14.28515625" style="40" customWidth="1"/>
    <col min="467" max="468" width="10.85546875" style="40" customWidth="1"/>
    <col min="469" max="469" width="73.28515625" style="40" customWidth="1"/>
    <col min="470" max="470" width="8.7109375" style="40" customWidth="1"/>
    <col min="471" max="473" width="18.85546875" style="40" customWidth="1"/>
    <col min="474" max="474" width="21.140625" style="40" customWidth="1"/>
    <col min="475" max="475" width="30" style="40" customWidth="1"/>
    <col min="476" max="476" width="3.28515625" style="40" customWidth="1"/>
    <col min="477" max="477" width="2.7109375" style="40" customWidth="1"/>
    <col min="478" max="478" width="25.7109375" style="40" customWidth="1"/>
    <col min="479" max="479" width="4.7109375" style="40" customWidth="1"/>
    <col min="480" max="480" width="24.42578125" style="40" customWidth="1"/>
    <col min="481" max="718" width="11.42578125" style="40"/>
    <col min="719" max="720" width="3.42578125" style="40" customWidth="1"/>
    <col min="721" max="721" width="5.140625" style="40" customWidth="1"/>
    <col min="722" max="722" width="14.28515625" style="40" customWidth="1"/>
    <col min="723" max="724" width="10.85546875" style="40" customWidth="1"/>
    <col min="725" max="725" width="73.28515625" style="40" customWidth="1"/>
    <col min="726" max="726" width="8.7109375" style="40" customWidth="1"/>
    <col min="727" max="729" width="18.85546875" style="40" customWidth="1"/>
    <col min="730" max="730" width="21.140625" style="40" customWidth="1"/>
    <col min="731" max="731" width="30" style="40" customWidth="1"/>
    <col min="732" max="732" width="3.28515625" style="40" customWidth="1"/>
    <col min="733" max="733" width="2.7109375" style="40" customWidth="1"/>
    <col min="734" max="734" width="25.7109375" style="40" customWidth="1"/>
    <col min="735" max="735" width="4.7109375" style="40" customWidth="1"/>
    <col min="736" max="736" width="24.42578125" style="40" customWidth="1"/>
    <col min="737" max="974" width="11.42578125" style="40"/>
    <col min="975" max="976" width="3.42578125" style="40" customWidth="1"/>
    <col min="977" max="977" width="5.140625" style="40" customWidth="1"/>
    <col min="978" max="978" width="14.28515625" style="40" customWidth="1"/>
    <col min="979" max="980" width="10.85546875" style="40" customWidth="1"/>
    <col min="981" max="981" width="73.28515625" style="40" customWidth="1"/>
    <col min="982" max="982" width="8.7109375" style="40" customWidth="1"/>
    <col min="983" max="985" width="18.85546875" style="40" customWidth="1"/>
    <col min="986" max="986" width="21.140625" style="40" customWidth="1"/>
    <col min="987" max="987" width="30" style="40" customWidth="1"/>
    <col min="988" max="988" width="3.28515625" style="40" customWidth="1"/>
    <col min="989" max="989" width="2.7109375" style="40" customWidth="1"/>
    <col min="990" max="990" width="25.7109375" style="40" customWidth="1"/>
    <col min="991" max="991" width="4.7109375" style="40" customWidth="1"/>
    <col min="992" max="992" width="24.42578125" style="40" customWidth="1"/>
    <col min="993" max="1230" width="11.42578125" style="40"/>
    <col min="1231" max="1232" width="3.42578125" style="40" customWidth="1"/>
    <col min="1233" max="1233" width="5.140625" style="40" customWidth="1"/>
    <col min="1234" max="1234" width="14.28515625" style="40" customWidth="1"/>
    <col min="1235" max="1236" width="10.85546875" style="40" customWidth="1"/>
    <col min="1237" max="1237" width="73.28515625" style="40" customWidth="1"/>
    <col min="1238" max="1238" width="8.7109375" style="40" customWidth="1"/>
    <col min="1239" max="1241" width="18.85546875" style="40" customWidth="1"/>
    <col min="1242" max="1242" width="21.140625" style="40" customWidth="1"/>
    <col min="1243" max="1243" width="30" style="40" customWidth="1"/>
    <col min="1244" max="1244" width="3.28515625" style="40" customWidth="1"/>
    <col min="1245" max="1245" width="2.7109375" style="40" customWidth="1"/>
    <col min="1246" max="1246" width="25.7109375" style="40" customWidth="1"/>
    <col min="1247" max="1247" width="4.7109375" style="40" customWidth="1"/>
    <col min="1248" max="1248" width="24.42578125" style="40" customWidth="1"/>
    <col min="1249" max="1486" width="11.42578125" style="40"/>
    <col min="1487" max="1488" width="3.42578125" style="40" customWidth="1"/>
    <col min="1489" max="1489" width="5.140625" style="40" customWidth="1"/>
    <col min="1490" max="1490" width="14.28515625" style="40" customWidth="1"/>
    <col min="1491" max="1492" width="10.85546875" style="40" customWidth="1"/>
    <col min="1493" max="1493" width="73.28515625" style="40" customWidth="1"/>
    <col min="1494" max="1494" width="8.7109375" style="40" customWidth="1"/>
    <col min="1495" max="1497" width="18.85546875" style="40" customWidth="1"/>
    <col min="1498" max="1498" width="21.140625" style="40" customWidth="1"/>
    <col min="1499" max="1499" width="30" style="40" customWidth="1"/>
    <col min="1500" max="1500" width="3.28515625" style="40" customWidth="1"/>
    <col min="1501" max="1501" width="2.7109375" style="40" customWidth="1"/>
    <col min="1502" max="1502" width="25.7109375" style="40" customWidth="1"/>
    <col min="1503" max="1503" width="4.7109375" style="40" customWidth="1"/>
    <col min="1504" max="1504" width="24.42578125" style="40" customWidth="1"/>
    <col min="1505" max="1742" width="11.42578125" style="40"/>
    <col min="1743" max="1744" width="3.42578125" style="40" customWidth="1"/>
    <col min="1745" max="1745" width="5.140625" style="40" customWidth="1"/>
    <col min="1746" max="1746" width="14.28515625" style="40" customWidth="1"/>
    <col min="1747" max="1748" width="10.85546875" style="40" customWidth="1"/>
    <col min="1749" max="1749" width="73.28515625" style="40" customWidth="1"/>
    <col min="1750" max="1750" width="8.7109375" style="40" customWidth="1"/>
    <col min="1751" max="1753" width="18.85546875" style="40" customWidth="1"/>
    <col min="1754" max="1754" width="21.140625" style="40" customWidth="1"/>
    <col min="1755" max="1755" width="30" style="40" customWidth="1"/>
    <col min="1756" max="1756" width="3.28515625" style="40" customWidth="1"/>
    <col min="1757" max="1757" width="2.7109375" style="40" customWidth="1"/>
    <col min="1758" max="1758" width="25.7109375" style="40" customWidth="1"/>
    <col min="1759" max="1759" width="4.7109375" style="40" customWidth="1"/>
    <col min="1760" max="1760" width="24.42578125" style="40" customWidth="1"/>
    <col min="1761" max="1998" width="11.42578125" style="40"/>
    <col min="1999" max="2000" width="3.42578125" style="40" customWidth="1"/>
    <col min="2001" max="2001" width="5.140625" style="40" customWidth="1"/>
    <col min="2002" max="2002" width="14.28515625" style="40" customWidth="1"/>
    <col min="2003" max="2004" width="10.85546875" style="40" customWidth="1"/>
    <col min="2005" max="2005" width="73.28515625" style="40" customWidth="1"/>
    <col min="2006" max="2006" width="8.7109375" style="40" customWidth="1"/>
    <col min="2007" max="2009" width="18.85546875" style="40" customWidth="1"/>
    <col min="2010" max="2010" width="21.140625" style="40" customWidth="1"/>
    <col min="2011" max="2011" width="30" style="40" customWidth="1"/>
    <col min="2012" max="2012" width="3.28515625" style="40" customWidth="1"/>
    <col min="2013" max="2013" width="2.7109375" style="40" customWidth="1"/>
    <col min="2014" max="2014" width="25.7109375" style="40" customWidth="1"/>
    <col min="2015" max="2015" width="4.7109375" style="40" customWidth="1"/>
    <col min="2016" max="2016" width="24.42578125" style="40" customWidth="1"/>
    <col min="2017" max="2254" width="11.42578125" style="40"/>
    <col min="2255" max="2256" width="3.42578125" style="40" customWidth="1"/>
    <col min="2257" max="2257" width="5.140625" style="40" customWidth="1"/>
    <col min="2258" max="2258" width="14.28515625" style="40" customWidth="1"/>
    <col min="2259" max="2260" width="10.85546875" style="40" customWidth="1"/>
    <col min="2261" max="2261" width="73.28515625" style="40" customWidth="1"/>
    <col min="2262" max="2262" width="8.7109375" style="40" customWidth="1"/>
    <col min="2263" max="2265" width="18.85546875" style="40" customWidth="1"/>
    <col min="2266" max="2266" width="21.140625" style="40" customWidth="1"/>
    <col min="2267" max="2267" width="30" style="40" customWidth="1"/>
    <col min="2268" max="2268" width="3.28515625" style="40" customWidth="1"/>
    <col min="2269" max="2269" width="2.7109375" style="40" customWidth="1"/>
    <col min="2270" max="2270" width="25.7109375" style="40" customWidth="1"/>
    <col min="2271" max="2271" width="4.7109375" style="40" customWidth="1"/>
    <col min="2272" max="2272" width="24.42578125" style="40" customWidth="1"/>
    <col min="2273" max="2510" width="11.42578125" style="40"/>
    <col min="2511" max="2512" width="3.42578125" style="40" customWidth="1"/>
    <col min="2513" max="2513" width="5.140625" style="40" customWidth="1"/>
    <col min="2514" max="2514" width="14.28515625" style="40" customWidth="1"/>
    <col min="2515" max="2516" width="10.85546875" style="40" customWidth="1"/>
    <col min="2517" max="2517" width="73.28515625" style="40" customWidth="1"/>
    <col min="2518" max="2518" width="8.7109375" style="40" customWidth="1"/>
    <col min="2519" max="2521" width="18.85546875" style="40" customWidth="1"/>
    <col min="2522" max="2522" width="21.140625" style="40" customWidth="1"/>
    <col min="2523" max="2523" width="30" style="40" customWidth="1"/>
    <col min="2524" max="2524" width="3.28515625" style="40" customWidth="1"/>
    <col min="2525" max="2525" width="2.7109375" style="40" customWidth="1"/>
    <col min="2526" max="2526" width="25.7109375" style="40" customWidth="1"/>
    <col min="2527" max="2527" width="4.7109375" style="40" customWidth="1"/>
    <col min="2528" max="2528" width="24.42578125" style="40" customWidth="1"/>
    <col min="2529" max="2766" width="11.42578125" style="40"/>
    <col min="2767" max="2768" width="3.42578125" style="40" customWidth="1"/>
    <col min="2769" max="2769" width="5.140625" style="40" customWidth="1"/>
    <col min="2770" max="2770" width="14.28515625" style="40" customWidth="1"/>
    <col min="2771" max="2772" width="10.85546875" style="40" customWidth="1"/>
    <col min="2773" max="2773" width="73.28515625" style="40" customWidth="1"/>
    <col min="2774" max="2774" width="8.7109375" style="40" customWidth="1"/>
    <col min="2775" max="2777" width="18.85546875" style="40" customWidth="1"/>
    <col min="2778" max="2778" width="21.140625" style="40" customWidth="1"/>
    <col min="2779" max="2779" width="30" style="40" customWidth="1"/>
    <col min="2780" max="2780" width="3.28515625" style="40" customWidth="1"/>
    <col min="2781" max="2781" width="2.7109375" style="40" customWidth="1"/>
    <col min="2782" max="2782" width="25.7109375" style="40" customWidth="1"/>
    <col min="2783" max="2783" width="4.7109375" style="40" customWidth="1"/>
    <col min="2784" max="2784" width="24.42578125" style="40" customWidth="1"/>
    <col min="2785" max="3022" width="11.42578125" style="40"/>
    <col min="3023" max="3024" width="3.42578125" style="40" customWidth="1"/>
    <col min="3025" max="3025" width="5.140625" style="40" customWidth="1"/>
    <col min="3026" max="3026" width="14.28515625" style="40" customWidth="1"/>
    <col min="3027" max="3028" width="10.85546875" style="40" customWidth="1"/>
    <col min="3029" max="3029" width="73.28515625" style="40" customWidth="1"/>
    <col min="3030" max="3030" width="8.7109375" style="40" customWidth="1"/>
    <col min="3031" max="3033" width="18.85546875" style="40" customWidth="1"/>
    <col min="3034" max="3034" width="21.140625" style="40" customWidth="1"/>
    <col min="3035" max="3035" width="30" style="40" customWidth="1"/>
    <col min="3036" max="3036" width="3.28515625" style="40" customWidth="1"/>
    <col min="3037" max="3037" width="2.7109375" style="40" customWidth="1"/>
    <col min="3038" max="3038" width="25.7109375" style="40" customWidth="1"/>
    <col min="3039" max="3039" width="4.7109375" style="40" customWidth="1"/>
    <col min="3040" max="3040" width="24.42578125" style="40" customWidth="1"/>
    <col min="3041" max="3278" width="11.42578125" style="40"/>
    <col min="3279" max="3280" width="3.42578125" style="40" customWidth="1"/>
    <col min="3281" max="3281" width="5.140625" style="40" customWidth="1"/>
    <col min="3282" max="3282" width="14.28515625" style="40" customWidth="1"/>
    <col min="3283" max="3284" width="10.85546875" style="40" customWidth="1"/>
    <col min="3285" max="3285" width="73.28515625" style="40" customWidth="1"/>
    <col min="3286" max="3286" width="8.7109375" style="40" customWidth="1"/>
    <col min="3287" max="3289" width="18.85546875" style="40" customWidth="1"/>
    <col min="3290" max="3290" width="21.140625" style="40" customWidth="1"/>
    <col min="3291" max="3291" width="30" style="40" customWidth="1"/>
    <col min="3292" max="3292" width="3.28515625" style="40" customWidth="1"/>
    <col min="3293" max="3293" width="2.7109375" style="40" customWidth="1"/>
    <col min="3294" max="3294" width="25.7109375" style="40" customWidth="1"/>
    <col min="3295" max="3295" width="4.7109375" style="40" customWidth="1"/>
    <col min="3296" max="3296" width="24.42578125" style="40" customWidth="1"/>
    <col min="3297" max="3534" width="11.42578125" style="40"/>
    <col min="3535" max="3536" width="3.42578125" style="40" customWidth="1"/>
    <col min="3537" max="3537" width="5.140625" style="40" customWidth="1"/>
    <col min="3538" max="3538" width="14.28515625" style="40" customWidth="1"/>
    <col min="3539" max="3540" width="10.85546875" style="40" customWidth="1"/>
    <col min="3541" max="3541" width="73.28515625" style="40" customWidth="1"/>
    <col min="3542" max="3542" width="8.7109375" style="40" customWidth="1"/>
    <col min="3543" max="3545" width="18.85546875" style="40" customWidth="1"/>
    <col min="3546" max="3546" width="21.140625" style="40" customWidth="1"/>
    <col min="3547" max="3547" width="30" style="40" customWidth="1"/>
    <col min="3548" max="3548" width="3.28515625" style="40" customWidth="1"/>
    <col min="3549" max="3549" width="2.7109375" style="40" customWidth="1"/>
    <col min="3550" max="3550" width="25.7109375" style="40" customWidth="1"/>
    <col min="3551" max="3551" width="4.7109375" style="40" customWidth="1"/>
    <col min="3552" max="3552" width="24.42578125" style="40" customWidth="1"/>
    <col min="3553" max="3790" width="11.42578125" style="40"/>
    <col min="3791" max="3792" width="3.42578125" style="40" customWidth="1"/>
    <col min="3793" max="3793" width="5.140625" style="40" customWidth="1"/>
    <col min="3794" max="3794" width="14.28515625" style="40" customWidth="1"/>
    <col min="3795" max="3796" width="10.85546875" style="40" customWidth="1"/>
    <col min="3797" max="3797" width="73.28515625" style="40" customWidth="1"/>
    <col min="3798" max="3798" width="8.7109375" style="40" customWidth="1"/>
    <col min="3799" max="3801" width="18.85546875" style="40" customWidth="1"/>
    <col min="3802" max="3802" width="21.140625" style="40" customWidth="1"/>
    <col min="3803" max="3803" width="30" style="40" customWidth="1"/>
    <col min="3804" max="3804" width="3.28515625" style="40" customWidth="1"/>
    <col min="3805" max="3805" width="2.7109375" style="40" customWidth="1"/>
    <col min="3806" max="3806" width="25.7109375" style="40" customWidth="1"/>
    <col min="3807" max="3807" width="4.7109375" style="40" customWidth="1"/>
    <col min="3808" max="3808" width="24.42578125" style="40" customWidth="1"/>
    <col min="3809" max="4046" width="11.42578125" style="40"/>
    <col min="4047" max="4048" width="3.42578125" style="40" customWidth="1"/>
    <col min="4049" max="4049" width="5.140625" style="40" customWidth="1"/>
    <col min="4050" max="4050" width="14.28515625" style="40" customWidth="1"/>
    <col min="4051" max="4052" width="10.85546875" style="40" customWidth="1"/>
    <col min="4053" max="4053" width="73.28515625" style="40" customWidth="1"/>
    <col min="4054" max="4054" width="8.7109375" style="40" customWidth="1"/>
    <col min="4055" max="4057" width="18.85546875" style="40" customWidth="1"/>
    <col min="4058" max="4058" width="21.140625" style="40" customWidth="1"/>
    <col min="4059" max="4059" width="30" style="40" customWidth="1"/>
    <col min="4060" max="4060" width="3.28515625" style="40" customWidth="1"/>
    <col min="4061" max="4061" width="2.7109375" style="40" customWidth="1"/>
    <col min="4062" max="4062" width="25.7109375" style="40" customWidth="1"/>
    <col min="4063" max="4063" width="4.7109375" style="40" customWidth="1"/>
    <col min="4064" max="4064" width="24.42578125" style="40" customWidth="1"/>
    <col min="4065" max="4302" width="11.42578125" style="40"/>
    <col min="4303" max="4304" width="3.42578125" style="40" customWidth="1"/>
    <col min="4305" max="4305" width="5.140625" style="40" customWidth="1"/>
    <col min="4306" max="4306" width="14.28515625" style="40" customWidth="1"/>
    <col min="4307" max="4308" width="10.85546875" style="40" customWidth="1"/>
    <col min="4309" max="4309" width="73.28515625" style="40" customWidth="1"/>
    <col min="4310" max="4310" width="8.7109375" style="40" customWidth="1"/>
    <col min="4311" max="4313" width="18.85546875" style="40" customWidth="1"/>
    <col min="4314" max="4314" width="21.140625" style="40" customWidth="1"/>
    <col min="4315" max="4315" width="30" style="40" customWidth="1"/>
    <col min="4316" max="4316" width="3.28515625" style="40" customWidth="1"/>
    <col min="4317" max="4317" width="2.7109375" style="40" customWidth="1"/>
    <col min="4318" max="4318" width="25.7109375" style="40" customWidth="1"/>
    <col min="4319" max="4319" width="4.7109375" style="40" customWidth="1"/>
    <col min="4320" max="4320" width="24.42578125" style="40" customWidth="1"/>
    <col min="4321" max="4558" width="11.42578125" style="40"/>
    <col min="4559" max="4560" width="3.42578125" style="40" customWidth="1"/>
    <col min="4561" max="4561" width="5.140625" style="40" customWidth="1"/>
    <col min="4562" max="4562" width="14.28515625" style="40" customWidth="1"/>
    <col min="4563" max="4564" width="10.85546875" style="40" customWidth="1"/>
    <col min="4565" max="4565" width="73.28515625" style="40" customWidth="1"/>
    <col min="4566" max="4566" width="8.7109375" style="40" customWidth="1"/>
    <col min="4567" max="4569" width="18.85546875" style="40" customWidth="1"/>
    <col min="4570" max="4570" width="21.140625" style="40" customWidth="1"/>
    <col min="4571" max="4571" width="30" style="40" customWidth="1"/>
    <col min="4572" max="4572" width="3.28515625" style="40" customWidth="1"/>
    <col min="4573" max="4573" width="2.7109375" style="40" customWidth="1"/>
    <col min="4574" max="4574" width="25.7109375" style="40" customWidth="1"/>
    <col min="4575" max="4575" width="4.7109375" style="40" customWidth="1"/>
    <col min="4576" max="4576" width="24.42578125" style="40" customWidth="1"/>
    <col min="4577" max="4814" width="11.42578125" style="40"/>
    <col min="4815" max="4816" width="3.42578125" style="40" customWidth="1"/>
    <col min="4817" max="4817" width="5.140625" style="40" customWidth="1"/>
    <col min="4818" max="4818" width="14.28515625" style="40" customWidth="1"/>
    <col min="4819" max="4820" width="10.85546875" style="40" customWidth="1"/>
    <col min="4821" max="4821" width="73.28515625" style="40" customWidth="1"/>
    <col min="4822" max="4822" width="8.7109375" style="40" customWidth="1"/>
    <col min="4823" max="4825" width="18.85546875" style="40" customWidth="1"/>
    <col min="4826" max="4826" width="21.140625" style="40" customWidth="1"/>
    <col min="4827" max="4827" width="30" style="40" customWidth="1"/>
    <col min="4828" max="4828" width="3.28515625" style="40" customWidth="1"/>
    <col min="4829" max="4829" width="2.7109375" style="40" customWidth="1"/>
    <col min="4830" max="4830" width="25.7109375" style="40" customWidth="1"/>
    <col min="4831" max="4831" width="4.7109375" style="40" customWidth="1"/>
    <col min="4832" max="4832" width="24.42578125" style="40" customWidth="1"/>
    <col min="4833" max="5070" width="11.42578125" style="40"/>
    <col min="5071" max="5072" width="3.42578125" style="40" customWidth="1"/>
    <col min="5073" max="5073" width="5.140625" style="40" customWidth="1"/>
    <col min="5074" max="5074" width="14.28515625" style="40" customWidth="1"/>
    <col min="5075" max="5076" width="10.85546875" style="40" customWidth="1"/>
    <col min="5077" max="5077" width="73.28515625" style="40" customWidth="1"/>
    <col min="5078" max="5078" width="8.7109375" style="40" customWidth="1"/>
    <col min="5079" max="5081" width="18.85546875" style="40" customWidth="1"/>
    <col min="5082" max="5082" width="21.140625" style="40" customWidth="1"/>
    <col min="5083" max="5083" width="30" style="40" customWidth="1"/>
    <col min="5084" max="5084" width="3.28515625" style="40" customWidth="1"/>
    <col min="5085" max="5085" width="2.7109375" style="40" customWidth="1"/>
    <col min="5086" max="5086" width="25.7109375" style="40" customWidth="1"/>
    <col min="5087" max="5087" width="4.7109375" style="40" customWidth="1"/>
    <col min="5088" max="5088" width="24.42578125" style="40" customWidth="1"/>
    <col min="5089" max="5326" width="11.42578125" style="40"/>
    <col min="5327" max="5328" width="3.42578125" style="40" customWidth="1"/>
    <col min="5329" max="5329" width="5.140625" style="40" customWidth="1"/>
    <col min="5330" max="5330" width="14.28515625" style="40" customWidth="1"/>
    <col min="5331" max="5332" width="10.85546875" style="40" customWidth="1"/>
    <col min="5333" max="5333" width="73.28515625" style="40" customWidth="1"/>
    <col min="5334" max="5334" width="8.7109375" style="40" customWidth="1"/>
    <col min="5335" max="5337" width="18.85546875" style="40" customWidth="1"/>
    <col min="5338" max="5338" width="21.140625" style="40" customWidth="1"/>
    <col min="5339" max="5339" width="30" style="40" customWidth="1"/>
    <col min="5340" max="5340" width="3.28515625" style="40" customWidth="1"/>
    <col min="5341" max="5341" width="2.7109375" style="40" customWidth="1"/>
    <col min="5342" max="5342" width="25.7109375" style="40" customWidth="1"/>
    <col min="5343" max="5343" width="4.7109375" style="40" customWidth="1"/>
    <col min="5344" max="5344" width="24.42578125" style="40" customWidth="1"/>
    <col min="5345" max="5582" width="11.42578125" style="40"/>
    <col min="5583" max="5584" width="3.42578125" style="40" customWidth="1"/>
    <col min="5585" max="5585" width="5.140625" style="40" customWidth="1"/>
    <col min="5586" max="5586" width="14.28515625" style="40" customWidth="1"/>
    <col min="5587" max="5588" width="10.85546875" style="40" customWidth="1"/>
    <col min="5589" max="5589" width="73.28515625" style="40" customWidth="1"/>
    <col min="5590" max="5590" width="8.7109375" style="40" customWidth="1"/>
    <col min="5591" max="5593" width="18.85546875" style="40" customWidth="1"/>
    <col min="5594" max="5594" width="21.140625" style="40" customWidth="1"/>
    <col min="5595" max="5595" width="30" style="40" customWidth="1"/>
    <col min="5596" max="5596" width="3.28515625" style="40" customWidth="1"/>
    <col min="5597" max="5597" width="2.7109375" style="40" customWidth="1"/>
    <col min="5598" max="5598" width="25.7109375" style="40" customWidth="1"/>
    <col min="5599" max="5599" width="4.7109375" style="40" customWidth="1"/>
    <col min="5600" max="5600" width="24.42578125" style="40" customWidth="1"/>
    <col min="5601" max="5838" width="11.42578125" style="40"/>
    <col min="5839" max="5840" width="3.42578125" style="40" customWidth="1"/>
    <col min="5841" max="5841" width="5.140625" style="40" customWidth="1"/>
    <col min="5842" max="5842" width="14.28515625" style="40" customWidth="1"/>
    <col min="5843" max="5844" width="10.85546875" style="40" customWidth="1"/>
    <col min="5845" max="5845" width="73.28515625" style="40" customWidth="1"/>
    <col min="5846" max="5846" width="8.7109375" style="40" customWidth="1"/>
    <col min="5847" max="5849" width="18.85546875" style="40" customWidth="1"/>
    <col min="5850" max="5850" width="21.140625" style="40" customWidth="1"/>
    <col min="5851" max="5851" width="30" style="40" customWidth="1"/>
    <col min="5852" max="5852" width="3.28515625" style="40" customWidth="1"/>
    <col min="5853" max="5853" width="2.7109375" style="40" customWidth="1"/>
    <col min="5854" max="5854" width="25.7109375" style="40" customWidth="1"/>
    <col min="5855" max="5855" width="4.7109375" style="40" customWidth="1"/>
    <col min="5856" max="5856" width="24.42578125" style="40" customWidth="1"/>
    <col min="5857" max="6094" width="11.42578125" style="40"/>
    <col min="6095" max="6096" width="3.42578125" style="40" customWidth="1"/>
    <col min="6097" max="6097" width="5.140625" style="40" customWidth="1"/>
    <col min="6098" max="6098" width="14.28515625" style="40" customWidth="1"/>
    <col min="6099" max="6100" width="10.85546875" style="40" customWidth="1"/>
    <col min="6101" max="6101" width="73.28515625" style="40" customWidth="1"/>
    <col min="6102" max="6102" width="8.7109375" style="40" customWidth="1"/>
    <col min="6103" max="6105" width="18.85546875" style="40" customWidth="1"/>
    <col min="6106" max="6106" width="21.140625" style="40" customWidth="1"/>
    <col min="6107" max="6107" width="30" style="40" customWidth="1"/>
    <col min="6108" max="6108" width="3.28515625" style="40" customWidth="1"/>
    <col min="6109" max="6109" width="2.7109375" style="40" customWidth="1"/>
    <col min="6110" max="6110" width="25.7109375" style="40" customWidth="1"/>
    <col min="6111" max="6111" width="4.7109375" style="40" customWidth="1"/>
    <col min="6112" max="6112" width="24.42578125" style="40" customWidth="1"/>
    <col min="6113" max="6350" width="11.42578125" style="40"/>
    <col min="6351" max="6352" width="3.42578125" style="40" customWidth="1"/>
    <col min="6353" max="6353" width="5.140625" style="40" customWidth="1"/>
    <col min="6354" max="6354" width="14.28515625" style="40" customWidth="1"/>
    <col min="6355" max="6356" width="10.85546875" style="40" customWidth="1"/>
    <col min="6357" max="6357" width="73.28515625" style="40" customWidth="1"/>
    <col min="6358" max="6358" width="8.7109375" style="40" customWidth="1"/>
    <col min="6359" max="6361" width="18.85546875" style="40" customWidth="1"/>
    <col min="6362" max="6362" width="21.140625" style="40" customWidth="1"/>
    <col min="6363" max="6363" width="30" style="40" customWidth="1"/>
    <col min="6364" max="6364" width="3.28515625" style="40" customWidth="1"/>
    <col min="6365" max="6365" width="2.7109375" style="40" customWidth="1"/>
    <col min="6366" max="6366" width="25.7109375" style="40" customWidth="1"/>
    <col min="6367" max="6367" width="4.7109375" style="40" customWidth="1"/>
    <col min="6368" max="6368" width="24.42578125" style="40" customWidth="1"/>
    <col min="6369" max="6606" width="11.42578125" style="40"/>
    <col min="6607" max="6608" width="3.42578125" style="40" customWidth="1"/>
    <col min="6609" max="6609" width="5.140625" style="40" customWidth="1"/>
    <col min="6610" max="6610" width="14.28515625" style="40" customWidth="1"/>
    <col min="6611" max="6612" width="10.85546875" style="40" customWidth="1"/>
    <col min="6613" max="6613" width="73.28515625" style="40" customWidth="1"/>
    <col min="6614" max="6614" width="8.7109375" style="40" customWidth="1"/>
    <col min="6615" max="6617" width="18.85546875" style="40" customWidth="1"/>
    <col min="6618" max="6618" width="21.140625" style="40" customWidth="1"/>
    <col min="6619" max="6619" width="30" style="40" customWidth="1"/>
    <col min="6620" max="6620" width="3.28515625" style="40" customWidth="1"/>
    <col min="6621" max="6621" width="2.7109375" style="40" customWidth="1"/>
    <col min="6622" max="6622" width="25.7109375" style="40" customWidth="1"/>
    <col min="6623" max="6623" width="4.7109375" style="40" customWidth="1"/>
    <col min="6624" max="6624" width="24.42578125" style="40" customWidth="1"/>
    <col min="6625" max="6862" width="11.42578125" style="40"/>
    <col min="6863" max="6864" width="3.42578125" style="40" customWidth="1"/>
    <col min="6865" max="6865" width="5.140625" style="40" customWidth="1"/>
    <col min="6866" max="6866" width="14.28515625" style="40" customWidth="1"/>
    <col min="6867" max="6868" width="10.85546875" style="40" customWidth="1"/>
    <col min="6869" max="6869" width="73.28515625" style="40" customWidth="1"/>
    <col min="6870" max="6870" width="8.7109375" style="40" customWidth="1"/>
    <col min="6871" max="6873" width="18.85546875" style="40" customWidth="1"/>
    <col min="6874" max="6874" width="21.140625" style="40" customWidth="1"/>
    <col min="6875" max="6875" width="30" style="40" customWidth="1"/>
    <col min="6876" max="6876" width="3.28515625" style="40" customWidth="1"/>
    <col min="6877" max="6877" width="2.7109375" style="40" customWidth="1"/>
    <col min="6878" max="6878" width="25.7109375" style="40" customWidth="1"/>
    <col min="6879" max="6879" width="4.7109375" style="40" customWidth="1"/>
    <col min="6880" max="6880" width="24.42578125" style="40" customWidth="1"/>
    <col min="6881" max="7118" width="11.42578125" style="40"/>
    <col min="7119" max="7120" width="3.42578125" style="40" customWidth="1"/>
    <col min="7121" max="7121" width="5.140625" style="40" customWidth="1"/>
    <col min="7122" max="7122" width="14.28515625" style="40" customWidth="1"/>
    <col min="7123" max="7124" width="10.85546875" style="40" customWidth="1"/>
    <col min="7125" max="7125" width="73.28515625" style="40" customWidth="1"/>
    <col min="7126" max="7126" width="8.7109375" style="40" customWidth="1"/>
    <col min="7127" max="7129" width="18.85546875" style="40" customWidth="1"/>
    <col min="7130" max="7130" width="21.140625" style="40" customWidth="1"/>
    <col min="7131" max="7131" width="30" style="40" customWidth="1"/>
    <col min="7132" max="7132" width="3.28515625" style="40" customWidth="1"/>
    <col min="7133" max="7133" width="2.7109375" style="40" customWidth="1"/>
    <col min="7134" max="7134" width="25.7109375" style="40" customWidth="1"/>
    <col min="7135" max="7135" width="4.7109375" style="40" customWidth="1"/>
    <col min="7136" max="7136" width="24.42578125" style="40" customWidth="1"/>
    <col min="7137" max="7374" width="11.42578125" style="40"/>
    <col min="7375" max="7376" width="3.42578125" style="40" customWidth="1"/>
    <col min="7377" max="7377" width="5.140625" style="40" customWidth="1"/>
    <col min="7378" max="7378" width="14.28515625" style="40" customWidth="1"/>
    <col min="7379" max="7380" width="10.85546875" style="40" customWidth="1"/>
    <col min="7381" max="7381" width="73.28515625" style="40" customWidth="1"/>
    <col min="7382" max="7382" width="8.7109375" style="40" customWidth="1"/>
    <col min="7383" max="7385" width="18.85546875" style="40" customWidth="1"/>
    <col min="7386" max="7386" width="21.140625" style="40" customWidth="1"/>
    <col min="7387" max="7387" width="30" style="40" customWidth="1"/>
    <col min="7388" max="7388" width="3.28515625" style="40" customWidth="1"/>
    <col min="7389" max="7389" width="2.7109375" style="40" customWidth="1"/>
    <col min="7390" max="7390" width="25.7109375" style="40" customWidth="1"/>
    <col min="7391" max="7391" width="4.7109375" style="40" customWidth="1"/>
    <col min="7392" max="7392" width="24.42578125" style="40" customWidth="1"/>
    <col min="7393" max="7630" width="11.42578125" style="40"/>
    <col min="7631" max="7632" width="3.42578125" style="40" customWidth="1"/>
    <col min="7633" max="7633" width="5.140625" style="40" customWidth="1"/>
    <col min="7634" max="7634" width="14.28515625" style="40" customWidth="1"/>
    <col min="7635" max="7636" width="10.85546875" style="40" customWidth="1"/>
    <col min="7637" max="7637" width="73.28515625" style="40" customWidth="1"/>
    <col min="7638" max="7638" width="8.7109375" style="40" customWidth="1"/>
    <col min="7639" max="7641" width="18.85546875" style="40" customWidth="1"/>
    <col min="7642" max="7642" width="21.140625" style="40" customWidth="1"/>
    <col min="7643" max="7643" width="30" style="40" customWidth="1"/>
    <col min="7644" max="7644" width="3.28515625" style="40" customWidth="1"/>
    <col min="7645" max="7645" width="2.7109375" style="40" customWidth="1"/>
    <col min="7646" max="7646" width="25.7109375" style="40" customWidth="1"/>
    <col min="7647" max="7647" width="4.7109375" style="40" customWidth="1"/>
    <col min="7648" max="7648" width="24.42578125" style="40" customWidth="1"/>
    <col min="7649" max="7886" width="11.42578125" style="40"/>
    <col min="7887" max="7888" width="3.42578125" style="40" customWidth="1"/>
    <col min="7889" max="7889" width="5.140625" style="40" customWidth="1"/>
    <col min="7890" max="7890" width="14.28515625" style="40" customWidth="1"/>
    <col min="7891" max="7892" width="10.85546875" style="40" customWidth="1"/>
    <col min="7893" max="7893" width="73.28515625" style="40" customWidth="1"/>
    <col min="7894" max="7894" width="8.7109375" style="40" customWidth="1"/>
    <col min="7895" max="7897" width="18.85546875" style="40" customWidth="1"/>
    <col min="7898" max="7898" width="21.140625" style="40" customWidth="1"/>
    <col min="7899" max="7899" width="30" style="40" customWidth="1"/>
    <col min="7900" max="7900" width="3.28515625" style="40" customWidth="1"/>
    <col min="7901" max="7901" width="2.7109375" style="40" customWidth="1"/>
    <col min="7902" max="7902" width="25.7109375" style="40" customWidth="1"/>
    <col min="7903" max="7903" width="4.7109375" style="40" customWidth="1"/>
    <col min="7904" max="7904" width="24.42578125" style="40" customWidth="1"/>
    <col min="7905" max="8142" width="11.42578125" style="40"/>
    <col min="8143" max="8144" width="3.42578125" style="40" customWidth="1"/>
    <col min="8145" max="8145" width="5.140625" style="40" customWidth="1"/>
    <col min="8146" max="8146" width="14.28515625" style="40" customWidth="1"/>
    <col min="8147" max="8148" width="10.85546875" style="40" customWidth="1"/>
    <col min="8149" max="8149" width="73.28515625" style="40" customWidth="1"/>
    <col min="8150" max="8150" width="8.7109375" style="40" customWidth="1"/>
    <col min="8151" max="8153" width="18.85546875" style="40" customWidth="1"/>
    <col min="8154" max="8154" width="21.140625" style="40" customWidth="1"/>
    <col min="8155" max="8155" width="30" style="40" customWidth="1"/>
    <col min="8156" max="8156" width="3.28515625" style="40" customWidth="1"/>
    <col min="8157" max="8157" width="2.7109375" style="40" customWidth="1"/>
    <col min="8158" max="8158" width="25.7109375" style="40" customWidth="1"/>
    <col min="8159" max="8159" width="4.7109375" style="40" customWidth="1"/>
    <col min="8160" max="8160" width="24.42578125" style="40" customWidth="1"/>
    <col min="8161" max="8398" width="11.42578125" style="40"/>
    <col min="8399" max="8400" width="3.42578125" style="40" customWidth="1"/>
    <col min="8401" max="8401" width="5.140625" style="40" customWidth="1"/>
    <col min="8402" max="8402" width="14.28515625" style="40" customWidth="1"/>
    <col min="8403" max="8404" width="10.85546875" style="40" customWidth="1"/>
    <col min="8405" max="8405" width="73.28515625" style="40" customWidth="1"/>
    <col min="8406" max="8406" width="8.7109375" style="40" customWidth="1"/>
    <col min="8407" max="8409" width="18.85546875" style="40" customWidth="1"/>
    <col min="8410" max="8410" width="21.140625" style="40" customWidth="1"/>
    <col min="8411" max="8411" width="30" style="40" customWidth="1"/>
    <col min="8412" max="8412" width="3.28515625" style="40" customWidth="1"/>
    <col min="8413" max="8413" width="2.7109375" style="40" customWidth="1"/>
    <col min="8414" max="8414" width="25.7109375" style="40" customWidth="1"/>
    <col min="8415" max="8415" width="4.7109375" style="40" customWidth="1"/>
    <col min="8416" max="8416" width="24.42578125" style="40" customWidth="1"/>
    <col min="8417" max="8654" width="11.42578125" style="40"/>
    <col min="8655" max="8656" width="3.42578125" style="40" customWidth="1"/>
    <col min="8657" max="8657" width="5.140625" style="40" customWidth="1"/>
    <col min="8658" max="8658" width="14.28515625" style="40" customWidth="1"/>
    <col min="8659" max="8660" width="10.85546875" style="40" customWidth="1"/>
    <col min="8661" max="8661" width="73.28515625" style="40" customWidth="1"/>
    <col min="8662" max="8662" width="8.7109375" style="40" customWidth="1"/>
    <col min="8663" max="8665" width="18.85546875" style="40" customWidth="1"/>
    <col min="8666" max="8666" width="21.140625" style="40" customWidth="1"/>
    <col min="8667" max="8667" width="30" style="40" customWidth="1"/>
    <col min="8668" max="8668" width="3.28515625" style="40" customWidth="1"/>
    <col min="8669" max="8669" width="2.7109375" style="40" customWidth="1"/>
    <col min="8670" max="8670" width="25.7109375" style="40" customWidth="1"/>
    <col min="8671" max="8671" width="4.7109375" style="40" customWidth="1"/>
    <col min="8672" max="8672" width="24.42578125" style="40" customWidth="1"/>
    <col min="8673" max="8910" width="11.42578125" style="40"/>
    <col min="8911" max="8912" width="3.42578125" style="40" customWidth="1"/>
    <col min="8913" max="8913" width="5.140625" style="40" customWidth="1"/>
    <col min="8914" max="8914" width="14.28515625" style="40" customWidth="1"/>
    <col min="8915" max="8916" width="10.85546875" style="40" customWidth="1"/>
    <col min="8917" max="8917" width="73.28515625" style="40" customWidth="1"/>
    <col min="8918" max="8918" width="8.7109375" style="40" customWidth="1"/>
    <col min="8919" max="8921" width="18.85546875" style="40" customWidth="1"/>
    <col min="8922" max="8922" width="21.140625" style="40" customWidth="1"/>
    <col min="8923" max="8923" width="30" style="40" customWidth="1"/>
    <col min="8924" max="8924" width="3.28515625" style="40" customWidth="1"/>
    <col min="8925" max="8925" width="2.7109375" style="40" customWidth="1"/>
    <col min="8926" max="8926" width="25.7109375" style="40" customWidth="1"/>
    <col min="8927" max="8927" width="4.7109375" style="40" customWidth="1"/>
    <col min="8928" max="8928" width="24.42578125" style="40" customWidth="1"/>
    <col min="8929" max="9166" width="11.42578125" style="40"/>
    <col min="9167" max="9168" width="3.42578125" style="40" customWidth="1"/>
    <col min="9169" max="9169" width="5.140625" style="40" customWidth="1"/>
    <col min="9170" max="9170" width="14.28515625" style="40" customWidth="1"/>
    <col min="9171" max="9172" width="10.85546875" style="40" customWidth="1"/>
    <col min="9173" max="9173" width="73.28515625" style="40" customWidth="1"/>
    <col min="9174" max="9174" width="8.7109375" style="40" customWidth="1"/>
    <col min="9175" max="9177" width="18.85546875" style="40" customWidth="1"/>
    <col min="9178" max="9178" width="21.140625" style="40" customWidth="1"/>
    <col min="9179" max="9179" width="30" style="40" customWidth="1"/>
    <col min="9180" max="9180" width="3.28515625" style="40" customWidth="1"/>
    <col min="9181" max="9181" width="2.7109375" style="40" customWidth="1"/>
    <col min="9182" max="9182" width="25.7109375" style="40" customWidth="1"/>
    <col min="9183" max="9183" width="4.7109375" style="40" customWidth="1"/>
    <col min="9184" max="9184" width="24.42578125" style="40" customWidth="1"/>
    <col min="9185" max="9422" width="11.42578125" style="40"/>
    <col min="9423" max="9424" width="3.42578125" style="40" customWidth="1"/>
    <col min="9425" max="9425" width="5.140625" style="40" customWidth="1"/>
    <col min="9426" max="9426" width="14.28515625" style="40" customWidth="1"/>
    <col min="9427" max="9428" width="10.85546875" style="40" customWidth="1"/>
    <col min="9429" max="9429" width="73.28515625" style="40" customWidth="1"/>
    <col min="9430" max="9430" width="8.7109375" style="40" customWidth="1"/>
    <col min="9431" max="9433" width="18.85546875" style="40" customWidth="1"/>
    <col min="9434" max="9434" width="21.140625" style="40" customWidth="1"/>
    <col min="9435" max="9435" width="30" style="40" customWidth="1"/>
    <col min="9436" max="9436" width="3.28515625" style="40" customWidth="1"/>
    <col min="9437" max="9437" width="2.7109375" style="40" customWidth="1"/>
    <col min="9438" max="9438" width="25.7109375" style="40" customWidth="1"/>
    <col min="9439" max="9439" width="4.7109375" style="40" customWidth="1"/>
    <col min="9440" max="9440" width="24.42578125" style="40" customWidth="1"/>
    <col min="9441" max="9678" width="11.42578125" style="40"/>
    <col min="9679" max="9680" width="3.42578125" style="40" customWidth="1"/>
    <col min="9681" max="9681" width="5.140625" style="40" customWidth="1"/>
    <col min="9682" max="9682" width="14.28515625" style="40" customWidth="1"/>
    <col min="9683" max="9684" width="10.85546875" style="40" customWidth="1"/>
    <col min="9685" max="9685" width="73.28515625" style="40" customWidth="1"/>
    <col min="9686" max="9686" width="8.7109375" style="40" customWidth="1"/>
    <col min="9687" max="9689" width="18.85546875" style="40" customWidth="1"/>
    <col min="9690" max="9690" width="21.140625" style="40" customWidth="1"/>
    <col min="9691" max="9691" width="30" style="40" customWidth="1"/>
    <col min="9692" max="9692" width="3.28515625" style="40" customWidth="1"/>
    <col min="9693" max="9693" width="2.7109375" style="40" customWidth="1"/>
    <col min="9694" max="9694" width="25.7109375" style="40" customWidth="1"/>
    <col min="9695" max="9695" width="4.7109375" style="40" customWidth="1"/>
    <col min="9696" max="9696" width="24.42578125" style="40" customWidth="1"/>
    <col min="9697" max="9934" width="11.42578125" style="40"/>
    <col min="9935" max="9936" width="3.42578125" style="40" customWidth="1"/>
    <col min="9937" max="9937" width="5.140625" style="40" customWidth="1"/>
    <col min="9938" max="9938" width="14.28515625" style="40" customWidth="1"/>
    <col min="9939" max="9940" width="10.85546875" style="40" customWidth="1"/>
    <col min="9941" max="9941" width="73.28515625" style="40" customWidth="1"/>
    <col min="9942" max="9942" width="8.7109375" style="40" customWidth="1"/>
    <col min="9943" max="9945" width="18.85546875" style="40" customWidth="1"/>
    <col min="9946" max="9946" width="21.140625" style="40" customWidth="1"/>
    <col min="9947" max="9947" width="30" style="40" customWidth="1"/>
    <col min="9948" max="9948" width="3.28515625" style="40" customWidth="1"/>
    <col min="9949" max="9949" width="2.7109375" style="40" customWidth="1"/>
    <col min="9950" max="9950" width="25.7109375" style="40" customWidth="1"/>
    <col min="9951" max="9951" width="4.7109375" style="40" customWidth="1"/>
    <col min="9952" max="9952" width="24.42578125" style="40" customWidth="1"/>
    <col min="9953" max="10190" width="11.42578125" style="40"/>
    <col min="10191" max="10192" width="3.42578125" style="40" customWidth="1"/>
    <col min="10193" max="10193" width="5.140625" style="40" customWidth="1"/>
    <col min="10194" max="10194" width="14.28515625" style="40" customWidth="1"/>
    <col min="10195" max="10196" width="10.85546875" style="40" customWidth="1"/>
    <col min="10197" max="10197" width="73.28515625" style="40" customWidth="1"/>
    <col min="10198" max="10198" width="8.7109375" style="40" customWidth="1"/>
    <col min="10199" max="10201" width="18.85546875" style="40" customWidth="1"/>
    <col min="10202" max="10202" width="21.140625" style="40" customWidth="1"/>
    <col min="10203" max="10203" width="30" style="40" customWidth="1"/>
    <col min="10204" max="10204" width="3.28515625" style="40" customWidth="1"/>
    <col min="10205" max="10205" width="2.7109375" style="40" customWidth="1"/>
    <col min="10206" max="10206" width="25.7109375" style="40" customWidth="1"/>
    <col min="10207" max="10207" width="4.7109375" style="40" customWidth="1"/>
    <col min="10208" max="10208" width="24.42578125" style="40" customWidth="1"/>
    <col min="10209" max="10446" width="11.42578125" style="40"/>
    <col min="10447" max="10448" width="3.42578125" style="40" customWidth="1"/>
    <col min="10449" max="10449" width="5.140625" style="40" customWidth="1"/>
    <col min="10450" max="10450" width="14.28515625" style="40" customWidth="1"/>
    <col min="10451" max="10452" width="10.85546875" style="40" customWidth="1"/>
    <col min="10453" max="10453" width="73.28515625" style="40" customWidth="1"/>
    <col min="10454" max="10454" width="8.7109375" style="40" customWidth="1"/>
    <col min="10455" max="10457" width="18.85546875" style="40" customWidth="1"/>
    <col min="10458" max="10458" width="21.140625" style="40" customWidth="1"/>
    <col min="10459" max="10459" width="30" style="40" customWidth="1"/>
    <col min="10460" max="10460" width="3.28515625" style="40" customWidth="1"/>
    <col min="10461" max="10461" width="2.7109375" style="40" customWidth="1"/>
    <col min="10462" max="10462" width="25.7109375" style="40" customWidth="1"/>
    <col min="10463" max="10463" width="4.7109375" style="40" customWidth="1"/>
    <col min="10464" max="10464" width="24.42578125" style="40" customWidth="1"/>
    <col min="10465" max="10702" width="11.42578125" style="40"/>
    <col min="10703" max="10704" width="3.42578125" style="40" customWidth="1"/>
    <col min="10705" max="10705" width="5.140625" style="40" customWidth="1"/>
    <col min="10706" max="10706" width="14.28515625" style="40" customWidth="1"/>
    <col min="10707" max="10708" width="10.85546875" style="40" customWidth="1"/>
    <col min="10709" max="10709" width="73.28515625" style="40" customWidth="1"/>
    <col min="10710" max="10710" width="8.7109375" style="40" customWidth="1"/>
    <col min="10711" max="10713" width="18.85546875" style="40" customWidth="1"/>
    <col min="10714" max="10714" width="21.140625" style="40" customWidth="1"/>
    <col min="10715" max="10715" width="30" style="40" customWidth="1"/>
    <col min="10716" max="10716" width="3.28515625" style="40" customWidth="1"/>
    <col min="10717" max="10717" width="2.7109375" style="40" customWidth="1"/>
    <col min="10718" max="10718" width="25.7109375" style="40" customWidth="1"/>
    <col min="10719" max="10719" width="4.7109375" style="40" customWidth="1"/>
    <col min="10720" max="10720" width="24.42578125" style="40" customWidth="1"/>
    <col min="10721" max="10958" width="11.42578125" style="40"/>
    <col min="10959" max="10960" width="3.42578125" style="40" customWidth="1"/>
    <col min="10961" max="10961" width="5.140625" style="40" customWidth="1"/>
    <col min="10962" max="10962" width="14.28515625" style="40" customWidth="1"/>
    <col min="10963" max="10964" width="10.85546875" style="40" customWidth="1"/>
    <col min="10965" max="10965" width="73.28515625" style="40" customWidth="1"/>
    <col min="10966" max="10966" width="8.7109375" style="40" customWidth="1"/>
    <col min="10967" max="10969" width="18.85546875" style="40" customWidth="1"/>
    <col min="10970" max="10970" width="21.140625" style="40" customWidth="1"/>
    <col min="10971" max="10971" width="30" style="40" customWidth="1"/>
    <col min="10972" max="10972" width="3.28515625" style="40" customWidth="1"/>
    <col min="10973" max="10973" width="2.7109375" style="40" customWidth="1"/>
    <col min="10974" max="10974" width="25.7109375" style="40" customWidth="1"/>
    <col min="10975" max="10975" width="4.7109375" style="40" customWidth="1"/>
    <col min="10976" max="10976" width="24.42578125" style="40" customWidth="1"/>
    <col min="10977" max="11214" width="11.42578125" style="40"/>
    <col min="11215" max="11216" width="3.42578125" style="40" customWidth="1"/>
    <col min="11217" max="11217" width="5.140625" style="40" customWidth="1"/>
    <col min="11218" max="11218" width="14.28515625" style="40" customWidth="1"/>
    <col min="11219" max="11220" width="10.85546875" style="40" customWidth="1"/>
    <col min="11221" max="11221" width="73.28515625" style="40" customWidth="1"/>
    <col min="11222" max="11222" width="8.7109375" style="40" customWidth="1"/>
    <col min="11223" max="11225" width="18.85546875" style="40" customWidth="1"/>
    <col min="11226" max="11226" width="21.140625" style="40" customWidth="1"/>
    <col min="11227" max="11227" width="30" style="40" customWidth="1"/>
    <col min="11228" max="11228" width="3.28515625" style="40" customWidth="1"/>
    <col min="11229" max="11229" width="2.7109375" style="40" customWidth="1"/>
    <col min="11230" max="11230" width="25.7109375" style="40" customWidth="1"/>
    <col min="11231" max="11231" width="4.7109375" style="40" customWidth="1"/>
    <col min="11232" max="11232" width="24.42578125" style="40" customWidth="1"/>
    <col min="11233" max="11470" width="11.42578125" style="40"/>
    <col min="11471" max="11472" width="3.42578125" style="40" customWidth="1"/>
    <col min="11473" max="11473" width="5.140625" style="40" customWidth="1"/>
    <col min="11474" max="11474" width="14.28515625" style="40" customWidth="1"/>
    <col min="11475" max="11476" width="10.85546875" style="40" customWidth="1"/>
    <col min="11477" max="11477" width="73.28515625" style="40" customWidth="1"/>
    <col min="11478" max="11478" width="8.7109375" style="40" customWidth="1"/>
    <col min="11479" max="11481" width="18.85546875" style="40" customWidth="1"/>
    <col min="11482" max="11482" width="21.140625" style="40" customWidth="1"/>
    <col min="11483" max="11483" width="30" style="40" customWidth="1"/>
    <col min="11484" max="11484" width="3.28515625" style="40" customWidth="1"/>
    <col min="11485" max="11485" width="2.7109375" style="40" customWidth="1"/>
    <col min="11486" max="11486" width="25.7109375" style="40" customWidth="1"/>
    <col min="11487" max="11487" width="4.7109375" style="40" customWidth="1"/>
    <col min="11488" max="11488" width="24.42578125" style="40" customWidth="1"/>
    <col min="11489" max="11726" width="11.42578125" style="40"/>
    <col min="11727" max="11728" width="3.42578125" style="40" customWidth="1"/>
    <col min="11729" max="11729" width="5.140625" style="40" customWidth="1"/>
    <col min="11730" max="11730" width="14.28515625" style="40" customWidth="1"/>
    <col min="11731" max="11732" width="10.85546875" style="40" customWidth="1"/>
    <col min="11733" max="11733" width="73.28515625" style="40" customWidth="1"/>
    <col min="11734" max="11734" width="8.7109375" style="40" customWidth="1"/>
    <col min="11735" max="11737" width="18.85546875" style="40" customWidth="1"/>
    <col min="11738" max="11738" width="21.140625" style="40" customWidth="1"/>
    <col min="11739" max="11739" width="30" style="40" customWidth="1"/>
    <col min="11740" max="11740" width="3.28515625" style="40" customWidth="1"/>
    <col min="11741" max="11741" width="2.7109375" style="40" customWidth="1"/>
    <col min="11742" max="11742" width="25.7109375" style="40" customWidth="1"/>
    <col min="11743" max="11743" width="4.7109375" style="40" customWidth="1"/>
    <col min="11744" max="11744" width="24.42578125" style="40" customWidth="1"/>
    <col min="11745" max="11982" width="11.42578125" style="40"/>
    <col min="11983" max="11984" width="3.42578125" style="40" customWidth="1"/>
    <col min="11985" max="11985" width="5.140625" style="40" customWidth="1"/>
    <col min="11986" max="11986" width="14.28515625" style="40" customWidth="1"/>
    <col min="11987" max="11988" width="10.85546875" style="40" customWidth="1"/>
    <col min="11989" max="11989" width="73.28515625" style="40" customWidth="1"/>
    <col min="11990" max="11990" width="8.7109375" style="40" customWidth="1"/>
    <col min="11991" max="11993" width="18.85546875" style="40" customWidth="1"/>
    <col min="11994" max="11994" width="21.140625" style="40" customWidth="1"/>
    <col min="11995" max="11995" width="30" style="40" customWidth="1"/>
    <col min="11996" max="11996" width="3.28515625" style="40" customWidth="1"/>
    <col min="11997" max="11997" width="2.7109375" style="40" customWidth="1"/>
    <col min="11998" max="11998" width="25.7109375" style="40" customWidth="1"/>
    <col min="11999" max="11999" width="4.7109375" style="40" customWidth="1"/>
    <col min="12000" max="12000" width="24.42578125" style="40" customWidth="1"/>
    <col min="12001" max="12238" width="11.42578125" style="40"/>
    <col min="12239" max="12240" width="3.42578125" style="40" customWidth="1"/>
    <col min="12241" max="12241" width="5.140625" style="40" customWidth="1"/>
    <col min="12242" max="12242" width="14.28515625" style="40" customWidth="1"/>
    <col min="12243" max="12244" width="10.85546875" style="40" customWidth="1"/>
    <col min="12245" max="12245" width="73.28515625" style="40" customWidth="1"/>
    <col min="12246" max="12246" width="8.7109375" style="40" customWidth="1"/>
    <col min="12247" max="12249" width="18.85546875" style="40" customWidth="1"/>
    <col min="12250" max="12250" width="21.140625" style="40" customWidth="1"/>
    <col min="12251" max="12251" width="30" style="40" customWidth="1"/>
    <col min="12252" max="12252" width="3.28515625" style="40" customWidth="1"/>
    <col min="12253" max="12253" width="2.7109375" style="40" customWidth="1"/>
    <col min="12254" max="12254" width="25.7109375" style="40" customWidth="1"/>
    <col min="12255" max="12255" width="4.7109375" style="40" customWidth="1"/>
    <col min="12256" max="12256" width="24.42578125" style="40" customWidth="1"/>
    <col min="12257" max="12494" width="11.42578125" style="40"/>
    <col min="12495" max="12496" width="3.42578125" style="40" customWidth="1"/>
    <col min="12497" max="12497" width="5.140625" style="40" customWidth="1"/>
    <col min="12498" max="12498" width="14.28515625" style="40" customWidth="1"/>
    <col min="12499" max="12500" width="10.85546875" style="40" customWidth="1"/>
    <col min="12501" max="12501" width="73.28515625" style="40" customWidth="1"/>
    <col min="12502" max="12502" width="8.7109375" style="40" customWidth="1"/>
    <col min="12503" max="12505" width="18.85546875" style="40" customWidth="1"/>
    <col min="12506" max="12506" width="21.140625" style="40" customWidth="1"/>
    <col min="12507" max="12507" width="30" style="40" customWidth="1"/>
    <col min="12508" max="12508" width="3.28515625" style="40" customWidth="1"/>
    <col min="12509" max="12509" width="2.7109375" style="40" customWidth="1"/>
    <col min="12510" max="12510" width="25.7109375" style="40" customWidth="1"/>
    <col min="12511" max="12511" width="4.7109375" style="40" customWidth="1"/>
    <col min="12512" max="12512" width="24.42578125" style="40" customWidth="1"/>
    <col min="12513" max="12750" width="11.42578125" style="40"/>
    <col min="12751" max="12752" width="3.42578125" style="40" customWidth="1"/>
    <col min="12753" max="12753" width="5.140625" style="40" customWidth="1"/>
    <col min="12754" max="12754" width="14.28515625" style="40" customWidth="1"/>
    <col min="12755" max="12756" width="10.85546875" style="40" customWidth="1"/>
    <col min="12757" max="12757" width="73.28515625" style="40" customWidth="1"/>
    <col min="12758" max="12758" width="8.7109375" style="40" customWidth="1"/>
    <col min="12759" max="12761" width="18.85546875" style="40" customWidth="1"/>
    <col min="12762" max="12762" width="21.140625" style="40" customWidth="1"/>
    <col min="12763" max="12763" width="30" style="40" customWidth="1"/>
    <col min="12764" max="12764" width="3.28515625" style="40" customWidth="1"/>
    <col min="12765" max="12765" width="2.7109375" style="40" customWidth="1"/>
    <col min="12766" max="12766" width="25.7109375" style="40" customWidth="1"/>
    <col min="12767" max="12767" width="4.7109375" style="40" customWidth="1"/>
    <col min="12768" max="12768" width="24.42578125" style="40" customWidth="1"/>
    <col min="12769" max="13006" width="11.42578125" style="40"/>
    <col min="13007" max="13008" width="3.42578125" style="40" customWidth="1"/>
    <col min="13009" max="13009" width="5.140625" style="40" customWidth="1"/>
    <col min="13010" max="13010" width="14.28515625" style="40" customWidth="1"/>
    <col min="13011" max="13012" width="10.85546875" style="40" customWidth="1"/>
    <col min="13013" max="13013" width="73.28515625" style="40" customWidth="1"/>
    <col min="13014" max="13014" width="8.7109375" style="40" customWidth="1"/>
    <col min="13015" max="13017" width="18.85546875" style="40" customWidth="1"/>
    <col min="13018" max="13018" width="21.140625" style="40" customWidth="1"/>
    <col min="13019" max="13019" width="30" style="40" customWidth="1"/>
    <col min="13020" max="13020" width="3.28515625" style="40" customWidth="1"/>
    <col min="13021" max="13021" width="2.7109375" style="40" customWidth="1"/>
    <col min="13022" max="13022" width="25.7109375" style="40" customWidth="1"/>
    <col min="13023" max="13023" width="4.7109375" style="40" customWidth="1"/>
    <col min="13024" max="13024" width="24.42578125" style="40" customWidth="1"/>
    <col min="13025" max="13262" width="11.42578125" style="40"/>
    <col min="13263" max="13264" width="3.42578125" style="40" customWidth="1"/>
    <col min="13265" max="13265" width="5.140625" style="40" customWidth="1"/>
    <col min="13266" max="13266" width="14.28515625" style="40" customWidth="1"/>
    <col min="13267" max="13268" width="10.85546875" style="40" customWidth="1"/>
    <col min="13269" max="13269" width="73.28515625" style="40" customWidth="1"/>
    <col min="13270" max="13270" width="8.7109375" style="40" customWidth="1"/>
    <col min="13271" max="13273" width="18.85546875" style="40" customWidth="1"/>
    <col min="13274" max="13274" width="21.140625" style="40" customWidth="1"/>
    <col min="13275" max="13275" width="30" style="40" customWidth="1"/>
    <col min="13276" max="13276" width="3.28515625" style="40" customWidth="1"/>
    <col min="13277" max="13277" width="2.7109375" style="40" customWidth="1"/>
    <col min="13278" max="13278" width="25.7109375" style="40" customWidth="1"/>
    <col min="13279" max="13279" width="4.7109375" style="40" customWidth="1"/>
    <col min="13280" max="13280" width="24.42578125" style="40" customWidth="1"/>
    <col min="13281" max="13518" width="11.42578125" style="40"/>
    <col min="13519" max="13520" width="3.42578125" style="40" customWidth="1"/>
    <col min="13521" max="13521" width="5.140625" style="40" customWidth="1"/>
    <col min="13522" max="13522" width="14.28515625" style="40" customWidth="1"/>
    <col min="13523" max="13524" width="10.85546875" style="40" customWidth="1"/>
    <col min="13525" max="13525" width="73.28515625" style="40" customWidth="1"/>
    <col min="13526" max="13526" width="8.7109375" style="40" customWidth="1"/>
    <col min="13527" max="13529" width="18.85546875" style="40" customWidth="1"/>
    <col min="13530" max="13530" width="21.140625" style="40" customWidth="1"/>
    <col min="13531" max="13531" width="30" style="40" customWidth="1"/>
    <col min="13532" max="13532" width="3.28515625" style="40" customWidth="1"/>
    <col min="13533" max="13533" width="2.7109375" style="40" customWidth="1"/>
    <col min="13534" max="13534" width="25.7109375" style="40" customWidth="1"/>
    <col min="13535" max="13535" width="4.7109375" style="40" customWidth="1"/>
    <col min="13536" max="13536" width="24.42578125" style="40" customWidth="1"/>
    <col min="13537" max="13774" width="11.42578125" style="40"/>
    <col min="13775" max="13776" width="3.42578125" style="40" customWidth="1"/>
    <col min="13777" max="13777" width="5.140625" style="40" customWidth="1"/>
    <col min="13778" max="13778" width="14.28515625" style="40" customWidth="1"/>
    <col min="13779" max="13780" width="10.85546875" style="40" customWidth="1"/>
    <col min="13781" max="13781" width="73.28515625" style="40" customWidth="1"/>
    <col min="13782" max="13782" width="8.7109375" style="40" customWidth="1"/>
    <col min="13783" max="13785" width="18.85546875" style="40" customWidth="1"/>
    <col min="13786" max="13786" width="21.140625" style="40" customWidth="1"/>
    <col min="13787" max="13787" width="30" style="40" customWidth="1"/>
    <col min="13788" max="13788" width="3.28515625" style="40" customWidth="1"/>
    <col min="13789" max="13789" width="2.7109375" style="40" customWidth="1"/>
    <col min="13790" max="13790" width="25.7109375" style="40" customWidth="1"/>
    <col min="13791" max="13791" width="4.7109375" style="40" customWidth="1"/>
    <col min="13792" max="13792" width="24.42578125" style="40" customWidth="1"/>
    <col min="13793" max="14030" width="11.42578125" style="40"/>
    <col min="14031" max="14032" width="3.42578125" style="40" customWidth="1"/>
    <col min="14033" max="14033" width="5.140625" style="40" customWidth="1"/>
    <col min="14034" max="14034" width="14.28515625" style="40" customWidth="1"/>
    <col min="14035" max="14036" width="10.85546875" style="40" customWidth="1"/>
    <col min="14037" max="14037" width="73.28515625" style="40" customWidth="1"/>
    <col min="14038" max="14038" width="8.7109375" style="40" customWidth="1"/>
    <col min="14039" max="14041" width="18.85546875" style="40" customWidth="1"/>
    <col min="14042" max="14042" width="21.140625" style="40" customWidth="1"/>
    <col min="14043" max="14043" width="30" style="40" customWidth="1"/>
    <col min="14044" max="14044" width="3.28515625" style="40" customWidth="1"/>
    <col min="14045" max="14045" width="2.7109375" style="40" customWidth="1"/>
    <col min="14046" max="14046" width="25.7109375" style="40" customWidth="1"/>
    <col min="14047" max="14047" width="4.7109375" style="40" customWidth="1"/>
    <col min="14048" max="14048" width="24.42578125" style="40" customWidth="1"/>
    <col min="14049" max="14286" width="11.42578125" style="40"/>
    <col min="14287" max="14288" width="3.42578125" style="40" customWidth="1"/>
    <col min="14289" max="14289" width="5.140625" style="40" customWidth="1"/>
    <col min="14290" max="14290" width="14.28515625" style="40" customWidth="1"/>
    <col min="14291" max="14292" width="10.85546875" style="40" customWidth="1"/>
    <col min="14293" max="14293" width="73.28515625" style="40" customWidth="1"/>
    <col min="14294" max="14294" width="8.7109375" style="40" customWidth="1"/>
    <col min="14295" max="14297" width="18.85546875" style="40" customWidth="1"/>
    <col min="14298" max="14298" width="21.140625" style="40" customWidth="1"/>
    <col min="14299" max="14299" width="30" style="40" customWidth="1"/>
    <col min="14300" max="14300" width="3.28515625" style="40" customWidth="1"/>
    <col min="14301" max="14301" width="2.7109375" style="40" customWidth="1"/>
    <col min="14302" max="14302" width="25.7109375" style="40" customWidth="1"/>
    <col min="14303" max="14303" width="4.7109375" style="40" customWidth="1"/>
    <col min="14304" max="14304" width="24.42578125" style="40" customWidth="1"/>
    <col min="14305" max="14542" width="11.42578125" style="40"/>
    <col min="14543" max="14544" width="3.42578125" style="40" customWidth="1"/>
    <col min="14545" max="14545" width="5.140625" style="40" customWidth="1"/>
    <col min="14546" max="14546" width="14.28515625" style="40" customWidth="1"/>
    <col min="14547" max="14548" width="10.85546875" style="40" customWidth="1"/>
    <col min="14549" max="14549" width="73.28515625" style="40" customWidth="1"/>
    <col min="14550" max="14550" width="8.7109375" style="40" customWidth="1"/>
    <col min="14551" max="14553" width="18.85546875" style="40" customWidth="1"/>
    <col min="14554" max="14554" width="21.140625" style="40" customWidth="1"/>
    <col min="14555" max="14555" width="30" style="40" customWidth="1"/>
    <col min="14556" max="14556" width="3.28515625" style="40" customWidth="1"/>
    <col min="14557" max="14557" width="2.7109375" style="40" customWidth="1"/>
    <col min="14558" max="14558" width="25.7109375" style="40" customWidth="1"/>
    <col min="14559" max="14559" width="4.7109375" style="40" customWidth="1"/>
    <col min="14560" max="14560" width="24.42578125" style="40" customWidth="1"/>
    <col min="14561" max="14798" width="11.42578125" style="40"/>
    <col min="14799" max="14800" width="3.42578125" style="40" customWidth="1"/>
    <col min="14801" max="14801" width="5.140625" style="40" customWidth="1"/>
    <col min="14802" max="14802" width="14.28515625" style="40" customWidth="1"/>
    <col min="14803" max="14804" width="10.85546875" style="40" customWidth="1"/>
    <col min="14805" max="14805" width="73.28515625" style="40" customWidth="1"/>
    <col min="14806" max="14806" width="8.7109375" style="40" customWidth="1"/>
    <col min="14807" max="14809" width="18.85546875" style="40" customWidth="1"/>
    <col min="14810" max="14810" width="21.140625" style="40" customWidth="1"/>
    <col min="14811" max="14811" width="30" style="40" customWidth="1"/>
    <col min="14812" max="14812" width="3.28515625" style="40" customWidth="1"/>
    <col min="14813" max="14813" width="2.7109375" style="40" customWidth="1"/>
    <col min="14814" max="14814" width="25.7109375" style="40" customWidth="1"/>
    <col min="14815" max="14815" width="4.7109375" style="40" customWidth="1"/>
    <col min="14816" max="14816" width="24.42578125" style="40" customWidth="1"/>
    <col min="14817" max="15054" width="11.42578125" style="40"/>
    <col min="15055" max="15056" width="3.42578125" style="40" customWidth="1"/>
    <col min="15057" max="15057" width="5.140625" style="40" customWidth="1"/>
    <col min="15058" max="15058" width="14.28515625" style="40" customWidth="1"/>
    <col min="15059" max="15060" width="10.85546875" style="40" customWidth="1"/>
    <col min="15061" max="15061" width="73.28515625" style="40" customWidth="1"/>
    <col min="15062" max="15062" width="8.7109375" style="40" customWidth="1"/>
    <col min="15063" max="15065" width="18.85546875" style="40" customWidth="1"/>
    <col min="15066" max="15066" width="21.140625" style="40" customWidth="1"/>
    <col min="15067" max="15067" width="30" style="40" customWidth="1"/>
    <col min="15068" max="15068" width="3.28515625" style="40" customWidth="1"/>
    <col min="15069" max="15069" width="2.7109375" style="40" customWidth="1"/>
    <col min="15070" max="15070" width="25.7109375" style="40" customWidth="1"/>
    <col min="15071" max="15071" width="4.7109375" style="40" customWidth="1"/>
    <col min="15072" max="15072" width="24.42578125" style="40" customWidth="1"/>
    <col min="15073" max="15310" width="11.42578125" style="40"/>
    <col min="15311" max="15312" width="3.42578125" style="40" customWidth="1"/>
    <col min="15313" max="15313" width="5.140625" style="40" customWidth="1"/>
    <col min="15314" max="15314" width="14.28515625" style="40" customWidth="1"/>
    <col min="15315" max="15316" width="10.85546875" style="40" customWidth="1"/>
    <col min="15317" max="15317" width="73.28515625" style="40" customWidth="1"/>
    <col min="15318" max="15318" width="8.7109375" style="40" customWidth="1"/>
    <col min="15319" max="15321" width="18.85546875" style="40" customWidth="1"/>
    <col min="15322" max="15322" width="21.140625" style="40" customWidth="1"/>
    <col min="15323" max="15323" width="30" style="40" customWidth="1"/>
    <col min="15324" max="15324" width="3.28515625" style="40" customWidth="1"/>
    <col min="15325" max="15325" width="2.7109375" style="40" customWidth="1"/>
    <col min="15326" max="15326" width="25.7109375" style="40" customWidth="1"/>
    <col min="15327" max="15327" width="4.7109375" style="40" customWidth="1"/>
    <col min="15328" max="15328" width="24.42578125" style="40" customWidth="1"/>
    <col min="15329" max="15566" width="11.42578125" style="40"/>
    <col min="15567" max="15568" width="3.42578125" style="40" customWidth="1"/>
    <col min="15569" max="15569" width="5.140625" style="40" customWidth="1"/>
    <col min="15570" max="15570" width="14.28515625" style="40" customWidth="1"/>
    <col min="15571" max="15572" width="10.85546875" style="40" customWidth="1"/>
    <col min="15573" max="15573" width="73.28515625" style="40" customWidth="1"/>
    <col min="15574" max="15574" width="8.7109375" style="40" customWidth="1"/>
    <col min="15575" max="15577" width="18.85546875" style="40" customWidth="1"/>
    <col min="15578" max="15578" width="21.140625" style="40" customWidth="1"/>
    <col min="15579" max="15579" width="30" style="40" customWidth="1"/>
    <col min="15580" max="15580" width="3.28515625" style="40" customWidth="1"/>
    <col min="15581" max="15581" width="2.7109375" style="40" customWidth="1"/>
    <col min="15582" max="15582" width="25.7109375" style="40" customWidth="1"/>
    <col min="15583" max="15583" width="4.7109375" style="40" customWidth="1"/>
    <col min="15584" max="15584" width="24.42578125" style="40" customWidth="1"/>
    <col min="15585" max="15822" width="11.42578125" style="40"/>
    <col min="15823" max="15824" width="3.42578125" style="40" customWidth="1"/>
    <col min="15825" max="15825" width="5.140625" style="40" customWidth="1"/>
    <col min="15826" max="15826" width="14.28515625" style="40" customWidth="1"/>
    <col min="15827" max="15828" width="10.85546875" style="40" customWidth="1"/>
    <col min="15829" max="15829" width="73.28515625" style="40" customWidth="1"/>
    <col min="15830" max="15830" width="8.7109375" style="40" customWidth="1"/>
    <col min="15831" max="15833" width="18.85546875" style="40" customWidth="1"/>
    <col min="15834" max="15834" width="21.140625" style="40" customWidth="1"/>
    <col min="15835" max="15835" width="30" style="40" customWidth="1"/>
    <col min="15836" max="15836" width="3.28515625" style="40" customWidth="1"/>
    <col min="15837" max="15837" width="2.7109375" style="40" customWidth="1"/>
    <col min="15838" max="15838" width="25.7109375" style="40" customWidth="1"/>
    <col min="15839" max="15839" width="4.7109375" style="40" customWidth="1"/>
    <col min="15840" max="15840" width="24.42578125" style="40" customWidth="1"/>
    <col min="15841" max="16078" width="11.42578125" style="40"/>
    <col min="16079" max="16080" width="3.42578125" style="40" customWidth="1"/>
    <col min="16081" max="16081" width="5.140625" style="40" customWidth="1"/>
    <col min="16082" max="16082" width="14.28515625" style="40" customWidth="1"/>
    <col min="16083" max="16084" width="10.85546875" style="40" customWidth="1"/>
    <col min="16085" max="16085" width="73.28515625" style="40" customWidth="1"/>
    <col min="16086" max="16086" width="8.7109375" style="40" customWidth="1"/>
    <col min="16087" max="16089" width="18.85546875" style="40" customWidth="1"/>
    <col min="16090" max="16090" width="21.140625" style="40" customWidth="1"/>
    <col min="16091" max="16091" width="30" style="40" customWidth="1"/>
    <col min="16092" max="16092" width="3.28515625" style="40" customWidth="1"/>
    <col min="16093" max="16093" width="2.7109375" style="40" customWidth="1"/>
    <col min="16094" max="16094" width="25.7109375" style="40" customWidth="1"/>
    <col min="16095" max="16095" width="4.7109375" style="40" customWidth="1"/>
    <col min="16096" max="16096" width="24.42578125" style="40" customWidth="1"/>
    <col min="16097" max="16384" width="11.42578125" style="40"/>
  </cols>
  <sheetData>
    <row r="1" spans="1:19" ht="9.75" customHeight="1" thickBot="1" x14ac:dyDescent="0.35">
      <c r="A1" s="36"/>
      <c r="B1" s="36"/>
      <c r="C1" s="36"/>
      <c r="D1" s="36"/>
      <c r="E1" s="37"/>
      <c r="F1" s="36"/>
      <c r="G1" s="36"/>
      <c r="H1" s="36"/>
      <c r="I1" s="305"/>
      <c r="J1" s="38"/>
      <c r="K1" s="318"/>
      <c r="L1" s="36"/>
      <c r="M1" s="36"/>
    </row>
    <row r="2" spans="1:19" ht="15" customHeight="1" thickTop="1" x14ac:dyDescent="0.3">
      <c r="A2" s="36"/>
      <c r="B2" s="41"/>
      <c r="C2" s="42"/>
      <c r="D2" s="42"/>
      <c r="E2" s="43"/>
      <c r="F2" s="42"/>
      <c r="G2" s="42"/>
      <c r="H2" s="42"/>
      <c r="I2" s="306"/>
      <c r="J2" s="44"/>
      <c r="K2" s="319"/>
      <c r="L2" s="45"/>
      <c r="M2" s="36"/>
    </row>
    <row r="3" spans="1:19" x14ac:dyDescent="0.3">
      <c r="A3" s="36"/>
      <c r="B3" s="46"/>
      <c r="C3" s="47" t="s">
        <v>43</v>
      </c>
      <c r="D3" s="48" t="s">
        <v>44</v>
      </c>
      <c r="E3" s="47" t="s">
        <v>45</v>
      </c>
      <c r="F3" s="48">
        <v>3</v>
      </c>
      <c r="G3" s="36"/>
      <c r="H3" s="36"/>
      <c r="I3" s="305"/>
      <c r="J3" s="38"/>
      <c r="K3" s="318"/>
      <c r="L3" s="49"/>
      <c r="M3" s="36"/>
    </row>
    <row r="4" spans="1:19" x14ac:dyDescent="0.3">
      <c r="A4" s="36"/>
      <c r="B4" s="46"/>
      <c r="C4" s="394" t="s">
        <v>46</v>
      </c>
      <c r="D4" s="395"/>
      <c r="E4" s="395"/>
      <c r="F4" s="395"/>
      <c r="G4" s="395"/>
      <c r="H4" s="395"/>
      <c r="I4" s="395"/>
      <c r="J4" s="395"/>
      <c r="K4" s="396"/>
      <c r="L4" s="49"/>
      <c r="M4" s="36"/>
    </row>
    <row r="5" spans="1:19" x14ac:dyDescent="0.3">
      <c r="A5" s="36"/>
      <c r="B5" s="46"/>
      <c r="C5" s="408" t="s">
        <v>47</v>
      </c>
      <c r="D5" s="409"/>
      <c r="E5" s="409"/>
      <c r="F5" s="409"/>
      <c r="G5" s="409"/>
      <c r="H5" s="409"/>
      <c r="I5" s="409"/>
      <c r="J5" s="409"/>
      <c r="K5" s="410"/>
      <c r="L5" s="49"/>
      <c r="M5" s="36"/>
    </row>
    <row r="6" spans="1:19" ht="18.75" customHeight="1" x14ac:dyDescent="0.3">
      <c r="A6" s="50"/>
      <c r="B6" s="51"/>
      <c r="C6" s="397" t="s">
        <v>273</v>
      </c>
      <c r="D6" s="398"/>
      <c r="E6" s="398"/>
      <c r="F6" s="398"/>
      <c r="G6" s="398"/>
      <c r="H6" s="398"/>
      <c r="I6" s="398"/>
      <c r="J6" s="398"/>
      <c r="K6" s="399"/>
      <c r="L6" s="52"/>
      <c r="M6" s="36"/>
    </row>
    <row r="7" spans="1:19" ht="38.25" customHeight="1" x14ac:dyDescent="0.3">
      <c r="A7" s="36"/>
      <c r="B7" s="46"/>
      <c r="C7" s="400"/>
      <c r="D7" s="401"/>
      <c r="E7" s="401"/>
      <c r="F7" s="401"/>
      <c r="G7" s="401"/>
      <c r="H7" s="401"/>
      <c r="I7" s="401"/>
      <c r="J7" s="401"/>
      <c r="K7" s="402"/>
      <c r="L7" s="49"/>
      <c r="M7" s="36"/>
    </row>
    <row r="8" spans="1:19" ht="45.75" customHeight="1" x14ac:dyDescent="0.3">
      <c r="A8" s="36"/>
      <c r="B8" s="46"/>
      <c r="C8" s="403" t="s">
        <v>48</v>
      </c>
      <c r="D8" s="404"/>
      <c r="E8" s="404"/>
      <c r="F8" s="404"/>
      <c r="G8" s="404"/>
      <c r="H8" s="404"/>
      <c r="I8" s="404"/>
      <c r="J8" s="404"/>
      <c r="K8" s="405"/>
      <c r="L8" s="49"/>
      <c r="M8" s="36"/>
    </row>
    <row r="9" spans="1:19" ht="18" customHeight="1" x14ac:dyDescent="0.3">
      <c r="A9" s="36"/>
      <c r="B9" s="46"/>
      <c r="C9" s="369"/>
      <c r="D9" s="406"/>
      <c r="E9" s="406"/>
      <c r="F9" s="406"/>
      <c r="G9" s="406"/>
      <c r="H9" s="406"/>
      <c r="I9" s="406"/>
      <c r="J9" s="406"/>
      <c r="K9" s="407"/>
      <c r="L9" s="49"/>
      <c r="M9" s="36"/>
    </row>
    <row r="10" spans="1:19" ht="15.75" customHeight="1" x14ac:dyDescent="0.3">
      <c r="A10" s="36"/>
      <c r="B10" s="46"/>
      <c r="C10" s="414"/>
      <c r="D10" s="414" t="s">
        <v>49</v>
      </c>
      <c r="E10" s="415" t="s">
        <v>50</v>
      </c>
      <c r="F10" s="415"/>
      <c r="G10" s="414" t="s">
        <v>51</v>
      </c>
      <c r="H10" s="414" t="s">
        <v>52</v>
      </c>
      <c r="I10" s="416" t="s">
        <v>3</v>
      </c>
      <c r="J10" s="417" t="s">
        <v>53</v>
      </c>
      <c r="K10" s="411" t="s">
        <v>54</v>
      </c>
      <c r="L10" s="49"/>
      <c r="M10" s="36"/>
    </row>
    <row r="11" spans="1:19" ht="17.25" customHeight="1" x14ac:dyDescent="0.3">
      <c r="A11" s="36"/>
      <c r="B11" s="46"/>
      <c r="C11" s="414"/>
      <c r="D11" s="414"/>
      <c r="E11" s="53" t="s">
        <v>55</v>
      </c>
      <c r="F11" s="53" t="s">
        <v>56</v>
      </c>
      <c r="G11" s="414"/>
      <c r="H11" s="414"/>
      <c r="I11" s="416"/>
      <c r="J11" s="417"/>
      <c r="K11" s="411"/>
      <c r="L11" s="49"/>
      <c r="M11" s="36"/>
    </row>
    <row r="12" spans="1:19" x14ac:dyDescent="0.3">
      <c r="A12" s="36"/>
      <c r="B12" s="46"/>
      <c r="C12" s="54"/>
      <c r="D12" s="54"/>
      <c r="E12" s="54"/>
      <c r="F12" s="54"/>
      <c r="G12" s="54" t="s">
        <v>57</v>
      </c>
      <c r="H12" s="55"/>
      <c r="I12" s="307"/>
      <c r="J12" s="56"/>
      <c r="K12" s="320"/>
      <c r="L12" s="49"/>
      <c r="M12" s="36"/>
    </row>
    <row r="13" spans="1:19" ht="32.25" x14ac:dyDescent="0.3">
      <c r="A13" s="36"/>
      <c r="B13" s="46"/>
      <c r="C13" s="57"/>
      <c r="D13" s="58" t="s">
        <v>58</v>
      </c>
      <c r="E13" s="59"/>
      <c r="F13" s="59"/>
      <c r="G13" s="343" t="s">
        <v>59</v>
      </c>
      <c r="H13" s="61" t="s">
        <v>35</v>
      </c>
      <c r="I13" s="309">
        <f>'LOCALIZACIÓN Y REPLANTEO'!H21</f>
        <v>363.4</v>
      </c>
      <c r="J13" s="337">
        <f>+APUS!I4</f>
        <v>5406</v>
      </c>
      <c r="K13" s="334">
        <f t="shared" ref="K13:K18" si="0">ROUND(J13*I13,0)</f>
        <v>1964540</v>
      </c>
      <c r="L13" s="49"/>
      <c r="M13" s="36"/>
      <c r="R13" s="365"/>
      <c r="S13" s="364"/>
    </row>
    <row r="14" spans="1:19" x14ac:dyDescent="0.3">
      <c r="A14" s="36"/>
      <c r="B14" s="46"/>
      <c r="C14" s="57"/>
      <c r="D14" s="58" t="s">
        <v>60</v>
      </c>
      <c r="E14" s="59"/>
      <c r="F14" s="59"/>
      <c r="G14" s="343" t="s">
        <v>61</v>
      </c>
      <c r="H14" s="61" t="s">
        <v>37</v>
      </c>
      <c r="I14" s="309">
        <f>'CAMPAMENTO PROVISIONAL '!H23</f>
        <v>24</v>
      </c>
      <c r="J14" s="337">
        <f>+APUS!I12</f>
        <v>213569</v>
      </c>
      <c r="K14" s="334">
        <f t="shared" si="0"/>
        <v>5125656</v>
      </c>
      <c r="L14" s="49"/>
      <c r="M14" s="36"/>
      <c r="R14" s="365"/>
      <c r="S14" s="364"/>
    </row>
    <row r="15" spans="1:19" x14ac:dyDescent="0.3">
      <c r="A15" s="36"/>
      <c r="B15" s="46"/>
      <c r="C15" s="57"/>
      <c r="D15" s="58" t="s">
        <v>62</v>
      </c>
      <c r="E15" s="59"/>
      <c r="F15" s="59"/>
      <c r="G15" s="343" t="s">
        <v>63</v>
      </c>
      <c r="H15" s="61" t="s">
        <v>14</v>
      </c>
      <c r="I15" s="309">
        <f>'PROVISIONAL DE ACUEDUCTO '!H20</f>
        <v>3</v>
      </c>
      <c r="J15" s="337">
        <f>+APUS!I23</f>
        <v>102813</v>
      </c>
      <c r="K15" s="334">
        <f t="shared" si="0"/>
        <v>308439</v>
      </c>
      <c r="L15" s="49"/>
      <c r="M15" s="36"/>
      <c r="R15" s="365"/>
      <c r="S15" s="364"/>
    </row>
    <row r="16" spans="1:19" x14ac:dyDescent="0.3">
      <c r="A16" s="36"/>
      <c r="B16" s="46"/>
      <c r="C16" s="57"/>
      <c r="D16" s="58" t="s">
        <v>64</v>
      </c>
      <c r="E16" s="59"/>
      <c r="F16" s="59"/>
      <c r="G16" s="343" t="s">
        <v>65</v>
      </c>
      <c r="H16" s="61" t="s">
        <v>14</v>
      </c>
      <c r="I16" s="309">
        <f>'PROVISIONAL DE ENERGIA'!H22</f>
        <v>3</v>
      </c>
      <c r="J16" s="337">
        <f>+APUS!I27</f>
        <v>91387</v>
      </c>
      <c r="K16" s="334">
        <f t="shared" si="0"/>
        <v>274161</v>
      </c>
      <c r="L16" s="49"/>
      <c r="M16" s="36"/>
      <c r="R16" s="365"/>
      <c r="S16" s="364"/>
    </row>
    <row r="17" spans="1:19" x14ac:dyDescent="0.3">
      <c r="A17" s="36"/>
      <c r="B17" s="46"/>
      <c r="C17" s="251"/>
      <c r="D17" s="344"/>
      <c r="E17" s="301"/>
      <c r="F17" s="301"/>
      <c r="G17" s="345" t="s">
        <v>210</v>
      </c>
      <c r="H17" s="61" t="s">
        <v>40</v>
      </c>
      <c r="I17" s="309">
        <f>'CICATRIZACIÓN RAICES'!H21</f>
        <v>2</v>
      </c>
      <c r="J17" s="337">
        <f>+APUS!I31</f>
        <v>1067848</v>
      </c>
      <c r="K17" s="334">
        <f t="shared" si="0"/>
        <v>2135696</v>
      </c>
      <c r="L17" s="49"/>
      <c r="M17" s="36"/>
      <c r="R17" s="365"/>
      <c r="S17" s="364"/>
    </row>
    <row r="18" spans="1:19" ht="32.25" x14ac:dyDescent="0.3">
      <c r="A18" s="36"/>
      <c r="B18" s="46"/>
      <c r="C18" s="262"/>
      <c r="D18" s="58" t="s">
        <v>283</v>
      </c>
      <c r="E18" s="59"/>
      <c r="F18" s="59"/>
      <c r="G18" s="343" t="str">
        <f>APUS!C35</f>
        <v>SUMINISTRO, TRANSPORTE E INSTALACION TECHADO MOVIBLE EN GUADUA Y PLÁSTICO</v>
      </c>
      <c r="H18" s="61" t="str">
        <f>APUS!E35</f>
        <v>M2</v>
      </c>
      <c r="I18" s="309">
        <f>'TECHADO MOVIBLE'!H21</f>
        <v>60</v>
      </c>
      <c r="J18" s="337">
        <f>APUS!I35</f>
        <v>9372</v>
      </c>
      <c r="K18" s="334">
        <f t="shared" si="0"/>
        <v>562320</v>
      </c>
      <c r="L18" s="49"/>
      <c r="M18" s="36"/>
      <c r="R18" s="365"/>
      <c r="S18" s="364"/>
    </row>
    <row r="19" spans="1:19" x14ac:dyDescent="0.3">
      <c r="A19" s="36"/>
      <c r="B19" s="46"/>
      <c r="C19" s="253" t="s">
        <v>66</v>
      </c>
      <c r="D19" s="254"/>
      <c r="E19" s="254"/>
      <c r="F19" s="255"/>
      <c r="G19" s="250"/>
      <c r="H19" s="61"/>
      <c r="I19" s="308"/>
      <c r="J19" s="65"/>
      <c r="K19" s="321">
        <f>SUM(K13:K18)</f>
        <v>10370812</v>
      </c>
      <c r="L19" s="49"/>
      <c r="M19" s="36"/>
      <c r="R19" s="365"/>
      <c r="S19" s="364"/>
    </row>
    <row r="20" spans="1:19" x14ac:dyDescent="0.3">
      <c r="A20" s="36"/>
      <c r="B20" s="46"/>
      <c r="C20" s="252"/>
      <c r="D20" s="252"/>
      <c r="E20" s="252"/>
      <c r="F20" s="252"/>
      <c r="G20" s="54" t="s">
        <v>67</v>
      </c>
      <c r="H20" s="54"/>
      <c r="I20" s="307"/>
      <c r="J20" s="56"/>
      <c r="K20" s="320"/>
      <c r="L20" s="49"/>
      <c r="M20" s="36"/>
      <c r="R20" s="365"/>
      <c r="S20" s="364"/>
    </row>
    <row r="21" spans="1:19" ht="17.25" customHeight="1" x14ac:dyDescent="0.3">
      <c r="A21" s="36"/>
      <c r="B21" s="46"/>
      <c r="C21" s="57"/>
      <c r="D21" s="58" t="s">
        <v>68</v>
      </c>
      <c r="E21" s="61"/>
      <c r="F21" s="61"/>
      <c r="G21" s="60" t="s">
        <v>69</v>
      </c>
      <c r="H21" s="61" t="s">
        <v>25</v>
      </c>
      <c r="I21" s="309">
        <f>EXCAVACIÓN!H27</f>
        <v>180.1</v>
      </c>
      <c r="J21" s="337">
        <f>+APUS!I46</f>
        <v>39156</v>
      </c>
      <c r="K21" s="334">
        <f>ROUND(J21*I21,0)</f>
        <v>7051996</v>
      </c>
      <c r="L21" s="49"/>
      <c r="M21" s="36"/>
      <c r="R21" s="365"/>
      <c r="S21" s="364"/>
    </row>
    <row r="22" spans="1:19" s="66" customFormat="1" x14ac:dyDescent="0.3">
      <c r="B22" s="46"/>
      <c r="C22" s="57"/>
      <c r="D22" s="58" t="s">
        <v>70</v>
      </c>
      <c r="E22" s="59"/>
      <c r="F22" s="59"/>
      <c r="G22" s="60" t="s">
        <v>71</v>
      </c>
      <c r="H22" s="61" t="s">
        <v>25</v>
      </c>
      <c r="I22" s="309">
        <f>'RETIRO DE MATERIAL SOBRANTE'!H29</f>
        <v>180.1</v>
      </c>
      <c r="J22" s="339">
        <f>+APUS!I52</f>
        <v>60161</v>
      </c>
      <c r="K22" s="334">
        <f>ROUND(J22*I22,0)</f>
        <v>10834996</v>
      </c>
      <c r="L22" s="49"/>
      <c r="N22" s="317"/>
      <c r="R22" s="362"/>
      <c r="S22" s="364"/>
    </row>
    <row r="23" spans="1:19" s="66" customFormat="1" x14ac:dyDescent="0.3">
      <c r="B23" s="46"/>
      <c r="C23" s="285"/>
      <c r="D23" s="58" t="s">
        <v>485</v>
      </c>
      <c r="E23" s="277"/>
      <c r="F23" s="278"/>
      <c r="G23" s="60" t="str">
        <f>APUS!C59</f>
        <v>CONFORMACION TALUDES EN TIERRA</v>
      </c>
      <c r="H23" s="61" t="str">
        <f>APUS!E59</f>
        <v>M3</v>
      </c>
      <c r="I23" s="309">
        <f>'CONFORMACIÓN TALUD'!H22</f>
        <v>56</v>
      </c>
      <c r="J23" s="339">
        <f>APUS!I59</f>
        <v>64515</v>
      </c>
      <c r="K23" s="334">
        <f>ROUND(J23*I23,0)</f>
        <v>3612840</v>
      </c>
      <c r="L23" s="49"/>
      <c r="N23" s="317"/>
      <c r="R23" s="362"/>
      <c r="S23" s="364"/>
    </row>
    <row r="24" spans="1:19" x14ac:dyDescent="0.3">
      <c r="A24" s="36"/>
      <c r="B24" s="46"/>
      <c r="C24" s="253" t="s">
        <v>66</v>
      </c>
      <c r="D24" s="254"/>
      <c r="E24" s="254"/>
      <c r="F24" s="255"/>
      <c r="G24" s="60"/>
      <c r="H24" s="61"/>
      <c r="I24" s="308"/>
      <c r="J24" s="65"/>
      <c r="K24" s="321">
        <f>SUM(K21:K23)</f>
        <v>21499832</v>
      </c>
      <c r="L24" s="49"/>
      <c r="M24" s="36"/>
      <c r="R24" s="365"/>
      <c r="S24" s="364"/>
    </row>
    <row r="25" spans="1:19" x14ac:dyDescent="0.3">
      <c r="A25" s="36"/>
      <c r="B25" s="46"/>
      <c r="C25" s="54"/>
      <c r="D25" s="54"/>
      <c r="E25" s="54"/>
      <c r="F25" s="54"/>
      <c r="G25" s="54" t="s">
        <v>41</v>
      </c>
      <c r="H25" s="54"/>
      <c r="I25" s="307"/>
      <c r="J25" s="56"/>
      <c r="K25" s="320"/>
      <c r="L25" s="49"/>
      <c r="M25" s="36"/>
      <c r="R25" s="365"/>
      <c r="S25" s="364"/>
    </row>
    <row r="26" spans="1:19" x14ac:dyDescent="0.3">
      <c r="A26" s="36"/>
      <c r="B26" s="46"/>
      <c r="C26" s="253"/>
      <c r="D26" s="58" t="s">
        <v>315</v>
      </c>
      <c r="E26" s="278"/>
      <c r="F26" s="59"/>
      <c r="G26" s="343" t="s">
        <v>314</v>
      </c>
      <c r="H26" s="61" t="s">
        <v>25</v>
      </c>
      <c r="I26" s="309">
        <f>'DEMOLICIONES '!H35</f>
        <v>69.099999999999994</v>
      </c>
      <c r="J26" s="337">
        <f>APUS!I70</f>
        <v>159823</v>
      </c>
      <c r="K26" s="334">
        <f>ROUND(J26*I26,0)</f>
        <v>11043769</v>
      </c>
      <c r="L26" s="49"/>
      <c r="M26" s="36"/>
      <c r="R26" s="365"/>
      <c r="S26" s="364"/>
    </row>
    <row r="27" spans="1:19" x14ac:dyDescent="0.3">
      <c r="A27" s="36"/>
      <c r="B27" s="46"/>
      <c r="C27" s="253"/>
      <c r="D27" s="58" t="s">
        <v>316</v>
      </c>
      <c r="E27" s="277"/>
      <c r="F27" s="278"/>
      <c r="G27" s="343" t="s">
        <v>383</v>
      </c>
      <c r="H27" s="61" t="s">
        <v>25</v>
      </c>
      <c r="I27" s="309">
        <f>'DEMOLICIONES ESTRUCTURAS'!H21</f>
        <v>7.5</v>
      </c>
      <c r="J27" s="335">
        <f>APUS!I79</f>
        <v>209021</v>
      </c>
      <c r="K27" s="334">
        <f>ROUND(J27*I27,0)</f>
        <v>1567658</v>
      </c>
      <c r="L27" s="49"/>
      <c r="M27" s="36"/>
      <c r="R27" s="365"/>
      <c r="S27" s="364"/>
    </row>
    <row r="28" spans="1:19" x14ac:dyDescent="0.3">
      <c r="A28" s="36"/>
      <c r="B28" s="46"/>
      <c r="C28" s="253" t="s">
        <v>66</v>
      </c>
      <c r="D28" s="254"/>
      <c r="E28" s="254"/>
      <c r="F28" s="255"/>
      <c r="G28" s="60"/>
      <c r="H28" s="61"/>
      <c r="I28" s="308"/>
      <c r="J28" s="288"/>
      <c r="K28" s="321">
        <f>SUM(K26:K27)</f>
        <v>12611427</v>
      </c>
      <c r="L28" s="49"/>
      <c r="M28" s="36"/>
      <c r="R28" s="365"/>
      <c r="S28" s="364"/>
    </row>
    <row r="29" spans="1:19" x14ac:dyDescent="0.3">
      <c r="A29" s="36"/>
      <c r="B29" s="46"/>
      <c r="C29" s="54"/>
      <c r="D29" s="54"/>
      <c r="E29" s="54"/>
      <c r="F29" s="54"/>
      <c r="G29" s="54" t="s">
        <v>72</v>
      </c>
      <c r="H29" s="54"/>
      <c r="I29" s="307"/>
      <c r="J29" s="56"/>
      <c r="K29" s="320"/>
      <c r="L29" s="49"/>
      <c r="M29" s="36"/>
      <c r="R29" s="365"/>
      <c r="S29" s="364"/>
    </row>
    <row r="30" spans="1:19" ht="31.5" x14ac:dyDescent="0.3">
      <c r="A30" s="36"/>
      <c r="B30" s="46"/>
      <c r="C30" s="57"/>
      <c r="D30" s="67" t="s">
        <v>496</v>
      </c>
      <c r="E30" s="61"/>
      <c r="F30" s="61"/>
      <c r="G30" s="60" t="str">
        <f>APUS!C90</f>
        <v>SUMINISTRO, TRANSPORTE E INSTALACION PAVIMENTO EN CONCRETO PREMEZCLADO MR 42</v>
      </c>
      <c r="H30" s="57" t="s">
        <v>25</v>
      </c>
      <c r="I30" s="309">
        <f>'CONCRETO VÍA'!H23</f>
        <v>44.7</v>
      </c>
      <c r="J30" s="337">
        <f>APUS!I90</f>
        <v>1217642</v>
      </c>
      <c r="K30" s="334">
        <f t="shared" ref="K30:K37" si="1">ROUND(J30*I30,0)</f>
        <v>54428597</v>
      </c>
      <c r="L30" s="49"/>
      <c r="M30" s="36"/>
      <c r="R30" s="365"/>
      <c r="S30" s="364"/>
    </row>
    <row r="31" spans="1:19" ht="32.25" x14ac:dyDescent="0.3">
      <c r="A31" s="36"/>
      <c r="B31" s="46"/>
      <c r="C31" s="57"/>
      <c r="D31" s="67" t="s">
        <v>279</v>
      </c>
      <c r="E31" s="61"/>
      <c r="F31" s="61"/>
      <c r="G31" s="342" t="str">
        <f>APUS!C104</f>
        <v>SUMINISTRO, TRANSPORTE E INSTALACION SARDINEL ANCHO = 20 CM H =  ENTRE  17 Y 24 CM  EN CONCRETO 3000 PSI</v>
      </c>
      <c r="H31" s="57" t="s">
        <v>35</v>
      </c>
      <c r="I31" s="309">
        <f>SARDINEL!H34</f>
        <v>902</v>
      </c>
      <c r="J31" s="333">
        <f>+APUS!I104</f>
        <v>74304</v>
      </c>
      <c r="K31" s="334">
        <f t="shared" si="1"/>
        <v>67022208</v>
      </c>
      <c r="L31" s="49"/>
      <c r="M31" s="36"/>
      <c r="R31" s="365"/>
      <c r="S31" s="364"/>
    </row>
    <row r="32" spans="1:19" ht="61.5" customHeight="1" x14ac:dyDescent="0.3">
      <c r="A32" s="36"/>
      <c r="B32" s="46"/>
      <c r="C32" s="57"/>
      <c r="D32" s="67" t="s">
        <v>95</v>
      </c>
      <c r="E32" s="61"/>
      <c r="F32" s="61"/>
      <c r="G32" s="343" t="str">
        <f>+APUS!C114</f>
        <v>SUMINISTRO, TRANSPORTE E INSTALACIÓN DE ADITIVO PARA ACELERAR FRAGUADO A SIETE (7) DIAS (ACELERANTE) DE UN M3 DE CONCRETO PAVIMENTO MR 42</v>
      </c>
      <c r="H32" s="57" t="s">
        <v>25</v>
      </c>
      <c r="I32" s="309">
        <f>+ACELERANTE!H23</f>
        <v>44.7</v>
      </c>
      <c r="J32" s="337">
        <f>+APUS!I114</f>
        <v>138487</v>
      </c>
      <c r="K32" s="334">
        <f t="shared" si="1"/>
        <v>6190369</v>
      </c>
      <c r="L32" s="49"/>
      <c r="M32" s="36"/>
      <c r="R32" s="365"/>
      <c r="S32" s="364"/>
    </row>
    <row r="33" spans="1:60" ht="32.25" x14ac:dyDescent="0.3">
      <c r="A33" s="36"/>
      <c r="B33" s="46"/>
      <c r="C33" s="57"/>
      <c r="D33" s="67" t="s">
        <v>318</v>
      </c>
      <c r="E33" s="61"/>
      <c r="F33" s="61"/>
      <c r="G33" s="343" t="s">
        <v>317</v>
      </c>
      <c r="H33" s="57" t="s">
        <v>35</v>
      </c>
      <c r="I33" s="309">
        <f>SELLO!H23</f>
        <v>1292</v>
      </c>
      <c r="J33" s="337">
        <f>APUS!I122</f>
        <v>10748</v>
      </c>
      <c r="K33" s="334">
        <f t="shared" si="1"/>
        <v>13886416</v>
      </c>
      <c r="L33" s="49"/>
      <c r="M33" s="36"/>
      <c r="R33" s="365"/>
      <c r="S33" s="364"/>
    </row>
    <row r="34" spans="1:60" x14ac:dyDescent="0.3">
      <c r="A34" s="36"/>
      <c r="B34" s="46"/>
      <c r="C34" s="57"/>
      <c r="D34" s="67" t="s">
        <v>212</v>
      </c>
      <c r="E34" s="61"/>
      <c r="F34" s="61"/>
      <c r="G34" s="343" t="s">
        <v>213</v>
      </c>
      <c r="H34" s="57" t="s">
        <v>35</v>
      </c>
      <c r="I34" s="309">
        <f>'CORTE '!H23</f>
        <v>341.6</v>
      </c>
      <c r="J34" s="337">
        <f>+APUS!I130</f>
        <v>11776</v>
      </c>
      <c r="K34" s="334">
        <f t="shared" si="1"/>
        <v>4022682</v>
      </c>
      <c r="L34" s="49"/>
      <c r="M34" s="36"/>
      <c r="R34" s="365"/>
      <c r="S34" s="364"/>
    </row>
    <row r="35" spans="1:60" x14ac:dyDescent="0.3">
      <c r="A35" s="36"/>
      <c r="B35" s="46"/>
      <c r="C35" s="285"/>
      <c r="D35" s="67" t="s">
        <v>405</v>
      </c>
      <c r="E35" s="254"/>
      <c r="F35" s="255"/>
      <c r="G35" s="343" t="s">
        <v>406</v>
      </c>
      <c r="H35" s="57" t="s">
        <v>35</v>
      </c>
      <c r="I35" s="309">
        <f>'CORTE ANDEN'!H20</f>
        <v>326</v>
      </c>
      <c r="J35" s="337">
        <f>APUS!I137</f>
        <v>9550</v>
      </c>
      <c r="K35" s="334">
        <f t="shared" si="1"/>
        <v>3113300</v>
      </c>
      <c r="L35" s="49"/>
      <c r="M35" s="36"/>
      <c r="R35" s="365"/>
      <c r="S35" s="364"/>
    </row>
    <row r="36" spans="1:60" ht="32.25" x14ac:dyDescent="0.3">
      <c r="A36" s="36"/>
      <c r="B36" s="46"/>
      <c r="C36" s="285"/>
      <c r="D36" s="67" t="s">
        <v>477</v>
      </c>
      <c r="E36" s="254"/>
      <c r="F36" s="255"/>
      <c r="G36" s="343" t="str">
        <f>APUS!C366</f>
        <v>SUMINISTRO, TRANSPORTE E INSTALACION CAJA ELECTRICA (0,40X0,40X0,5 M) EN CONCRETO 3000 PSI, Incluye refuerzo, afirmado</v>
      </c>
      <c r="H36" s="57" t="str">
        <f>APUS!E366</f>
        <v>UND</v>
      </c>
      <c r="I36" s="309">
        <f>+'CAJAS ELECTRICAS'!H23</f>
        <v>15</v>
      </c>
      <c r="J36" s="337">
        <f>APUS!I366</f>
        <v>301405</v>
      </c>
      <c r="K36" s="334">
        <f t="shared" si="1"/>
        <v>4521075</v>
      </c>
      <c r="L36" s="49"/>
      <c r="M36" s="36"/>
      <c r="R36" s="365"/>
      <c r="S36" s="364"/>
    </row>
    <row r="37" spans="1:60" ht="31.5" x14ac:dyDescent="0.3">
      <c r="A37" s="36"/>
      <c r="B37" s="46"/>
      <c r="C37" s="285"/>
      <c r="D37" s="68" t="s">
        <v>478</v>
      </c>
      <c r="E37" s="286"/>
      <c r="F37" s="287"/>
      <c r="G37" s="338" t="str">
        <f>APUS!C381</f>
        <v>SUMINISTRO, TRANSPORTE E INSTALACION PEDESTALES EN CONCRETO 3000 PSI</v>
      </c>
      <c r="H37" s="57" t="str">
        <f>APUS!E381</f>
        <v>M3</v>
      </c>
      <c r="I37" s="309">
        <f>PEDESTALES!H23</f>
        <v>1.8</v>
      </c>
      <c r="J37" s="337">
        <f>APUS!I381</f>
        <v>1015971</v>
      </c>
      <c r="K37" s="334">
        <f t="shared" si="1"/>
        <v>1828748</v>
      </c>
      <c r="L37" s="49"/>
      <c r="M37" s="36"/>
      <c r="R37" s="365"/>
      <c r="S37" s="364"/>
    </row>
    <row r="38" spans="1:60" x14ac:dyDescent="0.3">
      <c r="A38" s="36"/>
      <c r="B38" s="46"/>
      <c r="C38" s="253" t="s">
        <v>66</v>
      </c>
      <c r="D38" s="254"/>
      <c r="E38" s="254"/>
      <c r="F38" s="255"/>
      <c r="G38" s="61"/>
      <c r="H38" s="62"/>
      <c r="I38" s="310"/>
      <c r="J38" s="63"/>
      <c r="K38" s="321">
        <f>SUM(K30:K37)</f>
        <v>155013395</v>
      </c>
      <c r="L38" s="49"/>
      <c r="M38" s="36"/>
      <c r="R38" s="365"/>
      <c r="S38" s="364"/>
    </row>
    <row r="39" spans="1:60" x14ac:dyDescent="0.3">
      <c r="A39" s="36"/>
      <c r="B39" s="46"/>
      <c r="C39" s="54"/>
      <c r="D39" s="54"/>
      <c r="E39" s="54"/>
      <c r="F39" s="54"/>
      <c r="G39" s="54" t="s">
        <v>73</v>
      </c>
      <c r="H39" s="54"/>
      <c r="I39" s="307"/>
      <c r="J39" s="56"/>
      <c r="K39" s="320"/>
      <c r="L39" s="49"/>
      <c r="M39" s="36"/>
      <c r="R39" s="365"/>
      <c r="S39" s="364"/>
    </row>
    <row r="40" spans="1:60" ht="47.25" customHeight="1" x14ac:dyDescent="0.3">
      <c r="A40" s="36"/>
      <c r="B40" s="46"/>
      <c r="C40" s="64"/>
      <c r="D40" s="295">
        <v>5112</v>
      </c>
      <c r="E40" s="57"/>
      <c r="F40" s="57"/>
      <c r="G40" s="340" t="s">
        <v>75</v>
      </c>
      <c r="H40" s="57" t="s">
        <v>161</v>
      </c>
      <c r="I40" s="309">
        <f>'ACERO DE REFUERZO'!H35</f>
        <v>2581.4</v>
      </c>
      <c r="J40" s="341">
        <f>+APUS!I147</f>
        <v>10479</v>
      </c>
      <c r="K40" s="334">
        <f>ROUND(J40*I40,0)</f>
        <v>27050491</v>
      </c>
      <c r="L40" s="49"/>
      <c r="M40" s="36"/>
      <c r="R40" s="365"/>
      <c r="S40" s="364"/>
    </row>
    <row r="41" spans="1:60" ht="16.5" customHeight="1" x14ac:dyDescent="0.3">
      <c r="A41" s="36"/>
      <c r="B41" s="46"/>
      <c r="C41" s="64"/>
      <c r="D41" s="68" t="s">
        <v>289</v>
      </c>
      <c r="E41" s="57"/>
      <c r="F41" s="57"/>
      <c r="G41" s="60" t="str">
        <f>APUS!C155</f>
        <v>CANASTILLA DE SOPORTE DE DOVELAS EN HIERRO 3/8" Y 1/4"</v>
      </c>
      <c r="H41" s="57" t="s">
        <v>35</v>
      </c>
      <c r="I41" s="309">
        <f>CANASTILLAS!H18</f>
        <v>82.4</v>
      </c>
      <c r="J41" s="335">
        <f>APUS!I155</f>
        <v>19893</v>
      </c>
      <c r="K41" s="334">
        <f>ROUND(J41*I41,0)</f>
        <v>1639183</v>
      </c>
      <c r="L41" s="49"/>
      <c r="M41" s="36"/>
      <c r="R41" s="365"/>
      <c r="S41" s="364"/>
    </row>
    <row r="42" spans="1:60" ht="16.5" customHeight="1" x14ac:dyDescent="0.3">
      <c r="A42" s="36"/>
      <c r="B42" s="46"/>
      <c r="C42" s="64"/>
      <c r="D42" s="68" t="s">
        <v>76</v>
      </c>
      <c r="E42" s="69"/>
      <c r="F42" s="69"/>
      <c r="G42" s="338" t="s">
        <v>77</v>
      </c>
      <c r="H42" s="57" t="s">
        <v>161</v>
      </c>
      <c r="I42" s="309">
        <f>DOVELAS!H21</f>
        <v>286.5</v>
      </c>
      <c r="J42" s="335">
        <f>+APUS!I161</f>
        <v>18199</v>
      </c>
      <c r="K42" s="334">
        <f>ROUND(J42*I42,0)</f>
        <v>5214014</v>
      </c>
      <c r="L42" s="49"/>
      <c r="M42" s="36"/>
      <c r="R42" s="365"/>
      <c r="S42" s="364"/>
    </row>
    <row r="43" spans="1:60" ht="31.5" customHeight="1" x14ac:dyDescent="0.3">
      <c r="A43" s="36"/>
      <c r="B43" s="46"/>
      <c r="C43" s="253"/>
      <c r="D43" s="68" t="s">
        <v>366</v>
      </c>
      <c r="E43" s="286"/>
      <c r="F43" s="287"/>
      <c r="G43" s="338" t="s">
        <v>369</v>
      </c>
      <c r="H43" s="57" t="s">
        <v>40</v>
      </c>
      <c r="I43" s="309">
        <f>' PERFORACIÓN '!H22</f>
        <v>8474</v>
      </c>
      <c r="J43" s="335">
        <f>APUS!I168</f>
        <v>15454</v>
      </c>
      <c r="K43" s="334">
        <f>ROUND(J43*I43,0)</f>
        <v>130957196</v>
      </c>
      <c r="L43" s="49"/>
      <c r="M43" s="36"/>
      <c r="R43" s="365"/>
      <c r="S43" s="364"/>
    </row>
    <row r="44" spans="1:60" ht="16.5" customHeight="1" x14ac:dyDescent="0.3">
      <c r="A44" s="36"/>
      <c r="B44" s="46"/>
      <c r="C44" s="253" t="s">
        <v>66</v>
      </c>
      <c r="D44" s="254"/>
      <c r="E44" s="254"/>
      <c r="F44" s="255"/>
      <c r="G44" s="70"/>
      <c r="H44" s="70"/>
      <c r="I44" s="308"/>
      <c r="J44" s="65"/>
      <c r="K44" s="321">
        <f>SUM(K40:K43)</f>
        <v>164860884</v>
      </c>
      <c r="L44" s="49"/>
      <c r="M44" s="36"/>
      <c r="R44" s="365"/>
      <c r="S44" s="364"/>
    </row>
    <row r="45" spans="1:60" ht="16.5" customHeight="1" x14ac:dyDescent="0.3">
      <c r="A45" s="36"/>
      <c r="B45" s="46"/>
      <c r="C45" s="54"/>
      <c r="D45" s="54"/>
      <c r="E45" s="54"/>
      <c r="F45" s="54"/>
      <c r="G45" s="54" t="s">
        <v>319</v>
      </c>
      <c r="H45" s="54"/>
      <c r="I45" s="307"/>
      <c r="J45" s="56"/>
      <c r="K45" s="320"/>
      <c r="L45" s="49"/>
      <c r="M45" s="36"/>
      <c r="P45" s="283"/>
      <c r="Q45" s="283"/>
      <c r="R45" s="366"/>
      <c r="S45" s="364"/>
      <c r="T45" s="283"/>
      <c r="U45" s="283"/>
      <c r="V45" s="283"/>
      <c r="W45" s="283"/>
      <c r="X45" s="283"/>
      <c r="Y45" s="283"/>
      <c r="Z45" s="283"/>
      <c r="AA45" s="283"/>
      <c r="AB45" s="283"/>
      <c r="AC45" s="283"/>
      <c r="AD45" s="283"/>
      <c r="AE45" s="283"/>
      <c r="AF45" s="283"/>
      <c r="AG45" s="283"/>
      <c r="AH45" s="283"/>
      <c r="AI45" s="283"/>
      <c r="AJ45" s="283"/>
      <c r="AK45" s="283"/>
      <c r="AL45" s="283"/>
      <c r="AM45" s="283"/>
      <c r="AN45" s="283"/>
      <c r="AO45" s="283"/>
      <c r="AP45" s="283"/>
      <c r="AQ45" s="283"/>
      <c r="AR45" s="283"/>
      <c r="AS45" s="283"/>
      <c r="AT45" s="283"/>
      <c r="AU45" s="283"/>
      <c r="AV45" s="283"/>
      <c r="AW45" s="283"/>
      <c r="AX45" s="283"/>
      <c r="AY45" s="283"/>
      <c r="AZ45" s="283"/>
      <c r="BA45" s="283"/>
      <c r="BB45" s="283"/>
      <c r="BC45" s="283"/>
      <c r="BD45" s="283"/>
      <c r="BE45" s="283"/>
      <c r="BF45" s="283"/>
      <c r="BG45" s="283"/>
      <c r="BH45" s="283"/>
    </row>
    <row r="46" spans="1:60" ht="47.25" x14ac:dyDescent="0.3">
      <c r="A46" s="36"/>
      <c r="B46" s="46"/>
      <c r="C46" s="253"/>
      <c r="D46" s="68" t="s">
        <v>434</v>
      </c>
      <c r="E46" s="254"/>
      <c r="F46" s="255"/>
      <c r="G46" s="338" t="str">
        <f>APUS!C181</f>
        <v>SUMINISTRO, TRANSPORTE E INSTALACION BLOQUE BASE EN CEMENTO PLAQUETA ABUJARDADA ROJO 20 X 40  X 6CM, INCLUYE MORTERO DE NIVELACIÓN</v>
      </c>
      <c r="H46" s="57" t="s">
        <v>37</v>
      </c>
      <c r="I46" s="309">
        <f>'ADOQUÍN R'!H22</f>
        <v>132.30000000000001</v>
      </c>
      <c r="J46" s="339">
        <f>APUS!I181</f>
        <v>399952</v>
      </c>
      <c r="K46" s="334">
        <f>ROUND(J46*I46,0)</f>
        <v>52913650</v>
      </c>
      <c r="L46" s="49"/>
      <c r="M46" s="36"/>
      <c r="P46" s="284"/>
      <c r="Q46" s="282"/>
      <c r="R46" s="367"/>
      <c r="S46" s="364"/>
      <c r="T46" s="282"/>
      <c r="U46" s="282"/>
      <c r="V46" s="282"/>
      <c r="W46" s="282"/>
      <c r="X46" s="279"/>
      <c r="Y46" s="279"/>
      <c r="Z46" s="279"/>
      <c r="AA46" s="279"/>
      <c r="AB46" s="279"/>
      <c r="AC46" s="279"/>
      <c r="AD46" s="279"/>
      <c r="AE46" s="279"/>
      <c r="AF46" s="279"/>
      <c r="AG46" s="279"/>
      <c r="AH46" s="279"/>
      <c r="AI46" s="279"/>
      <c r="AJ46" s="279"/>
      <c r="AK46" s="279"/>
      <c r="AL46" s="280"/>
      <c r="AM46" s="280"/>
      <c r="AN46" s="280"/>
      <c r="AO46" s="280"/>
      <c r="AP46" s="280"/>
      <c r="AQ46" s="280"/>
      <c r="AR46" s="280"/>
      <c r="AS46" s="280"/>
      <c r="AT46" s="281"/>
      <c r="AU46" s="281"/>
      <c r="AV46" s="281"/>
      <c r="AW46" s="281"/>
      <c r="AX46" s="281"/>
      <c r="AY46" s="281"/>
      <c r="AZ46" s="281"/>
      <c r="BA46" s="282"/>
      <c r="BB46" s="282"/>
      <c r="BC46" s="282"/>
      <c r="BD46" s="282"/>
      <c r="BE46" s="282"/>
      <c r="BF46" s="282"/>
      <c r="BG46" s="282"/>
      <c r="BH46" s="282"/>
    </row>
    <row r="47" spans="1:60" ht="47.25" x14ac:dyDescent="0.3">
      <c r="A47" s="36"/>
      <c r="B47" s="46"/>
      <c r="C47" s="253"/>
      <c r="D47" s="68" t="s">
        <v>438</v>
      </c>
      <c r="E47" s="254"/>
      <c r="F47" s="255"/>
      <c r="G47" s="338" t="str">
        <f>APUS!C191</f>
        <v>SUMINISTRO, TRANSPORTE E INSTALACION BLOQUE BASE EN CEMENTO PLAQUETA ABUJARDADA OCRE 40 X 40  X 6CM, INCLUYE MORTERO DE NIVELACIÓN</v>
      </c>
      <c r="H47" s="57" t="s">
        <v>37</v>
      </c>
      <c r="I47" s="309">
        <f>'ADOQUÍN O'!H22</f>
        <v>255</v>
      </c>
      <c r="J47" s="339">
        <f>APUS!I191</f>
        <v>240189</v>
      </c>
      <c r="K47" s="334">
        <f>ROUND(J47*I47,0)</f>
        <v>61248195</v>
      </c>
      <c r="L47" s="49"/>
      <c r="M47" s="36"/>
      <c r="P47" s="284"/>
      <c r="Q47" s="282"/>
      <c r="R47" s="367"/>
      <c r="S47" s="364"/>
      <c r="T47" s="282"/>
      <c r="U47" s="282"/>
      <c r="V47" s="282"/>
      <c r="W47" s="282"/>
      <c r="X47" s="279"/>
      <c r="Y47" s="279"/>
      <c r="Z47" s="279"/>
      <c r="AA47" s="279"/>
      <c r="AB47" s="279"/>
      <c r="AC47" s="279"/>
      <c r="AD47" s="279"/>
      <c r="AE47" s="279"/>
      <c r="AF47" s="279"/>
      <c r="AG47" s="279"/>
      <c r="AH47" s="279"/>
      <c r="AI47" s="279"/>
      <c r="AJ47" s="279"/>
      <c r="AK47" s="279"/>
      <c r="AL47" s="280"/>
      <c r="AM47" s="280"/>
      <c r="AN47" s="280"/>
      <c r="AO47" s="280"/>
      <c r="AP47" s="280"/>
      <c r="AQ47" s="280"/>
      <c r="AR47" s="280"/>
      <c r="AS47" s="280"/>
      <c r="AT47" s="281"/>
      <c r="AU47" s="281"/>
      <c r="AV47" s="281"/>
      <c r="AW47" s="281"/>
      <c r="AX47" s="281"/>
      <c r="AY47" s="281"/>
      <c r="AZ47" s="281"/>
      <c r="BA47" s="282"/>
      <c r="BB47" s="282"/>
      <c r="BC47" s="282"/>
      <c r="BD47" s="282"/>
      <c r="BE47" s="282"/>
      <c r="BF47" s="282"/>
      <c r="BG47" s="282"/>
      <c r="BH47" s="282"/>
    </row>
    <row r="48" spans="1:60" ht="47.25" x14ac:dyDescent="0.3">
      <c r="A48" s="36"/>
      <c r="B48" s="46"/>
      <c r="C48" s="253"/>
      <c r="D48" s="68" t="s">
        <v>440</v>
      </c>
      <c r="E48" s="254"/>
      <c r="F48" s="255"/>
      <c r="G48" s="338" t="str">
        <f>APUS!C201</f>
        <v>SUMINISTRO, TRANSPORTE E INSTALACION BLOQUE BASE EN CEMENTO PLAQUETA PEATONAL PODOTACTIL GRIS 40 X 40  X 6CM, INCLUYE MORTERO DE NIVELACIÓN</v>
      </c>
      <c r="H48" s="57" t="s">
        <v>37</v>
      </c>
      <c r="I48" s="309">
        <f>'ADOQUÍN T'!H22</f>
        <v>132.30000000000001</v>
      </c>
      <c r="J48" s="339">
        <f>APUS!I201</f>
        <v>219233</v>
      </c>
      <c r="K48" s="334">
        <f>ROUND(J48*I48,0)</f>
        <v>29004526</v>
      </c>
      <c r="L48" s="49"/>
      <c r="M48" s="36"/>
      <c r="P48" s="284"/>
      <c r="Q48" s="282"/>
      <c r="R48" s="367"/>
      <c r="S48" s="364"/>
      <c r="T48" s="282"/>
      <c r="U48" s="282"/>
      <c r="V48" s="282"/>
      <c r="W48" s="282"/>
      <c r="X48" s="279"/>
      <c r="Y48" s="279"/>
      <c r="Z48" s="279"/>
      <c r="AA48" s="279"/>
      <c r="AB48" s="279"/>
      <c r="AC48" s="279"/>
      <c r="AD48" s="279"/>
      <c r="AE48" s="279"/>
      <c r="AF48" s="279"/>
      <c r="AG48" s="279"/>
      <c r="AH48" s="279"/>
      <c r="AI48" s="279"/>
      <c r="AJ48" s="279"/>
      <c r="AK48" s="279"/>
      <c r="AL48" s="280"/>
      <c r="AM48" s="280"/>
      <c r="AN48" s="280"/>
      <c r="AO48" s="280"/>
      <c r="AP48" s="280"/>
      <c r="AQ48" s="280"/>
      <c r="AR48" s="280"/>
      <c r="AS48" s="280"/>
      <c r="AT48" s="281"/>
      <c r="AU48" s="281"/>
      <c r="AV48" s="281"/>
      <c r="AW48" s="281"/>
      <c r="AX48" s="281"/>
      <c r="AY48" s="281"/>
      <c r="AZ48" s="281"/>
      <c r="BA48" s="282"/>
      <c r="BB48" s="282"/>
      <c r="BC48" s="282"/>
      <c r="BD48" s="282"/>
      <c r="BE48" s="282"/>
      <c r="BF48" s="282"/>
      <c r="BG48" s="282"/>
      <c r="BH48" s="282"/>
    </row>
    <row r="49" spans="1:60" ht="47.25" x14ac:dyDescent="0.3">
      <c r="A49" s="36"/>
      <c r="B49" s="46"/>
      <c r="C49" s="253"/>
      <c r="D49" s="68" t="s">
        <v>443</v>
      </c>
      <c r="E49" s="254"/>
      <c r="F49" s="255"/>
      <c r="G49" s="338" t="str">
        <f>APUS!C211</f>
        <v>SUMINISTRO, TRANSPORTE E INSTALACION PROTECTOR ARBOL  ABUJARDADA  GRIS 40 X 40 X 6 CM JUEGO DE 4 PIEZAS COMPLETO GRIS, INCLUYE MORTERO DE NIVELACIÓN</v>
      </c>
      <c r="H49" s="57" t="s">
        <v>40</v>
      </c>
      <c r="I49" s="309">
        <f>'PROTECTOR A'!H22</f>
        <v>15</v>
      </c>
      <c r="J49" s="339">
        <f>APUS!I211</f>
        <v>176554</v>
      </c>
      <c r="K49" s="334">
        <f>ROUND(J49*I49,0)</f>
        <v>2648310</v>
      </c>
      <c r="L49" s="49"/>
      <c r="M49" s="36"/>
      <c r="P49" s="284"/>
      <c r="Q49" s="282"/>
      <c r="R49" s="367"/>
      <c r="S49" s="364"/>
      <c r="T49" s="282"/>
      <c r="U49" s="282"/>
      <c r="V49" s="282"/>
      <c r="W49" s="282"/>
      <c r="X49" s="284"/>
      <c r="Y49" s="284"/>
      <c r="Z49" s="284"/>
      <c r="AA49" s="284"/>
      <c r="AB49" s="284"/>
      <c r="AC49" s="284"/>
      <c r="AD49" s="284"/>
      <c r="AE49" s="284"/>
      <c r="AF49" s="284"/>
      <c r="AG49" s="284"/>
      <c r="AH49" s="284"/>
      <c r="AI49" s="284"/>
      <c r="AJ49" s="284"/>
      <c r="AK49" s="284"/>
      <c r="AL49" s="284"/>
      <c r="AM49" s="284"/>
      <c r="AN49" s="284"/>
      <c r="AO49" s="284"/>
      <c r="AP49" s="284"/>
      <c r="AQ49" s="284"/>
      <c r="AR49" s="284"/>
      <c r="AS49" s="284"/>
      <c r="AT49" s="284"/>
      <c r="AU49" s="284"/>
      <c r="AV49" s="284"/>
      <c r="AW49" s="284"/>
      <c r="AX49" s="284"/>
      <c r="AY49" s="284"/>
      <c r="AZ49" s="284"/>
      <c r="BA49" s="282"/>
      <c r="BB49" s="282"/>
      <c r="BC49" s="282"/>
      <c r="BD49" s="282"/>
      <c r="BE49" s="282"/>
      <c r="BF49" s="282"/>
      <c r="BG49" s="282"/>
      <c r="BH49" s="282"/>
    </row>
    <row r="50" spans="1:60" ht="31.5" customHeight="1" x14ac:dyDescent="0.3">
      <c r="A50" s="36"/>
      <c r="B50" s="46"/>
      <c r="C50" s="253"/>
      <c r="D50" s="68" t="s">
        <v>320</v>
      </c>
      <c r="E50" s="254"/>
      <c r="F50" s="255"/>
      <c r="G50" s="338" t="s">
        <v>321</v>
      </c>
      <c r="H50" s="57" t="s">
        <v>25</v>
      </c>
      <c r="I50" s="309">
        <f>'CONCRETO ANDEN '!H29</f>
        <v>24.1</v>
      </c>
      <c r="J50" s="337">
        <f>APUS!I221</f>
        <v>980348</v>
      </c>
      <c r="K50" s="334">
        <f>ROUND(J50*I50,0)</f>
        <v>23626387</v>
      </c>
      <c r="L50" s="49"/>
      <c r="M50" s="36"/>
      <c r="P50" s="284"/>
      <c r="Q50" s="284"/>
      <c r="R50" s="363"/>
      <c r="S50" s="364"/>
      <c r="T50" s="284"/>
      <c r="U50" s="284"/>
      <c r="V50" s="284"/>
      <c r="W50" s="284"/>
      <c r="X50" s="279"/>
      <c r="Y50" s="279"/>
      <c r="Z50" s="279"/>
      <c r="AA50" s="279"/>
      <c r="AB50" s="279"/>
      <c r="AC50" s="279"/>
      <c r="AD50" s="279"/>
      <c r="AE50" s="279"/>
      <c r="AF50" s="279"/>
      <c r="AG50" s="279"/>
      <c r="AH50" s="279"/>
      <c r="AI50" s="279"/>
      <c r="AJ50" s="279"/>
      <c r="AK50" s="279"/>
      <c r="AL50" s="280"/>
      <c r="AM50" s="280"/>
      <c r="AN50" s="280"/>
      <c r="AO50" s="280"/>
      <c r="AP50" s="280"/>
      <c r="AQ50" s="280"/>
      <c r="AR50" s="280"/>
      <c r="AS50" s="280"/>
      <c r="AT50" s="281"/>
      <c r="AU50" s="281"/>
      <c r="AV50" s="281"/>
      <c r="AW50" s="281"/>
      <c r="AX50" s="281"/>
      <c r="AY50" s="281"/>
      <c r="AZ50" s="281"/>
      <c r="BA50" s="282"/>
      <c r="BB50" s="282"/>
      <c r="BC50" s="282"/>
      <c r="BD50" s="282"/>
      <c r="BE50" s="282"/>
      <c r="BF50" s="282"/>
      <c r="BG50" s="282"/>
      <c r="BH50" s="282"/>
    </row>
    <row r="51" spans="1:60" ht="16.5" customHeight="1" x14ac:dyDescent="0.3">
      <c r="A51" s="36"/>
      <c r="B51" s="46"/>
      <c r="C51" s="253" t="s">
        <v>66</v>
      </c>
      <c r="D51" s="254"/>
      <c r="E51" s="254"/>
      <c r="F51" s="255"/>
      <c r="G51" s="70"/>
      <c r="H51" s="70"/>
      <c r="I51" s="308"/>
      <c r="J51" s="65"/>
      <c r="K51" s="321">
        <f>SUM(K46:K50)</f>
        <v>169441068</v>
      </c>
      <c r="L51" s="49"/>
      <c r="M51" s="36"/>
      <c r="P51" s="284"/>
      <c r="Q51" s="284"/>
      <c r="R51" s="363"/>
      <c r="S51" s="364"/>
      <c r="T51" s="284"/>
      <c r="U51" s="284"/>
      <c r="V51" s="284"/>
      <c r="W51" s="284"/>
      <c r="X51" s="279"/>
      <c r="Y51" s="279"/>
      <c r="Z51" s="279"/>
      <c r="AA51" s="279"/>
      <c r="AB51" s="279"/>
      <c r="AC51" s="279"/>
      <c r="AD51" s="279"/>
      <c r="AE51" s="279"/>
      <c r="AF51" s="279"/>
      <c r="AG51" s="279"/>
      <c r="AH51" s="279"/>
      <c r="AI51" s="279"/>
      <c r="AJ51" s="279"/>
      <c r="AK51" s="279"/>
      <c r="AL51" s="280"/>
      <c r="AM51" s="280"/>
      <c r="AN51" s="280"/>
      <c r="AO51" s="280"/>
      <c r="AP51" s="280"/>
      <c r="AQ51" s="280"/>
      <c r="AR51" s="280"/>
      <c r="AS51" s="280"/>
      <c r="AT51" s="281"/>
      <c r="AU51" s="281"/>
      <c r="AV51" s="281"/>
      <c r="AW51" s="281"/>
      <c r="AX51" s="281"/>
      <c r="AY51" s="281"/>
      <c r="AZ51" s="281"/>
      <c r="BA51" s="282"/>
      <c r="BB51" s="282"/>
      <c r="BC51" s="282"/>
      <c r="BD51" s="282"/>
      <c r="BE51" s="282"/>
      <c r="BF51" s="282"/>
      <c r="BG51" s="282"/>
      <c r="BH51" s="282"/>
    </row>
    <row r="52" spans="1:60" ht="15.75" customHeight="1" x14ac:dyDescent="0.3">
      <c r="A52" s="36"/>
      <c r="B52" s="46"/>
      <c r="C52" s="54"/>
      <c r="D52" s="54"/>
      <c r="E52" s="54"/>
      <c r="F52" s="54"/>
      <c r="G52" s="54" t="s">
        <v>78</v>
      </c>
      <c r="H52" s="54"/>
      <c r="I52" s="307"/>
      <c r="J52" s="56"/>
      <c r="K52" s="320"/>
      <c r="L52" s="49"/>
      <c r="M52" s="36"/>
      <c r="P52" s="284"/>
      <c r="Q52" s="284"/>
      <c r="R52" s="363"/>
      <c r="S52" s="364"/>
      <c r="T52" s="284"/>
      <c r="U52" s="284"/>
      <c r="V52" s="284"/>
      <c r="W52" s="284"/>
      <c r="X52" s="279"/>
      <c r="Y52" s="279"/>
      <c r="Z52" s="279"/>
      <c r="AA52" s="279"/>
      <c r="AB52" s="279"/>
      <c r="AC52" s="279"/>
      <c r="AD52" s="279"/>
      <c r="AE52" s="279"/>
      <c r="AF52" s="279"/>
      <c r="AG52" s="279"/>
      <c r="AH52" s="279"/>
      <c r="AI52" s="279"/>
      <c r="AJ52" s="279"/>
      <c r="AK52" s="279"/>
      <c r="AL52" s="280"/>
      <c r="AM52" s="280"/>
      <c r="AN52" s="280"/>
      <c r="AO52" s="280"/>
      <c r="AP52" s="280"/>
      <c r="AQ52" s="280"/>
      <c r="AR52" s="280"/>
      <c r="AS52" s="280"/>
      <c r="AT52" s="281"/>
      <c r="AU52" s="281"/>
      <c r="AV52" s="281"/>
      <c r="AW52" s="281"/>
      <c r="AX52" s="281"/>
      <c r="AY52" s="281"/>
      <c r="AZ52" s="281"/>
      <c r="BA52" s="282"/>
      <c r="BB52" s="282"/>
      <c r="BC52" s="282"/>
      <c r="BD52" s="282"/>
      <c r="BE52" s="282"/>
      <c r="BF52" s="282"/>
      <c r="BG52" s="282"/>
      <c r="BH52" s="282"/>
    </row>
    <row r="53" spans="1:60" ht="32.25" customHeight="1" x14ac:dyDescent="0.3">
      <c r="A53" s="36"/>
      <c r="B53" s="46"/>
      <c r="C53" s="57"/>
      <c r="D53" s="68" t="s">
        <v>281</v>
      </c>
      <c r="E53" s="61"/>
      <c r="F53" s="61"/>
      <c r="G53" s="336" t="str">
        <f>APUS!C234</f>
        <v xml:space="preserve">SUMINISTRO, TRANSPORTE E INSTALACION AFIRMADO COMPACTADO PARA ANDENES </v>
      </c>
      <c r="H53" s="61" t="s">
        <v>25</v>
      </c>
      <c r="I53" s="309">
        <f>'AFIRMADO COMPACTADO'!H26</f>
        <v>94.6</v>
      </c>
      <c r="J53" s="335">
        <f>+APUS!I234</f>
        <v>165551</v>
      </c>
      <c r="K53" s="334">
        <f>ROUND(J53*I53,0)</f>
        <v>15661125</v>
      </c>
      <c r="L53" s="49"/>
      <c r="M53" s="36"/>
      <c r="P53" s="284"/>
      <c r="Q53" s="284"/>
      <c r="R53" s="363"/>
      <c r="S53" s="364"/>
      <c r="T53" s="284"/>
      <c r="U53" s="284"/>
      <c r="V53" s="284"/>
      <c r="W53" s="284"/>
      <c r="X53" s="279"/>
      <c r="Y53" s="279"/>
      <c r="Z53" s="279"/>
      <c r="AA53" s="279"/>
      <c r="AB53" s="279"/>
      <c r="AC53" s="279"/>
      <c r="AD53" s="279"/>
      <c r="AE53" s="279"/>
      <c r="AF53" s="279"/>
      <c r="AG53" s="279"/>
      <c r="AH53" s="279"/>
      <c r="AI53" s="279"/>
      <c r="AJ53" s="279"/>
      <c r="AK53" s="279"/>
      <c r="AL53" s="280"/>
      <c r="AM53" s="280"/>
      <c r="AN53" s="280"/>
      <c r="AO53" s="280"/>
      <c r="AP53" s="280"/>
      <c r="AQ53" s="280"/>
      <c r="AR53" s="280"/>
      <c r="AS53" s="280"/>
      <c r="AT53" s="281"/>
      <c r="AU53" s="281"/>
      <c r="AV53" s="281"/>
      <c r="AW53" s="281"/>
      <c r="AX53" s="281"/>
      <c r="AY53" s="281"/>
      <c r="AZ53" s="281"/>
      <c r="BA53" s="282"/>
      <c r="BB53" s="282"/>
      <c r="BC53" s="282"/>
      <c r="BD53" s="282"/>
      <c r="BE53" s="282"/>
      <c r="BF53" s="282"/>
      <c r="BG53" s="282"/>
      <c r="BH53" s="282"/>
    </row>
    <row r="54" spans="1:60" ht="47.25" customHeight="1" x14ac:dyDescent="0.3">
      <c r="A54" s="36"/>
      <c r="B54" s="46"/>
      <c r="C54" s="57"/>
      <c r="D54" s="68" t="s">
        <v>79</v>
      </c>
      <c r="E54" s="61"/>
      <c r="F54" s="61"/>
      <c r="G54" s="60" t="s">
        <v>80</v>
      </c>
      <c r="H54" s="61" t="s">
        <v>25</v>
      </c>
      <c r="I54" s="309">
        <f>'SUB BASE GRANULAR'!H22</f>
        <v>40</v>
      </c>
      <c r="J54" s="337">
        <f>+APUS!I242</f>
        <v>228567</v>
      </c>
      <c r="K54" s="334">
        <f>ROUND(J54*I54,0)</f>
        <v>9142680</v>
      </c>
      <c r="L54" s="49"/>
      <c r="M54" s="36"/>
      <c r="P54" s="284"/>
      <c r="Q54" s="284"/>
      <c r="R54" s="363"/>
      <c r="S54" s="364"/>
      <c r="T54" s="284"/>
      <c r="U54" s="284"/>
      <c r="V54" s="284"/>
      <c r="W54" s="284"/>
      <c r="X54" s="279"/>
      <c r="Y54" s="279"/>
      <c r="Z54" s="279"/>
      <c r="AA54" s="279"/>
      <c r="AB54" s="279"/>
      <c r="AC54" s="279"/>
      <c r="AD54" s="279"/>
      <c r="AE54" s="279"/>
      <c r="AF54" s="279"/>
      <c r="AG54" s="279"/>
      <c r="AH54" s="279"/>
      <c r="AI54" s="279"/>
      <c r="AJ54" s="279"/>
      <c r="AK54" s="279"/>
      <c r="AL54" s="280"/>
      <c r="AM54" s="280"/>
      <c r="AN54" s="280"/>
      <c r="AO54" s="280"/>
      <c r="AP54" s="280"/>
      <c r="AQ54" s="280"/>
      <c r="AR54" s="280"/>
      <c r="AS54" s="280"/>
      <c r="AT54" s="281"/>
      <c r="AU54" s="281"/>
      <c r="AV54" s="281"/>
      <c r="AW54" s="281"/>
      <c r="AX54" s="281"/>
      <c r="AY54" s="281"/>
      <c r="AZ54" s="281"/>
      <c r="BA54" s="282"/>
      <c r="BB54" s="282"/>
      <c r="BC54" s="282"/>
      <c r="BD54" s="282"/>
      <c r="BE54" s="282"/>
      <c r="BF54" s="282"/>
      <c r="BG54" s="282"/>
      <c r="BH54" s="282"/>
    </row>
    <row r="55" spans="1:60" x14ac:dyDescent="0.3">
      <c r="A55" s="36"/>
      <c r="B55" s="46"/>
      <c r="C55" s="64" t="s">
        <v>66</v>
      </c>
      <c r="D55" s="70"/>
      <c r="E55" s="71"/>
      <c r="F55" s="70"/>
      <c r="G55" s="70"/>
      <c r="H55" s="70"/>
      <c r="I55" s="308"/>
      <c r="J55" s="65"/>
      <c r="K55" s="321">
        <f>SUM(K53:K54)</f>
        <v>24803805</v>
      </c>
      <c r="L55" s="49"/>
      <c r="M55" s="36"/>
      <c r="P55" s="284"/>
      <c r="Q55" s="284"/>
      <c r="R55" s="363"/>
      <c r="S55" s="364"/>
      <c r="T55" s="284"/>
      <c r="U55" s="284"/>
      <c r="V55" s="284"/>
      <c r="W55" s="284"/>
      <c r="X55" s="279"/>
      <c r="Y55" s="279"/>
      <c r="Z55" s="279"/>
      <c r="AA55" s="279"/>
      <c r="AB55" s="279"/>
      <c r="AC55" s="279"/>
      <c r="AD55" s="279"/>
      <c r="AE55" s="279"/>
      <c r="AF55" s="279"/>
      <c r="AG55" s="279"/>
      <c r="AH55" s="279"/>
      <c r="AI55" s="279"/>
      <c r="AJ55" s="279"/>
      <c r="AK55" s="279"/>
      <c r="AL55" s="280"/>
      <c r="AM55" s="280"/>
      <c r="AN55" s="280"/>
      <c r="AO55" s="280"/>
      <c r="AP55" s="280"/>
      <c r="AQ55" s="280"/>
      <c r="AR55" s="280"/>
      <c r="AS55" s="280"/>
      <c r="AT55" s="281"/>
      <c r="AU55" s="281"/>
      <c r="AV55" s="281"/>
      <c r="AW55" s="281"/>
      <c r="AX55" s="281"/>
      <c r="AY55" s="281"/>
      <c r="AZ55" s="281"/>
      <c r="BA55" s="282"/>
      <c r="BB55" s="282"/>
      <c r="BC55" s="282"/>
      <c r="BD55" s="282"/>
      <c r="BE55" s="282"/>
      <c r="BF55" s="282"/>
      <c r="BG55" s="282"/>
      <c r="BH55" s="282"/>
    </row>
    <row r="56" spans="1:60" x14ac:dyDescent="0.3">
      <c r="A56" s="36"/>
      <c r="B56" s="46"/>
      <c r="C56" s="54"/>
      <c r="D56" s="54"/>
      <c r="E56" s="54"/>
      <c r="F56" s="54"/>
      <c r="G56" s="54" t="s">
        <v>324</v>
      </c>
      <c r="H56" s="54"/>
      <c r="I56" s="307"/>
      <c r="J56" s="56"/>
      <c r="K56" s="320"/>
      <c r="L56" s="49"/>
      <c r="M56" s="36"/>
      <c r="P56" s="284"/>
      <c r="Q56" s="284"/>
      <c r="R56" s="363"/>
      <c r="S56" s="364"/>
      <c r="T56" s="284"/>
      <c r="U56" s="284"/>
      <c r="V56" s="284"/>
      <c r="W56" s="284"/>
      <c r="X56" s="279"/>
      <c r="Y56" s="279"/>
      <c r="Z56" s="279"/>
      <c r="AA56" s="279"/>
      <c r="AB56" s="279"/>
      <c r="AC56" s="279"/>
      <c r="AD56" s="279"/>
      <c r="AE56" s="279"/>
      <c r="AF56" s="279"/>
      <c r="AG56" s="279"/>
      <c r="AH56" s="279"/>
      <c r="AI56" s="279"/>
      <c r="AJ56" s="279"/>
      <c r="AK56" s="279"/>
      <c r="AL56" s="280"/>
      <c r="AM56" s="280"/>
      <c r="AN56" s="280"/>
      <c r="AO56" s="280"/>
      <c r="AP56" s="280"/>
      <c r="AQ56" s="280"/>
      <c r="AR56" s="280"/>
      <c r="AS56" s="280"/>
      <c r="AT56" s="281"/>
      <c r="AU56" s="281"/>
      <c r="AV56" s="281"/>
      <c r="AW56" s="281"/>
      <c r="AX56" s="281"/>
      <c r="AY56" s="281"/>
      <c r="AZ56" s="281"/>
      <c r="BA56" s="282"/>
      <c r="BB56" s="282"/>
      <c r="BC56" s="282"/>
      <c r="BD56" s="282"/>
      <c r="BE56" s="282"/>
      <c r="BF56" s="282"/>
      <c r="BG56" s="282"/>
      <c r="BH56" s="282"/>
    </row>
    <row r="57" spans="1:60" ht="31.5" x14ac:dyDescent="0.3">
      <c r="A57" s="36"/>
      <c r="B57" s="46"/>
      <c r="C57" s="57"/>
      <c r="D57" s="68" t="s">
        <v>325</v>
      </c>
      <c r="E57" s="61"/>
      <c r="F57" s="61"/>
      <c r="G57" s="60" t="s">
        <v>326</v>
      </c>
      <c r="H57" s="61" t="s">
        <v>40</v>
      </c>
      <c r="I57" s="309">
        <f>BASUREROS!H22</f>
        <v>9</v>
      </c>
      <c r="J57" s="335">
        <f>APUS!I250</f>
        <v>1566066</v>
      </c>
      <c r="K57" s="334">
        <f>ROUND(J57*I57,0)</f>
        <v>14094594</v>
      </c>
      <c r="L57" s="49"/>
      <c r="M57" s="36"/>
      <c r="P57" s="284"/>
      <c r="Q57" s="284"/>
      <c r="R57" s="363"/>
      <c r="S57" s="364"/>
      <c r="T57" s="284"/>
      <c r="U57" s="284"/>
      <c r="V57" s="284"/>
      <c r="W57" s="284"/>
      <c r="X57" s="279"/>
      <c r="Y57" s="279"/>
      <c r="Z57" s="279"/>
      <c r="AA57" s="279"/>
      <c r="AB57" s="279"/>
      <c r="AC57" s="279"/>
      <c r="AD57" s="279"/>
      <c r="AE57" s="279"/>
      <c r="AF57" s="279"/>
      <c r="AG57" s="279"/>
      <c r="AH57" s="279"/>
      <c r="AI57" s="279"/>
      <c r="AJ57" s="279"/>
      <c r="AK57" s="279"/>
      <c r="AL57" s="280"/>
      <c r="AM57" s="280"/>
      <c r="AN57" s="280"/>
      <c r="AO57" s="280"/>
      <c r="AP57" s="280"/>
      <c r="AQ57" s="280"/>
      <c r="AR57" s="280"/>
      <c r="AS57" s="280"/>
      <c r="AT57" s="281"/>
      <c r="AU57" s="281"/>
      <c r="AV57" s="281"/>
      <c r="AW57" s="281"/>
      <c r="AX57" s="281"/>
      <c r="AY57" s="281"/>
      <c r="AZ57" s="281"/>
      <c r="BA57" s="282"/>
      <c r="BB57" s="282"/>
      <c r="BC57" s="282"/>
      <c r="BD57" s="282"/>
      <c r="BE57" s="282"/>
      <c r="BF57" s="282"/>
      <c r="BG57" s="282"/>
      <c r="BH57" s="282"/>
    </row>
    <row r="58" spans="1:60" x14ac:dyDescent="0.3">
      <c r="A58" s="36"/>
      <c r="B58" s="46"/>
      <c r="C58" s="57"/>
      <c r="D58" s="68" t="s">
        <v>327</v>
      </c>
      <c r="E58" s="61"/>
      <c r="F58" s="61"/>
      <c r="G58" s="60" t="s">
        <v>328</v>
      </c>
      <c r="H58" s="61" t="s">
        <v>40</v>
      </c>
      <c r="I58" s="309">
        <f>ARBOLES!H22</f>
        <v>15</v>
      </c>
      <c r="J58" s="335">
        <f>APUS!I254</f>
        <v>563476</v>
      </c>
      <c r="K58" s="334">
        <f>ROUND(J58*I58,0)</f>
        <v>8452140</v>
      </c>
      <c r="L58" s="49"/>
      <c r="M58" s="36"/>
      <c r="P58" s="284"/>
      <c r="Q58" s="284"/>
      <c r="R58" s="363"/>
      <c r="S58" s="364"/>
      <c r="T58" s="284"/>
      <c r="U58" s="284"/>
      <c r="V58" s="284"/>
      <c r="W58" s="284"/>
      <c r="X58" s="279"/>
      <c r="Y58" s="279"/>
      <c r="Z58" s="279"/>
      <c r="AA58" s="279"/>
      <c r="AB58" s="279"/>
      <c r="AC58" s="279"/>
      <c r="AD58" s="279"/>
      <c r="AE58" s="279"/>
      <c r="AF58" s="279"/>
      <c r="AG58" s="279"/>
      <c r="AH58" s="279"/>
      <c r="AI58" s="279"/>
      <c r="AJ58" s="279"/>
      <c r="AK58" s="279"/>
      <c r="AL58" s="280"/>
      <c r="AM58" s="280"/>
      <c r="AN58" s="280"/>
      <c r="AO58" s="280"/>
      <c r="AP58" s="280"/>
      <c r="AQ58" s="280"/>
      <c r="AR58" s="280"/>
      <c r="AS58" s="280"/>
      <c r="AT58" s="281"/>
      <c r="AU58" s="281"/>
      <c r="AV58" s="281"/>
      <c r="AW58" s="281"/>
      <c r="AX58" s="281"/>
      <c r="AY58" s="281"/>
      <c r="AZ58" s="281"/>
      <c r="BA58" s="282"/>
      <c r="BB58" s="282"/>
      <c r="BC58" s="282"/>
      <c r="BD58" s="282"/>
      <c r="BE58" s="282"/>
      <c r="BF58" s="282"/>
      <c r="BG58" s="282"/>
      <c r="BH58" s="282"/>
    </row>
    <row r="59" spans="1:60" ht="68.25" customHeight="1" x14ac:dyDescent="0.3">
      <c r="A59" s="36"/>
      <c r="B59" s="46"/>
      <c r="C59" s="57"/>
      <c r="D59" s="68" t="s">
        <v>329</v>
      </c>
      <c r="E59" s="61"/>
      <c r="F59" s="61"/>
      <c r="G59" s="60" t="s">
        <v>330</v>
      </c>
      <c r="H59" s="61" t="s">
        <v>40</v>
      </c>
      <c r="I59" s="309">
        <f>'CONTENEDOR A'!H22</f>
        <v>15</v>
      </c>
      <c r="J59" s="335">
        <f>APUS!I263</f>
        <v>881614</v>
      </c>
      <c r="K59" s="334">
        <f>ROUND(J59*I59,0)</f>
        <v>13224210</v>
      </c>
      <c r="L59" s="49"/>
      <c r="M59" s="36"/>
      <c r="P59" s="284"/>
      <c r="Q59" s="284"/>
      <c r="R59" s="363"/>
      <c r="S59" s="364"/>
      <c r="T59" s="284"/>
      <c r="U59" s="284"/>
      <c r="V59" s="284"/>
      <c r="W59" s="284"/>
      <c r="X59" s="279"/>
      <c r="Y59" s="279"/>
      <c r="Z59" s="279"/>
      <c r="AA59" s="279"/>
      <c r="AB59" s="279"/>
      <c r="AC59" s="279"/>
      <c r="AD59" s="279"/>
      <c r="AE59" s="279"/>
      <c r="AF59" s="279"/>
      <c r="AG59" s="279"/>
      <c r="AH59" s="279"/>
      <c r="AI59" s="279"/>
      <c r="AJ59" s="279"/>
      <c r="AK59" s="279"/>
      <c r="AL59" s="280"/>
      <c r="AM59" s="280"/>
      <c r="AN59" s="280"/>
      <c r="AO59" s="280"/>
      <c r="AP59" s="280"/>
      <c r="AQ59" s="280"/>
      <c r="AR59" s="280"/>
      <c r="AS59" s="280"/>
      <c r="AT59" s="281"/>
      <c r="AU59" s="281"/>
      <c r="AV59" s="281"/>
      <c r="AW59" s="281"/>
      <c r="AX59" s="281"/>
      <c r="AY59" s="281"/>
      <c r="AZ59" s="281"/>
      <c r="BA59" s="282"/>
      <c r="BB59" s="282"/>
      <c r="BC59" s="282"/>
      <c r="BD59" s="282"/>
      <c r="BE59" s="282"/>
      <c r="BF59" s="282"/>
      <c r="BG59" s="282"/>
      <c r="BH59" s="282"/>
    </row>
    <row r="60" spans="1:60" ht="17.25" customHeight="1" x14ac:dyDescent="0.3">
      <c r="B60" s="72"/>
      <c r="C60" s="64" t="s">
        <v>66</v>
      </c>
      <c r="D60" s="70"/>
      <c r="E60" s="71"/>
      <c r="F60" s="70"/>
      <c r="G60" s="70"/>
      <c r="H60" s="70"/>
      <c r="I60" s="308"/>
      <c r="J60" s="65"/>
      <c r="K60" s="321">
        <f>SUM(K57:K59)</f>
        <v>35770944</v>
      </c>
      <c r="L60" s="73"/>
      <c r="P60" s="284"/>
      <c r="Q60" s="284"/>
      <c r="R60" s="363"/>
      <c r="S60" s="364"/>
      <c r="T60" s="284"/>
      <c r="U60" s="284"/>
      <c r="V60" s="284"/>
      <c r="W60" s="284"/>
      <c r="X60" s="279"/>
      <c r="Y60" s="279"/>
      <c r="Z60" s="279"/>
      <c r="AA60" s="279"/>
      <c r="AB60" s="279"/>
      <c r="AC60" s="279"/>
      <c r="AD60" s="279"/>
      <c r="AE60" s="279"/>
      <c r="AF60" s="279"/>
      <c r="AG60" s="279"/>
      <c r="AH60" s="279"/>
      <c r="AI60" s="279"/>
      <c r="AJ60" s="279"/>
      <c r="AK60" s="279"/>
      <c r="AL60" s="280"/>
      <c r="AM60" s="280"/>
      <c r="AN60" s="280"/>
      <c r="AO60" s="280"/>
      <c r="AP60" s="280"/>
      <c r="AQ60" s="280"/>
      <c r="AR60" s="280"/>
      <c r="AS60" s="280"/>
      <c r="AT60" s="281"/>
      <c r="AU60" s="281"/>
      <c r="AV60" s="281"/>
      <c r="AW60" s="281"/>
      <c r="AX60" s="281"/>
      <c r="AY60" s="281"/>
      <c r="AZ60" s="281"/>
      <c r="BA60" s="282"/>
      <c r="BB60" s="282"/>
      <c r="BC60" s="282"/>
      <c r="BD60" s="282"/>
      <c r="BE60" s="282"/>
      <c r="BF60" s="282"/>
      <c r="BG60" s="282"/>
      <c r="BH60" s="282"/>
    </row>
    <row r="61" spans="1:60" x14ac:dyDescent="0.3">
      <c r="A61" s="36"/>
      <c r="B61" s="46"/>
      <c r="C61" s="54"/>
      <c r="D61" s="54"/>
      <c r="E61" s="54"/>
      <c r="F61" s="54"/>
      <c r="G61" s="54" t="s">
        <v>81</v>
      </c>
      <c r="H61" s="54"/>
      <c r="I61" s="307"/>
      <c r="J61" s="56"/>
      <c r="K61" s="320"/>
      <c r="L61" s="49"/>
      <c r="M61" s="36"/>
      <c r="P61" s="284"/>
      <c r="Q61" s="284"/>
      <c r="R61" s="363"/>
      <c r="S61" s="364"/>
      <c r="T61" s="284"/>
      <c r="U61" s="284"/>
      <c r="V61" s="284"/>
      <c r="W61" s="284"/>
      <c r="X61" s="279"/>
      <c r="Y61" s="279"/>
      <c r="Z61" s="279"/>
      <c r="AA61" s="279"/>
      <c r="AB61" s="279"/>
      <c r="AC61" s="279"/>
      <c r="AD61" s="279"/>
      <c r="AE61" s="279"/>
      <c r="AF61" s="279"/>
      <c r="AG61" s="279"/>
      <c r="AH61" s="279"/>
      <c r="AI61" s="279"/>
      <c r="AJ61" s="279"/>
      <c r="AK61" s="279"/>
      <c r="AL61" s="280"/>
      <c r="AM61" s="280"/>
      <c r="AN61" s="280"/>
      <c r="AO61" s="280"/>
      <c r="AP61" s="280"/>
      <c r="AQ61" s="280"/>
      <c r="AR61" s="280"/>
      <c r="AS61" s="280"/>
      <c r="AT61" s="281"/>
      <c r="AU61" s="281"/>
      <c r="AV61" s="281"/>
      <c r="AW61" s="281"/>
      <c r="AX61" s="281"/>
      <c r="AY61" s="281"/>
      <c r="AZ61" s="281"/>
      <c r="BA61" s="282"/>
      <c r="BB61" s="282"/>
      <c r="BC61" s="282"/>
      <c r="BD61" s="282"/>
      <c r="BE61" s="282"/>
      <c r="BF61" s="282"/>
      <c r="BG61" s="282"/>
      <c r="BH61" s="282"/>
    </row>
    <row r="62" spans="1:60" ht="31.5" x14ac:dyDescent="0.3">
      <c r="A62" s="36"/>
      <c r="B62" s="46"/>
      <c r="C62" s="296"/>
      <c r="D62" s="295">
        <v>24077</v>
      </c>
      <c r="E62" s="297"/>
      <c r="F62" s="298"/>
      <c r="G62" s="60" t="s">
        <v>367</v>
      </c>
      <c r="H62" s="57" t="s">
        <v>25</v>
      </c>
      <c r="I62" s="309">
        <f>'REALCE C'!H21</f>
        <v>1.1000000000000001</v>
      </c>
      <c r="J62" s="333">
        <f>APUS!I269</f>
        <v>755859</v>
      </c>
      <c r="K62" s="334">
        <f>ROUND(J62*I62,0)</f>
        <v>831445</v>
      </c>
      <c r="L62" s="49"/>
      <c r="M62" s="36"/>
      <c r="P62" s="284"/>
      <c r="Q62" s="284"/>
      <c r="R62" s="363"/>
      <c r="S62" s="364"/>
      <c r="T62" s="284"/>
      <c r="U62" s="284"/>
      <c r="V62" s="284"/>
      <c r="W62" s="284"/>
      <c r="X62" s="284"/>
      <c r="Y62" s="284"/>
      <c r="Z62" s="284"/>
      <c r="AA62" s="284"/>
      <c r="AB62" s="284"/>
      <c r="AC62" s="284"/>
      <c r="AD62" s="284"/>
      <c r="AE62" s="284"/>
      <c r="AF62" s="284"/>
      <c r="AG62" s="284"/>
      <c r="AH62" s="284"/>
      <c r="AI62" s="284"/>
      <c r="AJ62" s="284"/>
      <c r="AK62" s="284"/>
      <c r="AL62" s="284"/>
      <c r="AM62" s="284"/>
      <c r="AN62" s="284"/>
      <c r="AO62" s="284"/>
      <c r="AP62" s="284"/>
      <c r="AQ62" s="284"/>
      <c r="AR62" s="284"/>
      <c r="AS62" s="284"/>
      <c r="AT62" s="284"/>
      <c r="AU62" s="284"/>
      <c r="AV62" s="284"/>
      <c r="AW62" s="284"/>
      <c r="AX62" s="284"/>
      <c r="AY62" s="284"/>
      <c r="AZ62" s="284"/>
      <c r="BA62" s="282"/>
      <c r="BB62" s="282"/>
      <c r="BC62" s="282"/>
      <c r="BD62" s="282"/>
      <c r="BE62" s="282"/>
      <c r="BF62" s="282"/>
      <c r="BG62" s="282"/>
      <c r="BH62" s="282"/>
    </row>
    <row r="63" spans="1:60" x14ac:dyDescent="0.3">
      <c r="A63" s="36"/>
      <c r="B63" s="46"/>
      <c r="C63" s="253" t="s">
        <v>66</v>
      </c>
      <c r="D63" s="254"/>
      <c r="E63" s="254"/>
      <c r="F63" s="255"/>
      <c r="G63" s="75"/>
      <c r="H63" s="74"/>
      <c r="I63" s="308"/>
      <c r="J63" s="65"/>
      <c r="K63" s="321">
        <f>SUM(K62:K62)</f>
        <v>831445</v>
      </c>
      <c r="L63" s="49"/>
      <c r="M63" s="36"/>
      <c r="P63" s="283"/>
      <c r="Q63" s="283"/>
      <c r="R63" s="366"/>
      <c r="S63" s="364"/>
      <c r="T63" s="283"/>
      <c r="U63" s="283"/>
      <c r="V63" s="283"/>
      <c r="W63" s="283"/>
      <c r="X63" s="283"/>
      <c r="Y63" s="283"/>
      <c r="Z63" s="283"/>
      <c r="AA63" s="283"/>
      <c r="AB63" s="283"/>
      <c r="AC63" s="283"/>
      <c r="AD63" s="283"/>
      <c r="AE63" s="283"/>
      <c r="AF63" s="283"/>
      <c r="AG63" s="283"/>
      <c r="AH63" s="283"/>
      <c r="AI63" s="283"/>
      <c r="AJ63" s="283"/>
      <c r="AK63" s="283"/>
      <c r="AL63" s="283"/>
      <c r="AM63" s="283"/>
      <c r="AN63" s="283"/>
      <c r="AO63" s="283"/>
      <c r="AP63" s="283"/>
      <c r="AQ63" s="283"/>
      <c r="AR63" s="283"/>
      <c r="AS63" s="283"/>
      <c r="AT63" s="283"/>
      <c r="AU63" s="283"/>
      <c r="AV63" s="283"/>
      <c r="AW63" s="283"/>
      <c r="AX63" s="283"/>
      <c r="AY63" s="283"/>
      <c r="AZ63" s="283"/>
      <c r="BA63" s="283"/>
      <c r="BB63" s="283"/>
      <c r="BC63" s="283"/>
      <c r="BD63" s="283"/>
      <c r="BE63" s="283"/>
      <c r="BF63" s="283"/>
      <c r="BG63" s="283"/>
      <c r="BH63" s="283"/>
    </row>
    <row r="64" spans="1:60" x14ac:dyDescent="0.3">
      <c r="A64" s="36"/>
      <c r="B64" s="46"/>
      <c r="C64" s="348"/>
      <c r="D64" s="348"/>
      <c r="E64" s="348"/>
      <c r="F64" s="348"/>
      <c r="G64" s="54" t="s">
        <v>497</v>
      </c>
      <c r="H64" s="348"/>
      <c r="I64" s="349"/>
      <c r="J64" s="350"/>
      <c r="K64" s="351"/>
      <c r="L64" s="49"/>
      <c r="M64" s="36"/>
      <c r="P64" s="283"/>
      <c r="Q64" s="283"/>
      <c r="R64" s="366"/>
      <c r="S64" s="364"/>
      <c r="T64" s="283"/>
      <c r="U64" s="283"/>
      <c r="V64" s="283"/>
      <c r="W64" s="283"/>
      <c r="X64" s="283"/>
      <c r="Y64" s="283"/>
      <c r="Z64" s="283"/>
      <c r="AA64" s="283"/>
      <c r="AB64" s="283"/>
      <c r="AC64" s="283"/>
      <c r="AD64" s="283"/>
      <c r="AE64" s="283"/>
      <c r="AF64" s="283"/>
      <c r="AG64" s="283"/>
      <c r="AH64" s="283"/>
      <c r="AI64" s="283"/>
      <c r="AJ64" s="283"/>
      <c r="AK64" s="283"/>
      <c r="AL64" s="283"/>
      <c r="AM64" s="283"/>
      <c r="AN64" s="283"/>
      <c r="AO64" s="283"/>
      <c r="AP64" s="283"/>
      <c r="AQ64" s="283"/>
      <c r="AR64" s="283"/>
      <c r="AS64" s="283"/>
      <c r="AT64" s="283"/>
      <c r="AU64" s="283"/>
      <c r="AV64" s="283"/>
      <c r="AW64" s="283"/>
      <c r="AX64" s="283"/>
      <c r="AY64" s="283"/>
      <c r="AZ64" s="283"/>
      <c r="BA64" s="283"/>
      <c r="BB64" s="283"/>
      <c r="BC64" s="283"/>
      <c r="BD64" s="283"/>
      <c r="BE64" s="283"/>
      <c r="BF64" s="283"/>
      <c r="BG64" s="283"/>
      <c r="BH64" s="283"/>
    </row>
    <row r="65" spans="1:60" x14ac:dyDescent="0.3">
      <c r="A65" s="36"/>
      <c r="B65" s="46"/>
      <c r="C65" s="352"/>
      <c r="D65" s="295" t="str">
        <f>APUS!A279</f>
        <v>26A.118-1</v>
      </c>
      <c r="E65" s="297"/>
      <c r="F65" s="298"/>
      <c r="G65" s="60" t="str">
        <f>APUS!C279</f>
        <v>DESMONTE TRASLADO E INSTALACIÓN POSTE DE 12m</v>
      </c>
      <c r="H65" s="57" t="str">
        <f>APUS!E279</f>
        <v>UND</v>
      </c>
      <c r="I65" s="309">
        <v>2</v>
      </c>
      <c r="J65" s="333">
        <f>APUS!I279</f>
        <v>3151088</v>
      </c>
      <c r="K65" s="334">
        <f t="shared" ref="K65:K71" si="2">ROUND(J65*I65,0)</f>
        <v>6302176</v>
      </c>
      <c r="L65" s="49"/>
      <c r="M65" s="36"/>
      <c r="P65" s="283"/>
      <c r="Q65" s="283"/>
      <c r="R65" s="366"/>
      <c r="S65" s="364"/>
      <c r="T65" s="283"/>
      <c r="U65" s="283"/>
      <c r="V65" s="283"/>
      <c r="W65" s="283"/>
      <c r="X65" s="283"/>
      <c r="Y65" s="283"/>
      <c r="Z65" s="283"/>
      <c r="AA65" s="283"/>
      <c r="AB65" s="283"/>
      <c r="AC65" s="283"/>
      <c r="AD65" s="283"/>
      <c r="AE65" s="283"/>
      <c r="AF65" s="283"/>
      <c r="AG65" s="283"/>
      <c r="AH65" s="283"/>
      <c r="AI65" s="283"/>
      <c r="AJ65" s="283"/>
      <c r="AK65" s="283"/>
      <c r="AL65" s="283"/>
      <c r="AM65" s="283"/>
      <c r="AN65" s="283"/>
      <c r="AO65" s="283"/>
      <c r="AP65" s="283"/>
      <c r="AQ65" s="283"/>
      <c r="AR65" s="283"/>
      <c r="AS65" s="283"/>
      <c r="AT65" s="283"/>
      <c r="AU65" s="283"/>
      <c r="AV65" s="283"/>
      <c r="AW65" s="283"/>
      <c r="AX65" s="283"/>
      <c r="AY65" s="283"/>
      <c r="AZ65" s="283"/>
      <c r="BA65" s="283"/>
      <c r="BB65" s="283"/>
      <c r="BC65" s="283"/>
      <c r="BD65" s="283"/>
      <c r="BE65" s="283"/>
      <c r="BF65" s="283"/>
      <c r="BG65" s="283"/>
      <c r="BH65" s="283"/>
    </row>
    <row r="66" spans="1:60" x14ac:dyDescent="0.3">
      <c r="A66" s="36"/>
      <c r="B66" s="46"/>
      <c r="C66" s="352"/>
      <c r="D66" s="295" t="str">
        <f>APUS!A292</f>
        <v>26A.118-2</v>
      </c>
      <c r="E66" s="61"/>
      <c r="F66" s="61"/>
      <c r="G66" s="75" t="str">
        <f>APUS!C292</f>
        <v>DESMONTE TRASLADO E INSTALACIÓN POSTE DE 8m</v>
      </c>
      <c r="H66" s="74" t="str">
        <f>APUS!E292</f>
        <v>UND</v>
      </c>
      <c r="I66" s="308">
        <v>1</v>
      </c>
      <c r="J66" s="65">
        <f>APUS!I292</f>
        <v>2455402</v>
      </c>
      <c r="K66" s="334">
        <f t="shared" si="2"/>
        <v>2455402</v>
      </c>
      <c r="L66" s="49"/>
      <c r="M66" s="36"/>
      <c r="P66" s="283"/>
      <c r="Q66" s="283"/>
      <c r="R66" s="366"/>
      <c r="S66" s="364"/>
      <c r="T66" s="283"/>
      <c r="U66" s="283"/>
      <c r="V66" s="283"/>
      <c r="W66" s="283"/>
      <c r="X66" s="283"/>
      <c r="Y66" s="283"/>
      <c r="Z66" s="283"/>
      <c r="AA66" s="283"/>
      <c r="AB66" s="283"/>
      <c r="AC66" s="283"/>
      <c r="AD66" s="283"/>
      <c r="AE66" s="283"/>
      <c r="AF66" s="283"/>
      <c r="AG66" s="283"/>
      <c r="AH66" s="283"/>
      <c r="AI66" s="283"/>
      <c r="AJ66" s="283"/>
      <c r="AK66" s="283"/>
      <c r="AL66" s="283"/>
      <c r="AM66" s="283"/>
      <c r="AN66" s="283"/>
      <c r="AO66" s="283"/>
      <c r="AP66" s="283"/>
      <c r="AQ66" s="283"/>
      <c r="AR66" s="283"/>
      <c r="AS66" s="283"/>
      <c r="AT66" s="283"/>
      <c r="AU66" s="283"/>
      <c r="AV66" s="283"/>
      <c r="AW66" s="283"/>
      <c r="AX66" s="283"/>
      <c r="AY66" s="283"/>
      <c r="AZ66" s="283"/>
      <c r="BA66" s="283"/>
      <c r="BB66" s="283"/>
      <c r="BC66" s="283"/>
      <c r="BD66" s="283"/>
      <c r="BE66" s="283"/>
      <c r="BF66" s="283"/>
      <c r="BG66" s="283"/>
      <c r="BH66" s="283"/>
    </row>
    <row r="67" spans="1:60" ht="31.5" x14ac:dyDescent="0.3">
      <c r="A67" s="36"/>
      <c r="B67" s="46"/>
      <c r="C67" s="352"/>
      <c r="D67" s="295" t="str">
        <f>APUS!A304</f>
        <v>26A.118-3</v>
      </c>
      <c r="E67" s="61"/>
      <c r="F67" s="61"/>
      <c r="G67" s="75" t="str">
        <f>APUS!C304</f>
        <v>SUMINISTRO, TRANSPORTE E INSTALACIÓN CAJA PORTABONERA MONOFASICA 12 USUARIOS 150 A</v>
      </c>
      <c r="H67" s="74" t="str">
        <f>APUS!E304</f>
        <v>UND</v>
      </c>
      <c r="I67" s="308">
        <v>1</v>
      </c>
      <c r="J67" s="65">
        <f>APUS!I304</f>
        <v>545891</v>
      </c>
      <c r="K67" s="334">
        <f t="shared" si="2"/>
        <v>545891</v>
      </c>
      <c r="L67" s="49"/>
      <c r="M67" s="36"/>
      <c r="P67" s="283"/>
      <c r="Q67" s="283"/>
      <c r="R67" s="366"/>
      <c r="S67" s="364"/>
      <c r="T67" s="283"/>
      <c r="U67" s="283"/>
      <c r="V67" s="283"/>
      <c r="W67" s="283"/>
      <c r="X67" s="283"/>
      <c r="Y67" s="283"/>
      <c r="Z67" s="283"/>
      <c r="AA67" s="283"/>
      <c r="AB67" s="283"/>
      <c r="AC67" s="283"/>
      <c r="AD67" s="283"/>
      <c r="AE67" s="283"/>
      <c r="AF67" s="283"/>
      <c r="AG67" s="283"/>
      <c r="AH67" s="283"/>
      <c r="AI67" s="283"/>
      <c r="AJ67" s="283"/>
      <c r="AK67" s="283"/>
      <c r="AL67" s="283"/>
      <c r="AM67" s="283"/>
      <c r="AN67" s="283"/>
      <c r="AO67" s="283"/>
      <c r="AP67" s="283"/>
      <c r="AQ67" s="283"/>
      <c r="AR67" s="283"/>
      <c r="AS67" s="283"/>
      <c r="AT67" s="283"/>
      <c r="AU67" s="283"/>
      <c r="AV67" s="283"/>
      <c r="AW67" s="283"/>
      <c r="AX67" s="283"/>
      <c r="AY67" s="283"/>
      <c r="AZ67" s="283"/>
      <c r="BA67" s="283"/>
      <c r="BB67" s="283"/>
      <c r="BC67" s="283"/>
      <c r="BD67" s="283"/>
      <c r="BE67" s="283"/>
      <c r="BF67" s="283"/>
      <c r="BG67" s="283"/>
      <c r="BH67" s="283"/>
    </row>
    <row r="68" spans="1:60" ht="31.5" x14ac:dyDescent="0.3">
      <c r="A68" s="36"/>
      <c r="B68" s="46"/>
      <c r="C68" s="352"/>
      <c r="D68" s="295" t="str">
        <f>APUS!A309</f>
        <v>26A.118-4</v>
      </c>
      <c r="E68" s="61"/>
      <c r="F68" s="61"/>
      <c r="G68" s="75" t="str">
        <f>APUS!C309</f>
        <v>SUMINISTRO, TRANSPORTE E INSTALACIÓN CAJA PORTABONERA BIFASICA 6 USUARIOS 150 A</v>
      </c>
      <c r="H68" s="74" t="str">
        <f>APUS!E309</f>
        <v>UND</v>
      </c>
      <c r="I68" s="308">
        <v>1</v>
      </c>
      <c r="J68" s="65">
        <f>APUS!I309</f>
        <v>545891</v>
      </c>
      <c r="K68" s="334">
        <f t="shared" si="2"/>
        <v>545891</v>
      </c>
      <c r="L68" s="49"/>
      <c r="M68" s="36"/>
      <c r="P68" s="283"/>
      <c r="Q68" s="283"/>
      <c r="R68" s="366"/>
      <c r="S68" s="364"/>
      <c r="T68" s="283"/>
      <c r="U68" s="283"/>
      <c r="V68" s="283"/>
      <c r="W68" s="283"/>
      <c r="X68" s="283"/>
      <c r="Y68" s="283"/>
      <c r="Z68" s="283"/>
      <c r="AA68" s="283"/>
      <c r="AB68" s="283"/>
      <c r="AC68" s="283"/>
      <c r="AD68" s="283"/>
      <c r="AE68" s="283"/>
      <c r="AF68" s="283"/>
      <c r="AG68" s="283"/>
      <c r="AH68" s="283"/>
      <c r="AI68" s="283"/>
      <c r="AJ68" s="283"/>
      <c r="AK68" s="283"/>
      <c r="AL68" s="283"/>
      <c r="AM68" s="283"/>
      <c r="AN68" s="283"/>
      <c r="AO68" s="283"/>
      <c r="AP68" s="283"/>
      <c r="AQ68" s="283"/>
      <c r="AR68" s="283"/>
      <c r="AS68" s="283"/>
      <c r="AT68" s="283"/>
      <c r="AU68" s="283"/>
      <c r="AV68" s="283"/>
      <c r="AW68" s="283"/>
      <c r="AX68" s="283"/>
      <c r="AY68" s="283"/>
      <c r="AZ68" s="283"/>
      <c r="BA68" s="283"/>
      <c r="BB68" s="283"/>
      <c r="BC68" s="283"/>
      <c r="BD68" s="283"/>
      <c r="BE68" s="283"/>
      <c r="BF68" s="283"/>
      <c r="BG68" s="283"/>
      <c r="BH68" s="283"/>
    </row>
    <row r="69" spans="1:60" ht="31.5" x14ac:dyDescent="0.3">
      <c r="A69" s="36"/>
      <c r="B69" s="46"/>
      <c r="C69" s="352"/>
      <c r="D69" s="295" t="str">
        <f>APUS!A314</f>
        <v>26A.118-5</v>
      </c>
      <c r="E69" s="61"/>
      <c r="F69" s="61"/>
      <c r="G69" s="75" t="str">
        <f>APUS!C314</f>
        <v>SUMINISTRO, TRANSPORTE E INSTALACIÓN DE ACOMETIDA EN CABLE CONCENTRICO N° 2X8+8 AWG</v>
      </c>
      <c r="H69" s="74" t="str">
        <f>APUS!$E$314</f>
        <v>ML</v>
      </c>
      <c r="I69" s="308">
        <v>300</v>
      </c>
      <c r="J69" s="65">
        <f>APUS!I314</f>
        <v>70028</v>
      </c>
      <c r="K69" s="334">
        <f t="shared" si="2"/>
        <v>21008400</v>
      </c>
      <c r="L69" s="49"/>
      <c r="M69" s="36"/>
      <c r="P69" s="283"/>
      <c r="Q69" s="283"/>
      <c r="R69" s="366"/>
      <c r="S69" s="364"/>
      <c r="T69" s="283"/>
      <c r="U69" s="283"/>
      <c r="V69" s="283"/>
      <c r="W69" s="283"/>
      <c r="X69" s="283"/>
      <c r="Y69" s="283"/>
      <c r="Z69" s="283"/>
      <c r="AA69" s="283"/>
      <c r="AB69" s="283"/>
      <c r="AC69" s="283"/>
      <c r="AD69" s="283"/>
      <c r="AE69" s="283"/>
      <c r="AF69" s="283"/>
      <c r="AG69" s="283"/>
      <c r="AH69" s="283"/>
      <c r="AI69" s="283"/>
      <c r="AJ69" s="283"/>
      <c r="AK69" s="283"/>
      <c r="AL69" s="283"/>
      <c r="AM69" s="283"/>
      <c r="AN69" s="283"/>
      <c r="AO69" s="283"/>
      <c r="AP69" s="283"/>
      <c r="AQ69" s="283"/>
      <c r="AR69" s="283"/>
      <c r="AS69" s="283"/>
      <c r="AT69" s="283"/>
      <c r="AU69" s="283"/>
      <c r="AV69" s="283"/>
      <c r="AW69" s="283"/>
      <c r="AX69" s="283"/>
      <c r="AY69" s="283"/>
      <c r="AZ69" s="283"/>
      <c r="BA69" s="283"/>
      <c r="BB69" s="283"/>
      <c r="BC69" s="283"/>
      <c r="BD69" s="283"/>
      <c r="BE69" s="283"/>
      <c r="BF69" s="283"/>
      <c r="BG69" s="283"/>
      <c r="BH69" s="283"/>
    </row>
    <row r="70" spans="1:60" ht="31.5" x14ac:dyDescent="0.3">
      <c r="A70" s="36"/>
      <c r="B70" s="46"/>
      <c r="C70" s="352"/>
      <c r="D70" s="295" t="str">
        <f>APUS!$A$319</f>
        <v>26A.118-6</v>
      </c>
      <c r="E70" s="61"/>
      <c r="F70" s="61"/>
      <c r="G70" s="75" t="str">
        <f>APUS!$C$319</f>
        <v>SUMINISTRO, TRANSPORTE E INSTALACIÓN DE ACOMETIDA EN CABLE CONCENTRICO N° 1X8+8 AWG</v>
      </c>
      <c r="H70" s="74" t="str">
        <f>APUS!E319</f>
        <v>ML</v>
      </c>
      <c r="I70" s="308">
        <v>320</v>
      </c>
      <c r="J70" s="65">
        <f>APUS!I319</f>
        <v>41581</v>
      </c>
      <c r="K70" s="334">
        <f t="shared" si="2"/>
        <v>13305920</v>
      </c>
      <c r="L70" s="49"/>
      <c r="M70" s="36"/>
      <c r="P70" s="283"/>
      <c r="Q70" s="283"/>
      <c r="R70" s="366"/>
      <c r="S70" s="364"/>
      <c r="T70" s="283"/>
      <c r="U70" s="283"/>
      <c r="V70" s="283"/>
      <c r="W70" s="283"/>
      <c r="X70" s="283"/>
      <c r="Y70" s="283"/>
      <c r="Z70" s="283"/>
      <c r="AA70" s="283"/>
      <c r="AB70" s="283"/>
      <c r="AC70" s="283"/>
      <c r="AD70" s="283"/>
      <c r="AE70" s="283"/>
      <c r="AF70" s="283"/>
      <c r="AG70" s="283"/>
      <c r="AH70" s="283"/>
      <c r="AI70" s="283"/>
      <c r="AJ70" s="283"/>
      <c r="AK70" s="283"/>
      <c r="AL70" s="283"/>
      <c r="AM70" s="283"/>
      <c r="AN70" s="283"/>
      <c r="AO70" s="283"/>
      <c r="AP70" s="283"/>
      <c r="AQ70" s="283"/>
      <c r="AR70" s="283"/>
      <c r="AS70" s="283"/>
      <c r="AT70" s="283"/>
      <c r="AU70" s="283"/>
      <c r="AV70" s="283"/>
      <c r="AW70" s="283"/>
      <c r="AX70" s="283"/>
      <c r="AY70" s="283"/>
      <c r="AZ70" s="283"/>
      <c r="BA70" s="283"/>
      <c r="BB70" s="283"/>
      <c r="BC70" s="283"/>
      <c r="BD70" s="283"/>
      <c r="BE70" s="283"/>
      <c r="BF70" s="283"/>
      <c r="BG70" s="283"/>
      <c r="BH70" s="283"/>
    </row>
    <row r="71" spans="1:60" x14ac:dyDescent="0.3">
      <c r="A71" s="36"/>
      <c r="B71" s="46"/>
      <c r="C71" s="352"/>
      <c r="D71" s="295" t="str">
        <f>APUS!$A$324</f>
        <v>26A.118-7</v>
      </c>
      <c r="E71" s="61"/>
      <c r="F71" s="61"/>
      <c r="G71" s="75" t="str">
        <f>APUS!$C$324</f>
        <v xml:space="preserve">SUMINISTRO, TRANSPORTE E INSTALACIÓN DE TUBERIA EMT 1" A LA VISTA </v>
      </c>
      <c r="H71" s="74" t="str">
        <f>APUS!$E$324</f>
        <v>ML</v>
      </c>
      <c r="I71" s="308">
        <v>80</v>
      </c>
      <c r="J71" s="65">
        <f>APUS!$I$324</f>
        <v>67125</v>
      </c>
      <c r="K71" s="334">
        <f t="shared" si="2"/>
        <v>5370000</v>
      </c>
      <c r="L71" s="49"/>
      <c r="M71" s="36"/>
      <c r="P71" s="283"/>
      <c r="Q71" s="283"/>
      <c r="R71" s="366"/>
      <c r="S71" s="364"/>
      <c r="T71" s="283"/>
      <c r="U71" s="283"/>
      <c r="V71" s="283"/>
      <c r="W71" s="283"/>
      <c r="X71" s="283"/>
      <c r="Y71" s="283"/>
      <c r="Z71" s="283"/>
      <c r="AA71" s="283"/>
      <c r="AB71" s="283"/>
      <c r="AC71" s="283"/>
      <c r="AD71" s="283"/>
      <c r="AE71" s="283"/>
      <c r="AF71" s="283"/>
      <c r="AG71" s="283"/>
      <c r="AH71" s="283"/>
      <c r="AI71" s="283"/>
      <c r="AJ71" s="283"/>
      <c r="AK71" s="283"/>
      <c r="AL71" s="283"/>
      <c r="AM71" s="283"/>
      <c r="AN71" s="283"/>
      <c r="AO71" s="283"/>
      <c r="AP71" s="283"/>
      <c r="AQ71" s="283"/>
      <c r="AR71" s="283"/>
      <c r="AS71" s="283"/>
      <c r="AT71" s="283"/>
      <c r="AU71" s="283"/>
      <c r="AV71" s="283"/>
      <c r="AW71" s="283"/>
      <c r="AX71" s="283"/>
      <c r="AY71" s="283"/>
      <c r="AZ71" s="283"/>
      <c r="BA71" s="283"/>
      <c r="BB71" s="283"/>
      <c r="BC71" s="283"/>
      <c r="BD71" s="283"/>
      <c r="BE71" s="283"/>
      <c r="BF71" s="283"/>
      <c r="BG71" s="283"/>
      <c r="BH71" s="283"/>
    </row>
    <row r="72" spans="1:60" x14ac:dyDescent="0.3">
      <c r="A72" s="36"/>
      <c r="B72" s="46"/>
      <c r="C72" s="253" t="s">
        <v>66</v>
      </c>
      <c r="D72" s="354"/>
      <c r="E72" s="354"/>
      <c r="F72" s="355"/>
      <c r="G72" s="353"/>
      <c r="H72" s="356"/>
      <c r="I72" s="357"/>
      <c r="J72" s="288"/>
      <c r="K72" s="321">
        <f>SUM(K65:K71)</f>
        <v>49533680</v>
      </c>
      <c r="L72" s="49"/>
      <c r="M72" s="36"/>
      <c r="P72" s="283"/>
      <c r="Q72" s="283"/>
      <c r="R72" s="366"/>
      <c r="S72" s="364"/>
      <c r="T72" s="283"/>
      <c r="U72" s="283"/>
      <c r="V72" s="283"/>
      <c r="W72" s="283"/>
      <c r="X72" s="283"/>
      <c r="Y72" s="283"/>
      <c r="Z72" s="283"/>
      <c r="AA72" s="283"/>
      <c r="AB72" s="283"/>
      <c r="AC72" s="283"/>
      <c r="AD72" s="283"/>
      <c r="AE72" s="283"/>
      <c r="AF72" s="283"/>
      <c r="AG72" s="283"/>
      <c r="AH72" s="283"/>
      <c r="AI72" s="283"/>
      <c r="AJ72" s="283"/>
      <c r="AK72" s="283"/>
      <c r="AL72" s="283"/>
      <c r="AM72" s="283"/>
      <c r="AN72" s="283"/>
      <c r="AO72" s="283"/>
      <c r="AP72" s="283"/>
      <c r="AQ72" s="283"/>
      <c r="AR72" s="283"/>
      <c r="AS72" s="283"/>
      <c r="AT72" s="283"/>
      <c r="AU72" s="283"/>
      <c r="AV72" s="283"/>
      <c r="AW72" s="283"/>
      <c r="AX72" s="283"/>
      <c r="AY72" s="283"/>
      <c r="AZ72" s="283"/>
      <c r="BA72" s="283"/>
      <c r="BB72" s="283"/>
      <c r="BC72" s="283"/>
      <c r="BD72" s="283"/>
      <c r="BE72" s="283"/>
      <c r="BF72" s="283"/>
      <c r="BG72" s="283"/>
      <c r="BH72" s="283"/>
    </row>
    <row r="73" spans="1:60" s="78" customFormat="1" ht="16.5" customHeight="1" x14ac:dyDescent="0.3">
      <c r="A73" s="36"/>
      <c r="B73" s="46"/>
      <c r="C73" s="370"/>
      <c r="D73" s="371"/>
      <c r="E73" s="371"/>
      <c r="F73" s="371"/>
      <c r="G73" s="114" t="s">
        <v>218</v>
      </c>
      <c r="H73" s="371"/>
      <c r="I73" s="372"/>
      <c r="J73" s="371"/>
      <c r="K73" s="373"/>
      <c r="L73" s="76"/>
      <c r="M73" s="77"/>
      <c r="N73" s="317"/>
      <c r="P73" s="284"/>
      <c r="Q73" s="284"/>
      <c r="R73" s="363"/>
      <c r="S73" s="364"/>
      <c r="T73" s="284"/>
      <c r="U73" s="284"/>
      <c r="V73" s="284"/>
      <c r="W73" s="284"/>
      <c r="X73" s="279"/>
      <c r="Y73" s="279"/>
      <c r="Z73" s="279"/>
      <c r="AA73" s="279"/>
      <c r="AB73" s="279"/>
      <c r="AC73" s="279"/>
      <c r="AD73" s="279"/>
      <c r="AE73" s="279"/>
      <c r="AF73" s="279"/>
      <c r="AG73" s="279"/>
      <c r="AH73" s="279"/>
      <c r="AI73" s="279"/>
      <c r="AJ73" s="279"/>
      <c r="AK73" s="279"/>
      <c r="AL73" s="280"/>
      <c r="AM73" s="280"/>
      <c r="AN73" s="280"/>
      <c r="AO73" s="280"/>
      <c r="AP73" s="280"/>
      <c r="AQ73" s="280"/>
      <c r="AR73" s="280"/>
      <c r="AS73" s="280"/>
      <c r="AT73" s="281"/>
      <c r="AU73" s="281"/>
      <c r="AV73" s="281"/>
      <c r="AW73" s="281"/>
      <c r="AX73" s="281"/>
      <c r="AY73" s="281"/>
      <c r="AZ73" s="281"/>
      <c r="BA73" s="282"/>
      <c r="BB73" s="282"/>
      <c r="BC73" s="282"/>
      <c r="BD73" s="282"/>
      <c r="BE73" s="282"/>
      <c r="BF73" s="282"/>
      <c r="BG73" s="282"/>
      <c r="BH73" s="282"/>
    </row>
    <row r="74" spans="1:60" s="78" customFormat="1" ht="47.25" customHeight="1" x14ac:dyDescent="0.3">
      <c r="A74" s="36"/>
      <c r="B74" s="46"/>
      <c r="C74" s="61">
        <v>2</v>
      </c>
      <c r="D74" s="304">
        <v>23048</v>
      </c>
      <c r="E74" s="61"/>
      <c r="F74" s="61"/>
      <c r="G74" s="60" t="str">
        <f>+APUS!C333</f>
        <v>SUMINISTRO, TRANSPORTE E INSTALACION  DEMARCACION PASOS PEATONALES, LINEAS DE PARE, SIMBOLOS, TEXTOS Y OTRAS, CON PINTURA PLASTICO EN FRIO.</v>
      </c>
      <c r="H74" s="61" t="s">
        <v>37</v>
      </c>
      <c r="I74" s="330">
        <f>'MARCAS VIALES'!H21</f>
        <v>71.900000000000006</v>
      </c>
      <c r="J74" s="332">
        <f>APUS!I333</f>
        <v>78979</v>
      </c>
      <c r="K74" s="334">
        <f>ROUND(J74*I74,0)</f>
        <v>5678590</v>
      </c>
      <c r="L74" s="76"/>
      <c r="M74" s="77"/>
      <c r="N74" s="317"/>
      <c r="P74" s="284"/>
      <c r="Q74" s="284"/>
      <c r="R74" s="363"/>
      <c r="S74" s="364"/>
      <c r="T74" s="284"/>
      <c r="U74" s="284"/>
      <c r="V74" s="284"/>
      <c r="W74" s="284"/>
      <c r="X74" s="279"/>
      <c r="Y74" s="279"/>
      <c r="Z74" s="279"/>
      <c r="AA74" s="279"/>
      <c r="AB74" s="279"/>
      <c r="AC74" s="279"/>
      <c r="AD74" s="279"/>
      <c r="AE74" s="279"/>
      <c r="AF74" s="279"/>
      <c r="AG74" s="279"/>
      <c r="AH74" s="279"/>
      <c r="AI74" s="279"/>
      <c r="AJ74" s="279"/>
      <c r="AK74" s="279"/>
      <c r="AL74" s="280"/>
      <c r="AM74" s="280"/>
      <c r="AN74" s="280"/>
      <c r="AO74" s="280"/>
      <c r="AP74" s="280"/>
      <c r="AQ74" s="280"/>
      <c r="AR74" s="280"/>
      <c r="AS74" s="280"/>
      <c r="AT74" s="281"/>
      <c r="AU74" s="281"/>
      <c r="AV74" s="281"/>
      <c r="AW74" s="281"/>
      <c r="AX74" s="281"/>
      <c r="AY74" s="281"/>
      <c r="AZ74" s="281"/>
      <c r="BA74" s="282"/>
      <c r="BB74" s="282"/>
      <c r="BC74" s="282"/>
      <c r="BD74" s="282"/>
      <c r="BE74" s="282"/>
      <c r="BF74" s="282"/>
      <c r="BG74" s="282"/>
      <c r="BH74" s="282"/>
    </row>
    <row r="75" spans="1:60" s="78" customFormat="1" ht="47.25" customHeight="1" x14ac:dyDescent="0.3">
      <c r="A75" s="36"/>
      <c r="B75" s="46"/>
      <c r="C75" s="61">
        <v>3</v>
      </c>
      <c r="D75" s="304">
        <v>23051</v>
      </c>
      <c r="E75" s="61"/>
      <c r="F75" s="61"/>
      <c r="G75" s="60" t="s">
        <v>323</v>
      </c>
      <c r="H75" s="61" t="s">
        <v>35</v>
      </c>
      <c r="I75" s="330">
        <f>DEMARCACIÓN!H21</f>
        <v>1120</v>
      </c>
      <c r="J75" s="332">
        <f>APUS!I337</f>
        <v>3546</v>
      </c>
      <c r="K75" s="334">
        <f>ROUND(J75*I75,0)</f>
        <v>3971520</v>
      </c>
      <c r="L75" s="76"/>
      <c r="M75" s="77"/>
      <c r="N75" s="317"/>
      <c r="P75" s="284"/>
      <c r="Q75" s="284"/>
      <c r="R75" s="363"/>
      <c r="S75" s="364"/>
      <c r="T75" s="284"/>
      <c r="U75" s="284"/>
      <c r="V75" s="284"/>
      <c r="W75" s="284"/>
      <c r="X75" s="279"/>
      <c r="Y75" s="279"/>
      <c r="Z75" s="279"/>
      <c r="AA75" s="279"/>
      <c r="AB75" s="279"/>
      <c r="AC75" s="279"/>
      <c r="AD75" s="279"/>
      <c r="AE75" s="279"/>
      <c r="AF75" s="279"/>
      <c r="AG75" s="279"/>
      <c r="AH75" s="279"/>
      <c r="AI75" s="279"/>
      <c r="AJ75" s="279"/>
      <c r="AK75" s="279"/>
      <c r="AL75" s="280"/>
      <c r="AM75" s="280"/>
      <c r="AN75" s="280"/>
      <c r="AO75" s="280"/>
      <c r="AP75" s="280"/>
      <c r="AQ75" s="280"/>
      <c r="AR75" s="280"/>
      <c r="AS75" s="280"/>
      <c r="AT75" s="281"/>
      <c r="AU75" s="281"/>
      <c r="AV75" s="281"/>
      <c r="AW75" s="281"/>
      <c r="AX75" s="281"/>
      <c r="AY75" s="281"/>
      <c r="AZ75" s="281"/>
      <c r="BA75" s="282"/>
      <c r="BB75" s="282"/>
      <c r="BC75" s="282"/>
      <c r="BD75" s="282"/>
      <c r="BE75" s="282"/>
      <c r="BF75" s="282"/>
      <c r="BG75" s="282"/>
      <c r="BH75" s="282"/>
    </row>
    <row r="76" spans="1:60" s="78" customFormat="1" x14ac:dyDescent="0.3">
      <c r="A76" s="36"/>
      <c r="B76" s="46"/>
      <c r="C76" s="61">
        <v>4</v>
      </c>
      <c r="D76" s="57"/>
      <c r="E76" s="61"/>
      <c r="F76" s="61"/>
      <c r="G76" s="60" t="s">
        <v>331</v>
      </c>
      <c r="H76" s="61" t="s">
        <v>35</v>
      </c>
      <c r="I76" s="330">
        <f>FRESADO!H21</f>
        <v>1120</v>
      </c>
      <c r="J76" s="332">
        <f>APUS!I341</f>
        <v>15119</v>
      </c>
      <c r="K76" s="334">
        <f>ROUND(J76*I76,0)</f>
        <v>16933280</v>
      </c>
      <c r="L76" s="76"/>
      <c r="M76" s="77"/>
      <c r="N76" s="317"/>
      <c r="P76" s="284"/>
      <c r="Q76" s="284"/>
      <c r="R76" s="363"/>
      <c r="S76" s="364"/>
      <c r="T76" s="284"/>
      <c r="U76" s="284"/>
      <c r="V76" s="284"/>
      <c r="W76" s="284"/>
      <c r="X76" s="279"/>
      <c r="Y76" s="279"/>
      <c r="Z76" s="279"/>
      <c r="AA76" s="279"/>
      <c r="AB76" s="279"/>
      <c r="AC76" s="279"/>
      <c r="AD76" s="279"/>
      <c r="AE76" s="279"/>
      <c r="AF76" s="279"/>
      <c r="AG76" s="279"/>
      <c r="AH76" s="279"/>
      <c r="AI76" s="279"/>
      <c r="AJ76" s="279"/>
      <c r="AK76" s="279"/>
      <c r="AL76" s="280"/>
      <c r="AM76" s="280"/>
      <c r="AN76" s="280"/>
      <c r="AO76" s="280"/>
      <c r="AP76" s="280"/>
      <c r="AQ76" s="280"/>
      <c r="AR76" s="280"/>
      <c r="AS76" s="280"/>
      <c r="AT76" s="281"/>
      <c r="AU76" s="281"/>
      <c r="AV76" s="281"/>
      <c r="AW76" s="281"/>
      <c r="AX76" s="281"/>
      <c r="AY76" s="281"/>
      <c r="AZ76" s="281"/>
      <c r="BA76" s="282"/>
      <c r="BB76" s="282"/>
      <c r="BC76" s="282"/>
      <c r="BD76" s="282"/>
      <c r="BE76" s="282"/>
      <c r="BF76" s="282"/>
      <c r="BG76" s="282"/>
      <c r="BH76" s="282"/>
    </row>
    <row r="77" spans="1:60" s="78" customFormat="1" x14ac:dyDescent="0.3">
      <c r="A77" s="36"/>
      <c r="B77" s="46"/>
      <c r="C77" s="253" t="s">
        <v>66</v>
      </c>
      <c r="D77" s="254"/>
      <c r="E77" s="254"/>
      <c r="F77" s="255"/>
      <c r="G77" s="79"/>
      <c r="H77" s="79"/>
      <c r="I77" s="311"/>
      <c r="J77" s="289"/>
      <c r="K77" s="322">
        <f>+SUM(K74:K76)</f>
        <v>26583390</v>
      </c>
      <c r="L77" s="76"/>
      <c r="M77" s="77"/>
      <c r="N77" s="317"/>
      <c r="P77" s="284"/>
      <c r="Q77" s="284"/>
      <c r="R77" s="363"/>
      <c r="S77" s="364"/>
      <c r="T77" s="284"/>
      <c r="U77" s="284"/>
      <c r="V77" s="284"/>
      <c r="W77" s="284"/>
      <c r="X77" s="279"/>
      <c r="Y77" s="279"/>
      <c r="Z77" s="279"/>
      <c r="AA77" s="279"/>
      <c r="AB77" s="279"/>
      <c r="AC77" s="279"/>
      <c r="AD77" s="279"/>
      <c r="AE77" s="279"/>
      <c r="AF77" s="279"/>
      <c r="AG77" s="279"/>
      <c r="AH77" s="279"/>
      <c r="AI77" s="279"/>
      <c r="AJ77" s="279"/>
      <c r="AK77" s="279"/>
      <c r="AL77" s="280"/>
      <c r="AM77" s="280"/>
      <c r="AN77" s="280"/>
      <c r="AO77" s="280"/>
      <c r="AP77" s="280"/>
      <c r="AQ77" s="280"/>
      <c r="AR77" s="280"/>
      <c r="AS77" s="280"/>
      <c r="AT77" s="281"/>
      <c r="AU77" s="281"/>
      <c r="AV77" s="281"/>
      <c r="AW77" s="281"/>
      <c r="AX77" s="281"/>
      <c r="AY77" s="281"/>
      <c r="AZ77" s="281"/>
      <c r="BA77" s="282"/>
      <c r="BB77" s="282"/>
      <c r="BC77" s="282"/>
      <c r="BD77" s="282"/>
      <c r="BE77" s="282"/>
      <c r="BF77" s="282"/>
      <c r="BG77" s="282"/>
      <c r="BH77" s="282"/>
    </row>
    <row r="78" spans="1:60" s="78" customFormat="1" x14ac:dyDescent="0.3">
      <c r="A78" s="36"/>
      <c r="B78" s="46"/>
      <c r="C78" s="114"/>
      <c r="D78" s="114"/>
      <c r="E78" s="114"/>
      <c r="F78" s="114"/>
      <c r="G78" s="114" t="s">
        <v>219</v>
      </c>
      <c r="H78" s="114"/>
      <c r="I78" s="312"/>
      <c r="J78" s="114"/>
      <c r="K78" s="323"/>
      <c r="L78" s="76"/>
      <c r="M78" s="77"/>
      <c r="N78" s="317"/>
      <c r="P78" s="284"/>
      <c r="Q78" s="284"/>
      <c r="R78" s="363"/>
      <c r="S78" s="364"/>
      <c r="T78" s="284"/>
      <c r="U78" s="284"/>
      <c r="V78" s="284"/>
      <c r="W78" s="284"/>
      <c r="X78" s="284"/>
      <c r="Y78" s="284"/>
      <c r="Z78" s="284"/>
      <c r="AA78" s="284"/>
      <c r="AB78" s="284"/>
      <c r="AC78" s="284"/>
      <c r="AD78" s="284"/>
      <c r="AE78" s="284"/>
      <c r="AF78" s="284"/>
      <c r="AG78" s="284"/>
      <c r="AH78" s="284"/>
      <c r="AI78" s="284"/>
      <c r="AJ78" s="284"/>
      <c r="AK78" s="284"/>
      <c r="AL78" s="284"/>
      <c r="AM78" s="284"/>
      <c r="AN78" s="284"/>
      <c r="AO78" s="284"/>
      <c r="AP78" s="284"/>
      <c r="AQ78" s="284"/>
      <c r="AR78" s="284"/>
      <c r="AS78" s="284"/>
      <c r="AT78" s="284"/>
      <c r="AU78" s="284"/>
      <c r="AV78" s="284"/>
      <c r="AW78" s="284"/>
      <c r="AX78" s="284"/>
      <c r="AY78" s="284"/>
      <c r="AZ78" s="284"/>
      <c r="BA78" s="282"/>
      <c r="BB78" s="282"/>
      <c r="BC78" s="282"/>
      <c r="BD78" s="282"/>
      <c r="BE78" s="282"/>
      <c r="BF78" s="282"/>
      <c r="BG78" s="282"/>
      <c r="BH78" s="282"/>
    </row>
    <row r="79" spans="1:60" s="78" customFormat="1" ht="47.25" x14ac:dyDescent="0.3">
      <c r="A79" s="36"/>
      <c r="B79" s="46"/>
      <c r="C79" s="61">
        <v>2</v>
      </c>
      <c r="D79" s="61" t="s">
        <v>296</v>
      </c>
      <c r="E79" s="61"/>
      <c r="F79" s="61"/>
      <c r="G79" s="60" t="str">
        <f>APUS!C348</f>
        <v xml:space="preserve">SUMINISTRO, TRANSPORTE E INSTALACION SEÑALES VERTICALES DOBLE GRADO DIAMANTE. SR/SP (60cms). PARA FIJAR EN POSTE EXISTENTE (Sección Circular).  </v>
      </c>
      <c r="H79" s="61" t="s">
        <v>38</v>
      </c>
      <c r="I79" s="330">
        <f>'SEÑAL VERTICAL 1'!H21</f>
        <v>3</v>
      </c>
      <c r="J79" s="331">
        <f>APUS!I348</f>
        <v>630844</v>
      </c>
      <c r="K79" s="334">
        <f>ROUND(J79*I79,0)</f>
        <v>1892532</v>
      </c>
      <c r="L79" s="76"/>
      <c r="M79" s="77"/>
      <c r="N79" s="317"/>
      <c r="R79" s="365"/>
      <c r="S79" s="364"/>
    </row>
    <row r="80" spans="1:60" s="78" customFormat="1" ht="31.5" x14ac:dyDescent="0.3">
      <c r="A80" s="36"/>
      <c r="B80" s="46"/>
      <c r="C80" s="61">
        <v>3</v>
      </c>
      <c r="D80" s="61" t="str">
        <f>APUS!A352</f>
        <v>023.056-1</v>
      </c>
      <c r="E80" s="61"/>
      <c r="F80" s="61"/>
      <c r="G80" s="60" t="str">
        <f>APUS!C352</f>
        <v xml:space="preserve">SUMINISTRO, TRANSPORTE E INSTALACION SEÑALES VERTICALES DOBLE GRADO DIAMANTE. SR/SP (60cms). PEDESTAL RECTO (Sección Circular).  </v>
      </c>
      <c r="H80" s="61" t="s">
        <v>38</v>
      </c>
      <c r="I80" s="330">
        <f>'SEÑAL VERTICAL 2'!H21</f>
        <v>5</v>
      </c>
      <c r="J80" s="331">
        <f>APUS!I352</f>
        <v>751729</v>
      </c>
      <c r="K80" s="334">
        <f>ROUND(J80*I80,0)</f>
        <v>3758645</v>
      </c>
      <c r="L80" s="76"/>
      <c r="M80" s="77"/>
      <c r="N80" s="317"/>
      <c r="R80" s="365"/>
      <c r="S80" s="364"/>
    </row>
    <row r="81" spans="1:19" s="78" customFormat="1" ht="48.75" customHeight="1" x14ac:dyDescent="0.3">
      <c r="A81" s="36"/>
      <c r="B81" s="46"/>
      <c r="C81" s="61">
        <v>4</v>
      </c>
      <c r="D81" s="61" t="s">
        <v>302</v>
      </c>
      <c r="E81" s="61"/>
      <c r="F81" s="61"/>
      <c r="G81" s="60" t="str">
        <f>APUS!C356</f>
        <v xml:space="preserve">SUMINISTRO, TRANSPORTE E INSTALACION SEÑALES VERTICALES DOBLE GRADO DIAMANTE. DE DOBLE SR-30/ (SP-46 ó SP-47A ó SP-48) (60*60cms). PEDESTAL RECTO (Sección Circular).  </v>
      </c>
      <c r="H81" s="61" t="s">
        <v>38</v>
      </c>
      <c r="I81" s="330">
        <f>'SEÑAL VERTICAL 3'!H21</f>
        <v>3</v>
      </c>
      <c r="J81" s="331">
        <f>APUS!I356</f>
        <v>1054838</v>
      </c>
      <c r="K81" s="334">
        <f>ROUND(J81*I81,0)</f>
        <v>3164514</v>
      </c>
      <c r="L81" s="76"/>
      <c r="M81" s="77"/>
      <c r="N81" s="317"/>
      <c r="R81" s="365"/>
      <c r="S81" s="364"/>
    </row>
    <row r="82" spans="1:19" s="78" customFormat="1" x14ac:dyDescent="0.3">
      <c r="A82" s="36"/>
      <c r="B82" s="46"/>
      <c r="C82" s="253" t="s">
        <v>66</v>
      </c>
      <c r="D82" s="254"/>
      <c r="E82" s="254"/>
      <c r="F82" s="255"/>
      <c r="G82" s="79"/>
      <c r="H82" s="79"/>
      <c r="I82" s="311"/>
      <c r="J82" s="63"/>
      <c r="K82" s="324">
        <f>+SUM(K79:K81)</f>
        <v>8815691</v>
      </c>
      <c r="L82" s="76"/>
      <c r="M82" s="77"/>
      <c r="N82" s="317"/>
      <c r="R82" s="365"/>
      <c r="S82" s="364"/>
    </row>
    <row r="83" spans="1:19" s="78" customFormat="1" x14ac:dyDescent="0.3">
      <c r="A83" s="36"/>
      <c r="B83" s="46"/>
      <c r="C83" s="386"/>
      <c r="D83" s="386"/>
      <c r="E83" s="386"/>
      <c r="F83" s="386"/>
      <c r="G83" s="392" t="s">
        <v>547</v>
      </c>
      <c r="H83" s="386"/>
      <c r="I83" s="387"/>
      <c r="J83" s="386"/>
      <c r="K83" s="388"/>
      <c r="L83" s="76"/>
      <c r="M83" s="77"/>
      <c r="N83" s="317"/>
      <c r="R83" s="365"/>
      <c r="S83" s="364"/>
    </row>
    <row r="84" spans="1:19" s="78" customFormat="1" x14ac:dyDescent="0.3">
      <c r="A84" s="36"/>
      <c r="B84" s="46"/>
      <c r="C84" s="61">
        <v>9</v>
      </c>
      <c r="D84" s="61" t="s">
        <v>546</v>
      </c>
      <c r="E84" s="61" t="s">
        <v>547</v>
      </c>
      <c r="F84" s="61" t="s">
        <v>117</v>
      </c>
      <c r="G84" s="60" t="s">
        <v>547</v>
      </c>
      <c r="H84" s="61" t="s">
        <v>117</v>
      </c>
      <c r="I84" s="330">
        <v>90</v>
      </c>
      <c r="J84" s="331">
        <f>APUS!I362</f>
        <v>121870</v>
      </c>
      <c r="K84" s="334">
        <f>ROUND(J84*I84,0)</f>
        <v>10968300</v>
      </c>
      <c r="L84" s="76"/>
      <c r="M84" s="77"/>
      <c r="N84" s="317"/>
      <c r="R84" s="365"/>
      <c r="S84" s="364"/>
    </row>
    <row r="85" spans="1:19" s="78" customFormat="1" x14ac:dyDescent="0.3">
      <c r="A85" s="36"/>
      <c r="B85" s="46"/>
      <c r="C85" s="253" t="s">
        <v>66</v>
      </c>
      <c r="D85" s="254"/>
      <c r="E85" s="254"/>
      <c r="F85" s="255"/>
      <c r="G85" s="79"/>
      <c r="H85" s="79"/>
      <c r="I85" s="311"/>
      <c r="J85" s="337"/>
      <c r="K85" s="389">
        <f>+SUM(K84)</f>
        <v>10968300</v>
      </c>
      <c r="L85" s="76"/>
      <c r="M85" s="77"/>
      <c r="N85" s="317"/>
      <c r="R85" s="365"/>
      <c r="S85" s="364"/>
    </row>
    <row r="86" spans="1:19" s="78" customFormat="1" x14ac:dyDescent="0.3">
      <c r="A86" s="77"/>
      <c r="B86" s="80"/>
      <c r="C86" s="54"/>
      <c r="D86" s="54"/>
      <c r="E86" s="54"/>
      <c r="F86" s="54"/>
      <c r="G86" s="346" t="s">
        <v>82</v>
      </c>
      <c r="H86" s="347"/>
      <c r="I86" s="347"/>
      <c r="J86" s="347"/>
      <c r="K86" s="320">
        <f>K19+K24+K28+K38+K44+K51+K55+K60+K63+K77+K82+K85+K72</f>
        <v>691104673</v>
      </c>
      <c r="L86" s="76"/>
      <c r="M86" s="77"/>
      <c r="N86" s="317"/>
      <c r="S86" s="364"/>
    </row>
    <row r="87" spans="1:19" s="78" customFormat="1" ht="8.25" customHeight="1" x14ac:dyDescent="0.3">
      <c r="A87" s="77"/>
      <c r="B87" s="80"/>
      <c r="C87" s="81"/>
      <c r="D87" s="81"/>
      <c r="E87" s="81"/>
      <c r="F87" s="81"/>
      <c r="G87" s="81"/>
      <c r="H87" s="81"/>
      <c r="I87" s="313"/>
      <c r="J87" s="82"/>
      <c r="K87" s="325"/>
      <c r="L87" s="76"/>
      <c r="M87" s="77"/>
      <c r="N87" s="317"/>
      <c r="S87" s="364"/>
    </row>
    <row r="88" spans="1:19" s="78" customFormat="1" ht="19.5" customHeight="1" x14ac:dyDescent="0.3">
      <c r="A88" s="77"/>
      <c r="B88" s="80"/>
      <c r="C88" s="83"/>
      <c r="D88" s="84"/>
      <c r="E88" s="83"/>
      <c r="F88" s="83"/>
      <c r="G88" s="421"/>
      <c r="H88" s="422"/>
      <c r="I88" s="422"/>
      <c r="J88" s="422"/>
      <c r="K88" s="423"/>
      <c r="L88" s="76"/>
      <c r="M88" s="77"/>
      <c r="N88" s="317"/>
      <c r="S88" s="364"/>
    </row>
    <row r="89" spans="1:19" s="78" customFormat="1" ht="27" customHeight="1" x14ac:dyDescent="0.25">
      <c r="A89" s="77"/>
      <c r="B89" s="80"/>
      <c r="C89" s="83"/>
      <c r="D89" s="85"/>
      <c r="E89" s="85"/>
      <c r="F89" s="85"/>
      <c r="G89" s="424" t="s">
        <v>83</v>
      </c>
      <c r="H89" s="425"/>
      <c r="I89" s="425"/>
      <c r="J89" s="426"/>
      <c r="K89" s="390">
        <f>K86</f>
        <v>691104673</v>
      </c>
      <c r="L89" s="76"/>
      <c r="M89" s="77"/>
      <c r="N89" s="317">
        <f>+ROUND(K89/(1+K96),0)</f>
        <v>505341235</v>
      </c>
    </row>
    <row r="90" spans="1:19" s="78" customFormat="1" ht="22.5" customHeight="1" x14ac:dyDescent="0.25">
      <c r="A90" s="77"/>
      <c r="B90" s="80"/>
      <c r="C90" s="83"/>
      <c r="D90" s="84"/>
      <c r="E90" s="83"/>
      <c r="F90" s="83"/>
      <c r="G90" s="374" t="s">
        <v>84</v>
      </c>
      <c r="H90" s="86"/>
      <c r="I90" s="375"/>
      <c r="J90" s="376"/>
      <c r="K90" s="391">
        <f>K89</f>
        <v>691104673</v>
      </c>
      <c r="L90" s="76"/>
      <c r="M90" s="77"/>
      <c r="N90" s="317"/>
    </row>
    <row r="91" spans="1:19" s="78" customFormat="1" ht="18" x14ac:dyDescent="0.25">
      <c r="A91" s="77"/>
      <c r="B91" s="80"/>
      <c r="C91" s="83"/>
      <c r="D91" s="84"/>
      <c r="E91" s="84"/>
      <c r="F91" s="84"/>
      <c r="G91" s="83"/>
      <c r="H91" s="83"/>
      <c r="I91" s="314"/>
      <c r="J91" s="38"/>
      <c r="K91" s="326"/>
      <c r="L91" s="76"/>
      <c r="M91" s="77"/>
      <c r="N91" s="317"/>
    </row>
    <row r="92" spans="1:19" s="78" customFormat="1" ht="30.75" customHeight="1" x14ac:dyDescent="0.25">
      <c r="A92" s="77"/>
      <c r="B92" s="80"/>
      <c r="C92" s="412" t="s">
        <v>538</v>
      </c>
      <c r="D92" s="412"/>
      <c r="E92" s="412"/>
      <c r="F92" s="412"/>
      <c r="G92" s="412"/>
      <c r="H92" s="418" t="s">
        <v>51</v>
      </c>
      <c r="I92" s="419"/>
      <c r="J92" s="420"/>
      <c r="K92" s="327" t="s">
        <v>85</v>
      </c>
      <c r="L92" s="87"/>
      <c r="M92" s="77"/>
      <c r="N92" s="317"/>
    </row>
    <row r="93" spans="1:19" s="78" customFormat="1" ht="60.75" customHeight="1" x14ac:dyDescent="0.25">
      <c r="A93" s="77"/>
      <c r="B93" s="80"/>
      <c r="C93" s="412" t="s">
        <v>86</v>
      </c>
      <c r="D93" s="412"/>
      <c r="E93" s="412"/>
      <c r="F93" s="412"/>
      <c r="G93" s="412"/>
      <c r="H93" s="413" t="s">
        <v>87</v>
      </c>
      <c r="I93" s="413"/>
      <c r="J93" s="88" t="s">
        <v>88</v>
      </c>
      <c r="K93" s="377">
        <f>A.I.U!J51</f>
        <v>0.30759999999999998</v>
      </c>
      <c r="L93" s="87"/>
      <c r="M93" s="77"/>
      <c r="N93" s="317"/>
    </row>
    <row r="94" spans="1:19" s="78" customFormat="1" ht="30" customHeight="1" x14ac:dyDescent="0.25">
      <c r="A94" s="77"/>
      <c r="B94" s="80"/>
      <c r="C94" s="412" t="s">
        <v>539</v>
      </c>
      <c r="D94" s="412"/>
      <c r="E94" s="412"/>
      <c r="F94" s="412"/>
      <c r="G94" s="412"/>
      <c r="H94" s="430" t="s">
        <v>89</v>
      </c>
      <c r="I94" s="431"/>
      <c r="J94" s="88" t="s">
        <v>90</v>
      </c>
      <c r="K94" s="377">
        <v>0</v>
      </c>
      <c r="L94" s="87"/>
      <c r="M94" s="77"/>
      <c r="N94" s="317"/>
    </row>
    <row r="95" spans="1:19" s="89" customFormat="1" ht="32.25" customHeight="1" x14ac:dyDescent="0.25">
      <c r="A95" s="77"/>
      <c r="B95" s="80"/>
      <c r="C95" s="433"/>
      <c r="D95" s="434"/>
      <c r="E95" s="434"/>
      <c r="F95" s="434"/>
      <c r="G95" s="435"/>
      <c r="H95" s="432" t="s">
        <v>91</v>
      </c>
      <c r="I95" s="413"/>
      <c r="J95" s="88" t="s">
        <v>92</v>
      </c>
      <c r="K95" s="377">
        <v>0.06</v>
      </c>
      <c r="L95" s="76"/>
      <c r="M95" s="77"/>
      <c r="N95" s="317"/>
    </row>
    <row r="96" spans="1:19" ht="30.75" customHeight="1" x14ac:dyDescent="0.3">
      <c r="A96" s="36"/>
      <c r="B96" s="46"/>
      <c r="C96" s="436"/>
      <c r="D96" s="437"/>
      <c r="E96" s="437"/>
      <c r="F96" s="437"/>
      <c r="G96" s="438"/>
      <c r="H96" s="413" t="s">
        <v>93</v>
      </c>
      <c r="I96" s="413"/>
      <c r="J96" s="88" t="s">
        <v>94</v>
      </c>
      <c r="K96" s="377">
        <f>SUM(K93:K95)</f>
        <v>0.36759999999999998</v>
      </c>
      <c r="L96" s="49"/>
      <c r="M96" s="36"/>
    </row>
    <row r="97" spans="1:14" ht="25.5" customHeight="1" x14ac:dyDescent="0.3">
      <c r="A97" s="36"/>
      <c r="B97" s="46"/>
      <c r="C97" s="439"/>
      <c r="D97" s="440"/>
      <c r="E97" s="440"/>
      <c r="F97" s="440"/>
      <c r="G97" s="441"/>
      <c r="H97" s="427"/>
      <c r="I97" s="428"/>
      <c r="J97" s="428"/>
      <c r="K97" s="429"/>
      <c r="L97" s="49"/>
      <c r="M97" s="36"/>
      <c r="N97" s="368"/>
    </row>
    <row r="98" spans="1:14" ht="19.5" thickBot="1" x14ac:dyDescent="0.35">
      <c r="A98" s="36"/>
      <c r="B98" s="90"/>
      <c r="C98" s="91"/>
      <c r="D98" s="91"/>
      <c r="E98" s="92"/>
      <c r="F98" s="91"/>
      <c r="G98" s="93"/>
      <c r="H98" s="91"/>
      <c r="I98" s="315"/>
      <c r="J98" s="94"/>
      <c r="K98" s="328"/>
      <c r="L98" s="95"/>
      <c r="M98" s="36"/>
    </row>
    <row r="99" spans="1:14" ht="19.5" thickTop="1" x14ac:dyDescent="0.3">
      <c r="A99" s="36"/>
      <c r="B99" s="36"/>
      <c r="C99" s="36"/>
      <c r="D99" s="36"/>
      <c r="E99" s="37"/>
      <c r="F99" s="36"/>
      <c r="G99" s="36"/>
      <c r="H99" s="36"/>
      <c r="I99" s="305"/>
      <c r="J99" s="38"/>
      <c r="K99" s="318"/>
      <c r="L99" s="36"/>
      <c r="M99" s="36"/>
      <c r="N99" s="361"/>
    </row>
  </sheetData>
  <mergeCells count="25">
    <mergeCell ref="H97:K97"/>
    <mergeCell ref="C94:G94"/>
    <mergeCell ref="H94:I94"/>
    <mergeCell ref="H95:I95"/>
    <mergeCell ref="H96:I96"/>
    <mergeCell ref="C95:G97"/>
    <mergeCell ref="K10:K11"/>
    <mergeCell ref="C92:G92"/>
    <mergeCell ref="C93:G93"/>
    <mergeCell ref="H93:I93"/>
    <mergeCell ref="C10:C11"/>
    <mergeCell ref="D10:D11"/>
    <mergeCell ref="E10:F10"/>
    <mergeCell ref="G10:G11"/>
    <mergeCell ref="H10:H11"/>
    <mergeCell ref="I10:I11"/>
    <mergeCell ref="J10:J11"/>
    <mergeCell ref="H92:J92"/>
    <mergeCell ref="G88:K88"/>
    <mergeCell ref="G89:J89"/>
    <mergeCell ref="C4:K4"/>
    <mergeCell ref="C6:K7"/>
    <mergeCell ref="C8:K8"/>
    <mergeCell ref="D9:K9"/>
    <mergeCell ref="C5:K5"/>
  </mergeCells>
  <phoneticPr fontId="31" type="noConversion"/>
  <pageMargins left="0.70866141732283472" right="0.70866141732283472" top="0.74803149606299213" bottom="0.74803149606299213" header="0.31496062992125984" footer="0.31496062992125984"/>
  <pageSetup scale="53" orientation="portrait" r:id="rId1"/>
  <rowBreaks count="1" manualBreakCount="1">
    <brk id="51" max="12"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1003"/>
  <sheetViews>
    <sheetView tabSelected="1" topLeftCell="A7" zoomScale="80" zoomScaleNormal="80" workbookViewId="0">
      <selection activeCell="L55" sqref="L55"/>
    </sheetView>
  </sheetViews>
  <sheetFormatPr baseColWidth="10" defaultColWidth="14.42578125" defaultRowHeight="15" customHeight="1" x14ac:dyDescent="0.25"/>
  <cols>
    <col min="1" max="1" width="12.5703125" style="116" customWidth="1"/>
    <col min="2" max="2" width="36.42578125" style="116" customWidth="1"/>
    <col min="3" max="3" width="7.42578125" style="116" customWidth="1"/>
    <col min="4" max="4" width="9.85546875" style="116" customWidth="1"/>
    <col min="5" max="5" width="17.140625" style="116" customWidth="1"/>
    <col min="6" max="6" width="12.42578125" style="116" customWidth="1"/>
    <col min="7" max="7" width="10.42578125" style="116" customWidth="1"/>
    <col min="8" max="8" width="12.5703125" style="116" customWidth="1"/>
    <col min="9" max="9" width="14" style="116" customWidth="1"/>
    <col min="10" max="10" width="13.28515625" style="116" customWidth="1"/>
    <col min="11" max="11" width="12.7109375" style="116" customWidth="1"/>
    <col min="12" max="12" width="25.5703125" style="116" customWidth="1"/>
    <col min="13" max="26" width="11.42578125" style="116" customWidth="1"/>
    <col min="27" max="16384" width="14.42578125" style="116"/>
  </cols>
  <sheetData>
    <row r="1" spans="1:26" ht="27" customHeight="1" thickBot="1" x14ac:dyDescent="0.3">
      <c r="A1" s="442" t="s">
        <v>221</v>
      </c>
      <c r="B1" s="443"/>
      <c r="C1" s="443"/>
      <c r="D1" s="443"/>
      <c r="E1" s="443"/>
      <c r="F1" s="443"/>
      <c r="G1" s="443"/>
      <c r="H1" s="443"/>
      <c r="I1" s="443"/>
      <c r="J1" s="444"/>
      <c r="K1" s="115"/>
      <c r="L1" s="115"/>
      <c r="M1" s="115"/>
      <c r="N1" s="115"/>
      <c r="O1" s="115"/>
      <c r="P1" s="115"/>
      <c r="Q1" s="115"/>
      <c r="R1" s="115"/>
      <c r="S1" s="115"/>
      <c r="T1" s="115"/>
      <c r="U1" s="115"/>
      <c r="V1" s="115"/>
      <c r="W1" s="115"/>
      <c r="X1" s="115"/>
      <c r="Y1" s="115"/>
      <c r="Z1" s="115"/>
    </row>
    <row r="2" spans="1:26" ht="28.5" customHeight="1" x14ac:dyDescent="0.25">
      <c r="A2" s="445" t="s">
        <v>222</v>
      </c>
      <c r="B2" s="447"/>
      <c r="C2" s="448"/>
      <c r="D2" s="448"/>
      <c r="E2" s="448"/>
      <c r="F2" s="448"/>
      <c r="G2" s="448"/>
      <c r="H2" s="448"/>
      <c r="I2" s="448"/>
      <c r="J2" s="449"/>
      <c r="K2" s="115"/>
      <c r="L2" s="115"/>
      <c r="M2" s="115"/>
      <c r="N2" s="115"/>
      <c r="O2" s="115"/>
      <c r="P2" s="115"/>
      <c r="Q2" s="115"/>
      <c r="R2" s="115"/>
      <c r="S2" s="115"/>
      <c r="T2" s="115"/>
      <c r="U2" s="115"/>
      <c r="V2" s="115"/>
      <c r="W2" s="115"/>
      <c r="X2" s="115"/>
      <c r="Y2" s="115"/>
      <c r="Z2" s="115"/>
    </row>
    <row r="3" spans="1:26" ht="14.25" customHeight="1" thickBot="1" x14ac:dyDescent="0.3">
      <c r="A3" s="446"/>
      <c r="B3" s="450"/>
      <c r="C3" s="451"/>
      <c r="D3" s="451"/>
      <c r="E3" s="451"/>
      <c r="F3" s="451"/>
      <c r="G3" s="451"/>
      <c r="H3" s="451"/>
      <c r="I3" s="451"/>
      <c r="J3" s="446"/>
      <c r="K3" s="115"/>
      <c r="L3" s="115"/>
      <c r="M3" s="115"/>
      <c r="N3" s="115"/>
      <c r="O3" s="115"/>
      <c r="P3" s="115"/>
      <c r="Q3" s="115"/>
      <c r="R3" s="115"/>
      <c r="S3" s="115"/>
      <c r="T3" s="115"/>
      <c r="U3" s="115"/>
      <c r="V3" s="115"/>
      <c r="W3" s="115"/>
      <c r="X3" s="115"/>
      <c r="Y3" s="115"/>
      <c r="Z3" s="115"/>
    </row>
    <row r="4" spans="1:26" ht="14.25" customHeight="1" thickBot="1" x14ac:dyDescent="0.3">
      <c r="A4" s="117" t="s">
        <v>223</v>
      </c>
      <c r="B4" s="118"/>
      <c r="C4" s="119"/>
      <c r="D4" s="120" t="s">
        <v>224</v>
      </c>
      <c r="E4" s="121">
        <v>505341235</v>
      </c>
      <c r="F4" s="122"/>
      <c r="G4" s="123"/>
      <c r="H4" s="124"/>
      <c r="I4" s="124"/>
      <c r="J4" s="124"/>
      <c r="K4" s="115"/>
      <c r="L4" s="125">
        <f>+PRESUPUESTO!N89</f>
        <v>505341235</v>
      </c>
      <c r="M4" s="115"/>
      <c r="N4" s="393">
        <f>+L4-E4</f>
        <v>0</v>
      </c>
      <c r="O4" s="115"/>
      <c r="P4" s="115"/>
      <c r="Q4" s="115"/>
      <c r="R4" s="115"/>
      <c r="S4" s="115"/>
      <c r="T4" s="115"/>
      <c r="U4" s="115"/>
      <c r="V4" s="115"/>
      <c r="W4" s="115"/>
      <c r="X4" s="115"/>
      <c r="Y4" s="115"/>
      <c r="Z4" s="115"/>
    </row>
    <row r="5" spans="1:26" ht="14.25" customHeight="1" thickBot="1" x14ac:dyDescent="0.3">
      <c r="A5" s="126" t="s">
        <v>225</v>
      </c>
      <c r="B5" s="127"/>
      <c r="C5" s="128"/>
      <c r="D5" s="129" t="s">
        <v>226</v>
      </c>
      <c r="E5" s="130">
        <v>3</v>
      </c>
      <c r="F5" s="131" t="s">
        <v>227</v>
      </c>
      <c r="G5" s="132">
        <v>90</v>
      </c>
      <c r="H5" s="133"/>
      <c r="I5" s="133"/>
      <c r="J5" s="134"/>
      <c r="K5" s="115"/>
      <c r="L5" s="135"/>
      <c r="M5" s="115"/>
      <c r="N5" s="115"/>
      <c r="O5" s="115"/>
      <c r="P5" s="115"/>
      <c r="Q5" s="115"/>
      <c r="R5" s="115"/>
      <c r="S5" s="115"/>
      <c r="T5" s="115"/>
      <c r="U5" s="115"/>
      <c r="V5" s="115"/>
      <c r="W5" s="115"/>
      <c r="X5" s="115"/>
      <c r="Y5" s="115"/>
      <c r="Z5" s="115"/>
    </row>
    <row r="6" spans="1:26" ht="14.25" customHeight="1" thickBot="1" x14ac:dyDescent="0.3">
      <c r="A6" s="136"/>
      <c r="B6" s="137"/>
      <c r="C6" s="138"/>
      <c r="D6" s="139"/>
      <c r="E6" s="139"/>
      <c r="F6" s="133"/>
      <c r="G6" s="140"/>
      <c r="H6" s="133"/>
      <c r="I6" s="133"/>
      <c r="J6" s="141"/>
      <c r="K6" s="115"/>
      <c r="L6" s="115"/>
      <c r="M6" s="115"/>
      <c r="N6" s="115"/>
      <c r="O6" s="115"/>
      <c r="P6" s="115"/>
      <c r="Q6" s="115"/>
      <c r="R6" s="115"/>
      <c r="S6" s="115"/>
      <c r="T6" s="115"/>
      <c r="U6" s="115"/>
      <c r="V6" s="115"/>
      <c r="W6" s="115"/>
      <c r="X6" s="115"/>
      <c r="Y6" s="115"/>
      <c r="Z6" s="115"/>
    </row>
    <row r="7" spans="1:26" ht="44.25" customHeight="1" thickBot="1" x14ac:dyDescent="0.3">
      <c r="A7" s="142" t="s">
        <v>228</v>
      </c>
      <c r="B7" s="143" t="s">
        <v>229</v>
      </c>
      <c r="C7" s="143" t="s">
        <v>38</v>
      </c>
      <c r="D7" s="142" t="s">
        <v>230</v>
      </c>
      <c r="E7" s="142" t="s">
        <v>231</v>
      </c>
      <c r="F7" s="144" t="s">
        <v>232</v>
      </c>
      <c r="G7" s="143" t="s">
        <v>233</v>
      </c>
      <c r="H7" s="144" t="s">
        <v>234</v>
      </c>
      <c r="I7" s="144" t="s">
        <v>235</v>
      </c>
      <c r="J7" s="145" t="s">
        <v>85</v>
      </c>
      <c r="K7" s="115"/>
      <c r="L7" s="146"/>
      <c r="M7" s="115"/>
      <c r="N7" s="115"/>
      <c r="O7" s="115"/>
      <c r="P7" s="115"/>
      <c r="Q7" s="115"/>
      <c r="R7" s="115"/>
      <c r="S7" s="115"/>
      <c r="T7" s="115"/>
      <c r="U7" s="115"/>
      <c r="V7" s="115"/>
      <c r="W7" s="115"/>
      <c r="X7" s="115"/>
      <c r="Y7" s="115"/>
      <c r="Z7" s="115"/>
    </row>
    <row r="8" spans="1:26" ht="14.25" customHeight="1" thickBot="1" x14ac:dyDescent="0.3">
      <c r="A8" s="136"/>
      <c r="B8" s="137"/>
      <c r="C8" s="138"/>
      <c r="D8" s="139"/>
      <c r="E8" s="139"/>
      <c r="F8" s="133"/>
      <c r="G8" s="140"/>
      <c r="H8" s="133"/>
      <c r="I8" s="133"/>
      <c r="J8" s="141"/>
      <c r="K8" s="115"/>
      <c r="L8" s="146"/>
      <c r="M8" s="115"/>
      <c r="N8" s="115"/>
      <c r="O8" s="115"/>
      <c r="P8" s="115"/>
      <c r="Q8" s="115"/>
      <c r="R8" s="115"/>
      <c r="S8" s="115"/>
      <c r="T8" s="115"/>
      <c r="U8" s="115"/>
      <c r="V8" s="115"/>
      <c r="W8" s="115"/>
      <c r="X8" s="115"/>
      <c r="Y8" s="115"/>
      <c r="Z8" s="115"/>
    </row>
    <row r="9" spans="1:26" ht="14.25" customHeight="1" x14ac:dyDescent="0.25">
      <c r="A9" s="147">
        <v>1</v>
      </c>
      <c r="B9" s="148" t="s">
        <v>236</v>
      </c>
      <c r="C9" s="149"/>
      <c r="D9" s="150"/>
      <c r="E9" s="150"/>
      <c r="F9" s="151"/>
      <c r="G9" s="152"/>
      <c r="H9" s="151"/>
      <c r="I9" s="151"/>
      <c r="J9" s="153">
        <f>+J10</f>
        <v>0.15371101667569242</v>
      </c>
      <c r="K9" s="115"/>
      <c r="L9" s="115"/>
      <c r="M9" s="115"/>
      <c r="N9" s="115"/>
      <c r="O9" s="115"/>
      <c r="P9" s="115"/>
      <c r="Q9" s="115"/>
      <c r="R9" s="115"/>
      <c r="S9" s="115"/>
      <c r="T9" s="115"/>
      <c r="U9" s="115"/>
      <c r="V9" s="115"/>
      <c r="W9" s="115"/>
      <c r="X9" s="115"/>
      <c r="Y9" s="115"/>
      <c r="Z9" s="115"/>
    </row>
    <row r="10" spans="1:26" ht="14.25" customHeight="1" x14ac:dyDescent="0.25">
      <c r="A10" s="154">
        <v>1.1000000000000001</v>
      </c>
      <c r="B10" s="155" t="s">
        <v>237</v>
      </c>
      <c r="C10" s="156"/>
      <c r="D10" s="157"/>
      <c r="E10" s="157"/>
      <c r="F10" s="158"/>
      <c r="G10" s="159"/>
      <c r="H10" s="160"/>
      <c r="I10" s="161">
        <f>SUM(H11:H22)</f>
        <v>77676515</v>
      </c>
      <c r="J10" s="162">
        <f>+I10/$E$4</f>
        <v>0.15371101667569242</v>
      </c>
      <c r="K10" s="115"/>
      <c r="L10" s="242"/>
      <c r="M10" s="243"/>
      <c r="N10" s="244"/>
      <c r="O10" s="245"/>
      <c r="P10" s="246"/>
      <c r="Q10" s="247"/>
      <c r="R10" s="115"/>
      <c r="S10" s="115"/>
      <c r="T10" s="115"/>
      <c r="U10" s="115"/>
      <c r="V10" s="115"/>
      <c r="W10" s="115"/>
      <c r="X10" s="115"/>
      <c r="Y10" s="115"/>
      <c r="Z10" s="115"/>
    </row>
    <row r="11" spans="1:26" ht="14.25" customHeight="1" x14ac:dyDescent="0.25">
      <c r="A11" s="154"/>
      <c r="B11" s="163" t="s">
        <v>536</v>
      </c>
      <c r="C11" s="164" t="s">
        <v>238</v>
      </c>
      <c r="D11" s="165">
        <v>1</v>
      </c>
      <c r="E11" s="165">
        <v>0.5</v>
      </c>
      <c r="F11" s="158">
        <v>5800000</v>
      </c>
      <c r="G11" s="166">
        <v>0.6633</v>
      </c>
      <c r="H11" s="158">
        <f>+D11*E11*((F11/30)*$G$5)*(1+G11)</f>
        <v>14470710</v>
      </c>
      <c r="I11" s="161"/>
      <c r="J11" s="162"/>
      <c r="K11" s="115"/>
      <c r="L11" s="248"/>
      <c r="M11" s="243"/>
      <c r="N11" s="244"/>
      <c r="O11" s="245"/>
      <c r="P11" s="246"/>
      <c r="Q11" s="247"/>
      <c r="R11" s="115"/>
      <c r="S11" s="115"/>
      <c r="T11" s="115"/>
      <c r="U11" s="115"/>
      <c r="V11" s="115"/>
      <c r="W11" s="115"/>
      <c r="X11" s="115"/>
      <c r="Y11" s="115"/>
      <c r="Z11" s="115"/>
    </row>
    <row r="12" spans="1:26" ht="14.25" customHeight="1" x14ac:dyDescent="0.25">
      <c r="A12" s="167"/>
      <c r="B12" s="163" t="s">
        <v>533</v>
      </c>
      <c r="C12" s="164" t="s">
        <v>238</v>
      </c>
      <c r="D12" s="165">
        <v>1</v>
      </c>
      <c r="E12" s="165">
        <v>1</v>
      </c>
      <c r="F12" s="158">
        <v>4060000</v>
      </c>
      <c r="G12" s="166">
        <v>0.6633</v>
      </c>
      <c r="H12" s="158">
        <f t="shared" ref="H12:H13" si="0">+D12*E12*((F12/30)*$G$5)*(1+G12)</f>
        <v>20258994</v>
      </c>
      <c r="I12" s="158"/>
      <c r="J12" s="168"/>
      <c r="K12" s="115"/>
      <c r="L12" s="248"/>
      <c r="M12" s="243"/>
      <c r="N12" s="244"/>
      <c r="O12" s="245"/>
      <c r="P12" s="246"/>
      <c r="Q12" s="247"/>
      <c r="R12" s="115"/>
      <c r="S12" s="115"/>
      <c r="T12" s="115"/>
      <c r="U12" s="115"/>
      <c r="V12" s="115"/>
      <c r="W12" s="115"/>
      <c r="X12" s="115"/>
      <c r="Y12" s="115"/>
      <c r="Z12" s="115"/>
    </row>
    <row r="13" spans="1:26" ht="14.25" customHeight="1" x14ac:dyDescent="0.25">
      <c r="A13" s="169"/>
      <c r="B13" s="170" t="s">
        <v>239</v>
      </c>
      <c r="C13" s="171" t="s">
        <v>238</v>
      </c>
      <c r="D13" s="172">
        <v>1</v>
      </c>
      <c r="E13" s="172">
        <v>1</v>
      </c>
      <c r="F13" s="173">
        <v>2400000</v>
      </c>
      <c r="G13" s="174">
        <v>0.6633</v>
      </c>
      <c r="H13" s="173">
        <f t="shared" si="0"/>
        <v>11975760</v>
      </c>
      <c r="I13" s="158"/>
      <c r="J13" s="168"/>
      <c r="K13" s="115"/>
      <c r="L13" s="248"/>
      <c r="M13" s="243"/>
      <c r="N13" s="244"/>
      <c r="O13" s="245"/>
      <c r="P13" s="246"/>
      <c r="Q13" s="247"/>
      <c r="R13" s="115"/>
      <c r="S13" s="115"/>
      <c r="T13" s="115"/>
      <c r="U13" s="115"/>
      <c r="V13" s="115"/>
      <c r="W13" s="115"/>
      <c r="X13" s="115"/>
      <c r="Y13" s="115"/>
      <c r="Z13" s="115"/>
    </row>
    <row r="14" spans="1:26" ht="22.5" x14ac:dyDescent="0.25">
      <c r="A14" s="176"/>
      <c r="B14" s="177" t="s">
        <v>240</v>
      </c>
      <c r="C14" s="178" t="s">
        <v>238</v>
      </c>
      <c r="D14" s="179">
        <v>1</v>
      </c>
      <c r="E14" s="179">
        <v>0.3</v>
      </c>
      <c r="F14" s="180">
        <v>5000000</v>
      </c>
      <c r="G14" s="174">
        <v>0.6633</v>
      </c>
      <c r="H14" s="173">
        <f>+D14*E14*((F14/30)*$G$5)*(1+G14)</f>
        <v>7484850</v>
      </c>
      <c r="I14" s="175"/>
      <c r="J14" s="168"/>
      <c r="K14" s="115"/>
      <c r="L14" s="248"/>
      <c r="M14" s="243"/>
      <c r="N14" s="244"/>
      <c r="O14" s="245"/>
      <c r="P14" s="246"/>
      <c r="Q14" s="247"/>
      <c r="R14" s="115"/>
      <c r="S14" s="115"/>
      <c r="T14" s="115"/>
      <c r="U14" s="115"/>
      <c r="V14" s="115"/>
      <c r="W14" s="115"/>
      <c r="X14" s="115"/>
      <c r="Y14" s="115"/>
      <c r="Z14" s="115"/>
    </row>
    <row r="15" spans="1:26" ht="14.25" customHeight="1" x14ac:dyDescent="0.25">
      <c r="A15" s="176"/>
      <c r="B15" s="177" t="s">
        <v>241</v>
      </c>
      <c r="C15" s="178" t="s">
        <v>238</v>
      </c>
      <c r="D15" s="179">
        <v>1</v>
      </c>
      <c r="E15" s="179">
        <v>0.5</v>
      </c>
      <c r="F15" s="180">
        <v>2900000</v>
      </c>
      <c r="G15" s="181">
        <v>0.6633</v>
      </c>
      <c r="H15" s="180">
        <f>+D15*E15*((F15/30)*$G$5)*(1+G15)</f>
        <v>7235355</v>
      </c>
      <c r="I15" s="175"/>
      <c r="J15" s="168"/>
      <c r="K15" s="115"/>
      <c r="L15" s="248"/>
      <c r="M15" s="243"/>
      <c r="N15" s="244"/>
      <c r="O15" s="245"/>
      <c r="P15" s="246"/>
      <c r="Q15" s="247"/>
      <c r="R15" s="115"/>
      <c r="S15" s="115"/>
      <c r="T15" s="115"/>
      <c r="U15" s="115"/>
      <c r="V15" s="115"/>
      <c r="W15" s="115"/>
      <c r="X15" s="115"/>
      <c r="Y15" s="115"/>
      <c r="Z15" s="115"/>
    </row>
    <row r="16" spans="1:26" ht="14.25" customHeight="1" x14ac:dyDescent="0.25">
      <c r="A16" s="182"/>
      <c r="B16" s="177" t="s">
        <v>242</v>
      </c>
      <c r="C16" s="178" t="s">
        <v>238</v>
      </c>
      <c r="D16" s="183">
        <v>1</v>
      </c>
      <c r="E16" s="184">
        <v>0.5</v>
      </c>
      <c r="F16" s="185">
        <v>2900000</v>
      </c>
      <c r="G16" s="186">
        <v>0.6633</v>
      </c>
      <c r="H16" s="185">
        <f>+D16*E16*((F16/30)*$G$5)*(1+G16)</f>
        <v>7235355</v>
      </c>
      <c r="I16" s="173"/>
      <c r="J16" s="168"/>
      <c r="K16" s="115"/>
      <c r="L16" s="248"/>
      <c r="M16" s="243"/>
      <c r="N16" s="244"/>
      <c r="O16" s="245"/>
      <c r="P16" s="246"/>
      <c r="Q16" s="247"/>
      <c r="R16" s="115"/>
      <c r="S16" s="115"/>
      <c r="T16" s="115"/>
      <c r="U16" s="115"/>
      <c r="V16" s="115"/>
      <c r="W16" s="115"/>
      <c r="X16" s="115"/>
      <c r="Y16" s="115"/>
      <c r="Z16" s="115"/>
    </row>
    <row r="17" spans="1:26" ht="14.25" customHeight="1" x14ac:dyDescent="0.25">
      <c r="A17" s="187"/>
      <c r="B17" s="177" t="s">
        <v>243</v>
      </c>
      <c r="C17" s="178" t="s">
        <v>238</v>
      </c>
      <c r="D17" s="179">
        <v>1</v>
      </c>
      <c r="E17" s="179">
        <v>0.3</v>
      </c>
      <c r="F17" s="180">
        <v>2900000</v>
      </c>
      <c r="G17" s="181">
        <v>0.6633</v>
      </c>
      <c r="H17" s="180">
        <f>+D17*E17*((F17/30)*$G$5)*(1+G17)</f>
        <v>4341213</v>
      </c>
      <c r="I17" s="180"/>
      <c r="J17" s="188"/>
      <c r="K17" s="115"/>
      <c r="L17" s="248"/>
      <c r="M17" s="243"/>
      <c r="N17" s="244"/>
      <c r="O17" s="245"/>
      <c r="P17" s="246"/>
      <c r="Q17" s="247"/>
      <c r="R17" s="115"/>
      <c r="S17" s="115"/>
      <c r="T17" s="115"/>
      <c r="U17" s="115"/>
      <c r="V17" s="115"/>
      <c r="W17" s="115"/>
      <c r="X17" s="115"/>
      <c r="Y17" s="115"/>
      <c r="Z17" s="115"/>
    </row>
    <row r="18" spans="1:26" ht="14.25" customHeight="1" x14ac:dyDescent="0.25">
      <c r="A18" s="187"/>
      <c r="B18" s="177" t="s">
        <v>535</v>
      </c>
      <c r="C18" s="178" t="s">
        <v>238</v>
      </c>
      <c r="D18" s="179">
        <v>1</v>
      </c>
      <c r="E18" s="179">
        <v>0.3</v>
      </c>
      <c r="F18" s="201">
        <v>1160000</v>
      </c>
      <c r="G18" s="166">
        <v>0.69950000000000001</v>
      </c>
      <c r="H18" s="180">
        <f>+D18*E18*((F18/30)*$G$5)*(1+G18)</f>
        <v>1774278</v>
      </c>
      <c r="I18" s="180"/>
      <c r="J18" s="188"/>
      <c r="K18" s="115"/>
      <c r="L18" s="248"/>
      <c r="M18" s="243"/>
      <c r="N18" s="244"/>
      <c r="O18" s="245"/>
      <c r="P18" s="246"/>
      <c r="Q18" s="247"/>
      <c r="R18" s="115"/>
      <c r="S18" s="115"/>
      <c r="T18" s="115"/>
      <c r="U18" s="115"/>
      <c r="V18" s="115"/>
      <c r="W18" s="115"/>
      <c r="X18" s="115"/>
      <c r="Y18" s="115"/>
      <c r="Z18" s="115"/>
    </row>
    <row r="19" spans="1:26" ht="14.25" customHeight="1" x14ac:dyDescent="0.25">
      <c r="A19" s="187"/>
      <c r="B19" s="177"/>
      <c r="C19" s="178"/>
      <c r="D19" s="179"/>
      <c r="E19" s="179"/>
      <c r="F19" s="180"/>
      <c r="G19" s="181"/>
      <c r="H19" s="180"/>
      <c r="I19" s="180"/>
      <c r="J19" s="188"/>
      <c r="K19" s="115"/>
      <c r="L19" s="248"/>
      <c r="M19" s="243"/>
      <c r="N19" s="244"/>
      <c r="O19" s="245"/>
      <c r="P19" s="246"/>
      <c r="Q19" s="247"/>
      <c r="R19" s="115"/>
      <c r="S19" s="115"/>
      <c r="T19" s="115"/>
      <c r="U19" s="115"/>
      <c r="V19" s="115"/>
      <c r="W19" s="115"/>
      <c r="X19" s="115"/>
      <c r="Y19" s="115"/>
      <c r="Z19" s="115"/>
    </row>
    <row r="20" spans="1:26" ht="14.25" customHeight="1" x14ac:dyDescent="0.25">
      <c r="A20" s="187"/>
      <c r="B20" s="189" t="s">
        <v>244</v>
      </c>
      <c r="C20" s="178" t="s">
        <v>211</v>
      </c>
      <c r="D20" s="179">
        <v>1</v>
      </c>
      <c r="E20" s="179">
        <v>1</v>
      </c>
      <c r="F20" s="190">
        <v>300000</v>
      </c>
      <c r="G20" s="181"/>
      <c r="H20" s="191">
        <f>+D20*F20*E5</f>
        <v>900000</v>
      </c>
      <c r="I20" s="180"/>
      <c r="J20" s="188"/>
      <c r="K20" s="115"/>
      <c r="L20" s="248"/>
      <c r="M20" s="243"/>
      <c r="N20" s="244"/>
      <c r="O20" s="245"/>
      <c r="P20" s="246"/>
      <c r="Q20" s="247"/>
      <c r="R20" s="115"/>
      <c r="S20" s="115"/>
      <c r="T20" s="115"/>
      <c r="U20" s="115"/>
      <c r="V20" s="115"/>
      <c r="W20" s="115"/>
      <c r="X20" s="115"/>
      <c r="Y20" s="115"/>
      <c r="Z20" s="115"/>
    </row>
    <row r="21" spans="1:26" ht="14.25" customHeight="1" x14ac:dyDescent="0.25">
      <c r="A21" s="167"/>
      <c r="B21" s="192" t="s">
        <v>245</v>
      </c>
      <c r="C21" s="193" t="s">
        <v>238</v>
      </c>
      <c r="D21" s="194">
        <v>1</v>
      </c>
      <c r="E21" s="194">
        <v>1</v>
      </c>
      <c r="F21" s="195">
        <v>500000</v>
      </c>
      <c r="G21" s="196"/>
      <c r="H21" s="197">
        <f>+D21*F21*E5</f>
        <v>1500000</v>
      </c>
      <c r="I21" s="198"/>
      <c r="J21" s="199"/>
      <c r="K21" s="115"/>
      <c r="L21" s="248"/>
      <c r="M21" s="243"/>
      <c r="N21" s="244"/>
      <c r="O21" s="245"/>
      <c r="P21" s="246"/>
      <c r="Q21" s="247"/>
      <c r="R21" s="115"/>
      <c r="S21" s="115"/>
      <c r="T21" s="115"/>
      <c r="U21" s="115"/>
      <c r="V21" s="115"/>
      <c r="W21" s="115"/>
      <c r="X21" s="115"/>
      <c r="Y21" s="115"/>
      <c r="Z21" s="115"/>
    </row>
    <row r="22" spans="1:26" ht="14.25" customHeight="1" x14ac:dyDescent="0.25">
      <c r="A22" s="167"/>
      <c r="B22" s="163" t="s">
        <v>274</v>
      </c>
      <c r="C22" s="164" t="s">
        <v>275</v>
      </c>
      <c r="D22" s="165">
        <v>1</v>
      </c>
      <c r="E22" s="194">
        <v>1</v>
      </c>
      <c r="F22" s="201">
        <v>500000</v>
      </c>
      <c r="G22" s="166"/>
      <c r="H22" s="197">
        <f>+D22*F22</f>
        <v>500000</v>
      </c>
      <c r="I22" s="158"/>
      <c r="J22" s="199"/>
      <c r="K22" s="115"/>
      <c r="L22" s="248"/>
      <c r="M22" s="243"/>
      <c r="N22" s="244"/>
      <c r="O22" s="245"/>
      <c r="P22" s="246"/>
      <c r="Q22" s="247"/>
      <c r="R22" s="115"/>
      <c r="S22" s="115"/>
      <c r="T22" s="115"/>
      <c r="U22" s="115"/>
      <c r="V22" s="115"/>
      <c r="W22" s="115"/>
      <c r="X22" s="115"/>
      <c r="Y22" s="115"/>
      <c r="Z22" s="115"/>
    </row>
    <row r="23" spans="1:26" ht="14.25" customHeight="1" x14ac:dyDescent="0.25">
      <c r="A23" s="167"/>
      <c r="H23" s="202"/>
      <c r="I23" s="158"/>
      <c r="J23" s="199"/>
      <c r="K23" s="115"/>
      <c r="L23" s="248"/>
      <c r="M23" s="243"/>
      <c r="N23" s="244"/>
      <c r="O23" s="245"/>
      <c r="P23" s="246"/>
      <c r="Q23" s="247"/>
      <c r="R23" s="115"/>
      <c r="S23" s="115"/>
      <c r="T23" s="115"/>
      <c r="U23" s="115"/>
      <c r="V23" s="115"/>
      <c r="W23" s="115"/>
      <c r="X23" s="115"/>
      <c r="Y23" s="115"/>
      <c r="Z23" s="115"/>
    </row>
    <row r="24" spans="1:26" ht="14.25" customHeight="1" x14ac:dyDescent="0.25">
      <c r="A24" s="167"/>
      <c r="B24" s="163"/>
      <c r="C24" s="164"/>
      <c r="D24" s="165"/>
      <c r="E24" s="200"/>
      <c r="F24" s="201"/>
      <c r="G24" s="166"/>
      <c r="H24" s="202"/>
      <c r="I24" s="158"/>
      <c r="J24" s="199"/>
      <c r="K24" s="115"/>
      <c r="L24" s="248"/>
      <c r="M24" s="243"/>
      <c r="N24" s="244"/>
      <c r="O24" s="245"/>
      <c r="P24" s="246"/>
      <c r="Q24" s="247"/>
      <c r="R24" s="115"/>
      <c r="S24" s="115"/>
      <c r="T24" s="115"/>
      <c r="U24" s="115"/>
      <c r="V24" s="115"/>
      <c r="W24" s="115"/>
      <c r="X24" s="115"/>
      <c r="Y24" s="115"/>
      <c r="Z24" s="115"/>
    </row>
    <row r="25" spans="1:26" ht="21.75" customHeight="1" x14ac:dyDescent="0.25">
      <c r="A25" s="167"/>
      <c r="B25" s="163"/>
      <c r="C25" s="164"/>
      <c r="D25" s="165"/>
      <c r="E25" s="200"/>
      <c r="F25" s="201"/>
      <c r="G25" s="166"/>
      <c r="H25" s="202"/>
      <c r="I25" s="158"/>
      <c r="J25" s="199"/>
      <c r="K25" s="115"/>
      <c r="L25" s="248"/>
      <c r="M25" s="243"/>
      <c r="N25" s="244"/>
      <c r="O25" s="245"/>
      <c r="P25" s="246"/>
      <c r="Q25" s="247"/>
      <c r="R25" s="115"/>
      <c r="S25" s="115"/>
      <c r="T25" s="115"/>
      <c r="U25" s="115"/>
      <c r="V25" s="115"/>
      <c r="W25" s="115"/>
      <c r="X25" s="115"/>
      <c r="Y25" s="115"/>
      <c r="Z25" s="115"/>
    </row>
    <row r="26" spans="1:26" ht="21.75" customHeight="1" x14ac:dyDescent="0.25">
      <c r="A26" s="154">
        <v>2</v>
      </c>
      <c r="B26" s="203" t="s">
        <v>246</v>
      </c>
      <c r="C26" s="156"/>
      <c r="D26" s="165"/>
      <c r="E26" s="165"/>
      <c r="F26" s="158"/>
      <c r="G26" s="163"/>
      <c r="H26" s="158"/>
      <c r="I26" s="158"/>
      <c r="J26" s="204">
        <f>J30+J39+J43</f>
        <v>0.15385961675711765</v>
      </c>
      <c r="K26" s="115"/>
      <c r="L26" s="248"/>
      <c r="M26" s="243"/>
      <c r="N26" s="244"/>
      <c r="O26" s="245"/>
      <c r="P26" s="246"/>
      <c r="Q26" s="247"/>
      <c r="R26" s="115"/>
      <c r="S26" s="115"/>
      <c r="T26" s="115"/>
      <c r="U26" s="115"/>
      <c r="V26" s="115"/>
      <c r="W26" s="115"/>
      <c r="X26" s="115"/>
      <c r="Y26" s="115"/>
      <c r="Z26" s="115"/>
    </row>
    <row r="27" spans="1:26" ht="14.25" customHeight="1" x14ac:dyDescent="0.25">
      <c r="A27" s="167">
        <v>2.1</v>
      </c>
      <c r="B27" s="155" t="s">
        <v>247</v>
      </c>
      <c r="C27" s="156"/>
      <c r="D27" s="165"/>
      <c r="E27" s="165"/>
      <c r="F27" s="158"/>
      <c r="G27" s="163"/>
      <c r="H27" s="158"/>
      <c r="I27" s="161"/>
      <c r="J27" s="162"/>
      <c r="K27" s="115"/>
      <c r="L27" s="248"/>
      <c r="M27" s="243"/>
      <c r="N27" s="244"/>
      <c r="O27" s="245"/>
      <c r="P27" s="246"/>
      <c r="Q27" s="247"/>
      <c r="R27" s="115"/>
      <c r="S27" s="115"/>
      <c r="T27" s="115"/>
      <c r="U27" s="115"/>
      <c r="V27" s="115"/>
      <c r="W27" s="115"/>
      <c r="X27" s="115"/>
      <c r="Y27" s="115"/>
      <c r="Z27" s="115"/>
    </row>
    <row r="28" spans="1:26" ht="14.25" customHeight="1" x14ac:dyDescent="0.25">
      <c r="A28" s="167"/>
      <c r="B28" s="163" t="s">
        <v>534</v>
      </c>
      <c r="C28" s="156"/>
      <c r="D28" s="166"/>
      <c r="E28" s="165"/>
      <c r="F28" s="158"/>
      <c r="G28" s="205">
        <f>+L54+1</f>
        <v>1.3675999999999999</v>
      </c>
      <c r="H28" s="158"/>
      <c r="I28" s="158"/>
      <c r="J28" s="199"/>
      <c r="K28" s="206">
        <f>J54</f>
        <v>0.36759999999999998</v>
      </c>
      <c r="L28" s="248"/>
      <c r="M28" s="243"/>
      <c r="N28" s="244"/>
      <c r="O28" s="245"/>
      <c r="P28" s="246"/>
      <c r="Q28" s="247"/>
      <c r="R28" s="115"/>
      <c r="S28" s="115"/>
      <c r="T28" s="115"/>
      <c r="U28" s="115"/>
      <c r="V28" s="115"/>
      <c r="W28" s="115"/>
      <c r="X28" s="115"/>
      <c r="Y28" s="115"/>
      <c r="Z28" s="115"/>
    </row>
    <row r="29" spans="1:26" ht="14.25" customHeight="1" x14ac:dyDescent="0.25">
      <c r="A29" s="167"/>
      <c r="B29" s="163"/>
      <c r="C29" s="156"/>
      <c r="D29" s="207"/>
      <c r="E29" s="165"/>
      <c r="F29" s="208"/>
      <c r="G29" s="209"/>
      <c r="H29" s="158"/>
      <c r="I29" s="158"/>
      <c r="J29" s="199"/>
      <c r="K29" s="115"/>
      <c r="L29" s="248"/>
      <c r="M29" s="243"/>
      <c r="N29" s="244"/>
      <c r="O29" s="245"/>
      <c r="P29" s="246"/>
      <c r="Q29" s="247"/>
      <c r="R29" s="115"/>
      <c r="S29" s="115"/>
      <c r="T29" s="115"/>
      <c r="U29" s="115"/>
      <c r="V29" s="115"/>
      <c r="W29" s="115"/>
      <c r="X29" s="115"/>
      <c r="Y29" s="115"/>
      <c r="Z29" s="115"/>
    </row>
    <row r="30" spans="1:26" ht="14.25" customHeight="1" x14ac:dyDescent="0.25">
      <c r="A30" s="167">
        <v>2.2000000000000002</v>
      </c>
      <c r="B30" s="155" t="s">
        <v>248</v>
      </c>
      <c r="C30" s="156"/>
      <c r="D30" s="165"/>
      <c r="E30" s="165"/>
      <c r="F30" s="158"/>
      <c r="G30" s="210"/>
      <c r="H30" s="158"/>
      <c r="I30" s="161">
        <f>SUM(H31:H37)</f>
        <v>5668903.1325335223</v>
      </c>
      <c r="J30" s="162">
        <f>+I30/$E$4</f>
        <v>1.1217970630347476E-2</v>
      </c>
      <c r="K30" s="115"/>
      <c r="L30" s="248"/>
      <c r="M30" s="243"/>
      <c r="N30" s="244"/>
      <c r="O30" s="245"/>
      <c r="P30" s="246"/>
      <c r="Q30" s="247"/>
      <c r="R30" s="115"/>
      <c r="S30" s="115"/>
      <c r="T30" s="115"/>
      <c r="U30" s="115"/>
      <c r="V30" s="115"/>
      <c r="W30" s="115"/>
      <c r="X30" s="115"/>
      <c r="Y30" s="115"/>
      <c r="Z30" s="115"/>
    </row>
    <row r="31" spans="1:26" ht="14.25" customHeight="1" x14ac:dyDescent="0.25">
      <c r="A31" s="167"/>
      <c r="B31" s="163" t="s">
        <v>249</v>
      </c>
      <c r="C31" s="156" t="s">
        <v>250</v>
      </c>
      <c r="D31" s="166">
        <v>5.9999999999999995E-4</v>
      </c>
      <c r="E31" s="165"/>
      <c r="F31" s="158">
        <f t="shared" ref="F31:F36" si="1">+$E$4</f>
        <v>505341235</v>
      </c>
      <c r="G31" s="209">
        <f t="shared" ref="G31:G37" si="2">+$G$28</f>
        <v>1.3675999999999999</v>
      </c>
      <c r="H31" s="158">
        <f>(((F31*G31*D31)/365)*($G$5+120))*1.19</f>
        <v>283902.01278772828</v>
      </c>
      <c r="I31" s="158"/>
      <c r="J31" s="199">
        <f t="shared" ref="J31:J37" si="3">+H31/$E$4</f>
        <v>5.6180258630136978E-4</v>
      </c>
      <c r="K31" s="115"/>
      <c r="L31" s="248"/>
      <c r="M31" s="243"/>
      <c r="N31" s="244"/>
      <c r="O31" s="245"/>
      <c r="P31" s="246"/>
      <c r="Q31" s="247"/>
      <c r="R31" s="115"/>
      <c r="S31" s="115"/>
      <c r="T31" s="115"/>
      <c r="U31" s="115"/>
      <c r="V31" s="115"/>
      <c r="W31" s="115"/>
      <c r="X31" s="115"/>
      <c r="Y31" s="115"/>
      <c r="Z31" s="115"/>
    </row>
    <row r="32" spans="1:26" ht="14.25" customHeight="1" x14ac:dyDescent="0.25">
      <c r="A32" s="167"/>
      <c r="B32" s="163" t="s">
        <v>251</v>
      </c>
      <c r="C32" s="156" t="s">
        <v>250</v>
      </c>
      <c r="D32" s="166">
        <v>5.0000000000000001E-4</v>
      </c>
      <c r="E32" s="165"/>
      <c r="F32" s="158">
        <f t="shared" si="1"/>
        <v>505341235</v>
      </c>
      <c r="G32" s="209">
        <f t="shared" si="2"/>
        <v>1.3675999999999999</v>
      </c>
      <c r="H32" s="158">
        <f>+(((F32*G32*D32)/365)*($G$5+1095))*1.19</f>
        <v>1335015.4172756271</v>
      </c>
      <c r="I32" s="158"/>
      <c r="J32" s="199">
        <f t="shared" si="3"/>
        <v>2.6418097808219177E-3</v>
      </c>
      <c r="K32" s="115"/>
      <c r="L32" s="248"/>
      <c r="M32" s="243"/>
      <c r="N32" s="244"/>
      <c r="O32" s="245"/>
      <c r="P32" s="246"/>
      <c r="Q32" s="247"/>
      <c r="R32" s="115"/>
      <c r="S32" s="115"/>
      <c r="T32" s="115"/>
      <c r="U32" s="115"/>
      <c r="V32" s="115"/>
      <c r="W32" s="115"/>
      <c r="X32" s="115"/>
      <c r="Y32" s="115"/>
      <c r="Z32" s="115"/>
    </row>
    <row r="33" spans="1:26" ht="14.25" customHeight="1" x14ac:dyDescent="0.25">
      <c r="A33" s="167"/>
      <c r="B33" s="163" t="s">
        <v>252</v>
      </c>
      <c r="C33" s="156" t="s">
        <v>250</v>
      </c>
      <c r="D33" s="166">
        <v>0</v>
      </c>
      <c r="E33" s="165"/>
      <c r="F33" s="158">
        <f t="shared" si="1"/>
        <v>505341235</v>
      </c>
      <c r="G33" s="209">
        <f t="shared" si="2"/>
        <v>1.3675999999999999</v>
      </c>
      <c r="H33" s="158">
        <f>(((F33*G33*D33)/365)*($G$5+120))*1.19</f>
        <v>0</v>
      </c>
      <c r="I33" s="158"/>
      <c r="J33" s="199">
        <f t="shared" si="3"/>
        <v>0</v>
      </c>
      <c r="K33" s="115"/>
      <c r="L33" s="248"/>
      <c r="M33" s="243"/>
      <c r="N33" s="244"/>
      <c r="O33" s="245"/>
      <c r="P33" s="246"/>
      <c r="Q33" s="247"/>
      <c r="R33" s="115"/>
      <c r="S33" s="115"/>
      <c r="T33" s="115"/>
      <c r="U33" s="115"/>
      <c r="V33" s="115"/>
      <c r="W33" s="115"/>
      <c r="X33" s="115"/>
      <c r="Y33" s="115"/>
      <c r="Z33" s="115"/>
    </row>
    <row r="34" spans="1:26" ht="14.25" customHeight="1" x14ac:dyDescent="0.25">
      <c r="A34" s="167"/>
      <c r="B34" s="163" t="s">
        <v>253</v>
      </c>
      <c r="C34" s="156" t="s">
        <v>250</v>
      </c>
      <c r="D34" s="166">
        <v>8.9999999999999998E-4</v>
      </c>
      <c r="E34" s="165"/>
      <c r="F34" s="158">
        <f t="shared" si="1"/>
        <v>505341235</v>
      </c>
      <c r="G34" s="209">
        <f t="shared" si="2"/>
        <v>1.3675999999999999</v>
      </c>
      <c r="H34" s="158">
        <f>+(((F34*G34*D34)/365)*(1825))*1.19</f>
        <v>3700865.5238400297</v>
      </c>
      <c r="I34" s="158"/>
      <c r="J34" s="199">
        <f t="shared" si="3"/>
        <v>7.3234979999999995E-3</v>
      </c>
      <c r="K34" s="115"/>
      <c r="L34" s="248"/>
      <c r="M34" s="243"/>
      <c r="N34" s="244"/>
      <c r="O34" s="245"/>
      <c r="P34" s="246"/>
      <c r="Q34" s="247"/>
      <c r="R34" s="115"/>
      <c r="S34" s="115"/>
      <c r="T34" s="115"/>
      <c r="U34" s="115"/>
      <c r="V34" s="115"/>
      <c r="W34" s="115"/>
      <c r="X34" s="115"/>
      <c r="Y34" s="115"/>
      <c r="Z34" s="115"/>
    </row>
    <row r="35" spans="1:26" ht="14.25" hidden="1" customHeight="1" x14ac:dyDescent="0.25">
      <c r="A35" s="167"/>
      <c r="B35" s="163" t="s">
        <v>254</v>
      </c>
      <c r="C35" s="156" t="s">
        <v>250</v>
      </c>
      <c r="D35" s="166">
        <v>0</v>
      </c>
      <c r="E35" s="165"/>
      <c r="F35" s="158">
        <f t="shared" si="1"/>
        <v>505341235</v>
      </c>
      <c r="G35" s="209">
        <f t="shared" si="2"/>
        <v>1.3675999999999999</v>
      </c>
      <c r="H35" s="158">
        <f t="shared" ref="H35:H36" si="4">(((F35*G35*D35)/365)*($G$5+120))*1.19</f>
        <v>0</v>
      </c>
      <c r="I35" s="158"/>
      <c r="J35" s="199">
        <f t="shared" si="3"/>
        <v>0</v>
      </c>
      <c r="K35" s="115"/>
      <c r="L35" s="211"/>
      <c r="M35" s="115"/>
      <c r="N35" s="115"/>
      <c r="O35" s="115"/>
      <c r="P35" s="115"/>
      <c r="Q35" s="115"/>
      <c r="R35" s="115"/>
      <c r="S35" s="115"/>
      <c r="T35" s="115"/>
      <c r="U35" s="115"/>
      <c r="V35" s="115"/>
      <c r="W35" s="115"/>
      <c r="X35" s="115"/>
      <c r="Y35" s="115"/>
      <c r="Z35" s="115"/>
    </row>
    <row r="36" spans="1:26" ht="14.25" hidden="1" customHeight="1" x14ac:dyDescent="0.25">
      <c r="A36" s="167"/>
      <c r="B36" s="163" t="s">
        <v>255</v>
      </c>
      <c r="C36" s="156" t="s">
        <v>250</v>
      </c>
      <c r="D36" s="166">
        <v>0</v>
      </c>
      <c r="E36" s="165"/>
      <c r="F36" s="158">
        <f t="shared" si="1"/>
        <v>505341235</v>
      </c>
      <c r="G36" s="209">
        <f t="shared" si="2"/>
        <v>1.3675999999999999</v>
      </c>
      <c r="H36" s="158">
        <f t="shared" si="4"/>
        <v>0</v>
      </c>
      <c r="I36" s="158"/>
      <c r="J36" s="199">
        <f t="shared" si="3"/>
        <v>0</v>
      </c>
      <c r="K36" s="115"/>
      <c r="L36" s="211"/>
      <c r="M36" s="115"/>
      <c r="N36" s="115"/>
      <c r="O36" s="115"/>
      <c r="P36" s="115"/>
      <c r="Q36" s="115"/>
      <c r="R36" s="115"/>
      <c r="S36" s="115"/>
      <c r="T36" s="115"/>
      <c r="U36" s="115"/>
      <c r="V36" s="115"/>
      <c r="W36" s="115"/>
      <c r="X36" s="115"/>
      <c r="Y36" s="115"/>
      <c r="Z36" s="115"/>
    </row>
    <row r="37" spans="1:26" ht="14.25" customHeight="1" x14ac:dyDescent="0.25">
      <c r="A37" s="167"/>
      <c r="B37" s="163" t="s">
        <v>256</v>
      </c>
      <c r="C37" s="156" t="s">
        <v>250</v>
      </c>
      <c r="D37" s="166">
        <v>2.5000000000000001E-3</v>
      </c>
      <c r="E37" s="165"/>
      <c r="F37" s="158">
        <v>348000000</v>
      </c>
      <c r="G37" s="209">
        <f t="shared" si="2"/>
        <v>1.3675999999999999</v>
      </c>
      <c r="H37" s="158">
        <f>+(((F37*G37*D37)/365)*($G$5+0))*1.19</f>
        <v>349120.17863013694</v>
      </c>
      <c r="I37" s="158"/>
      <c r="J37" s="199">
        <f t="shared" si="3"/>
        <v>6.9086026322418936E-4</v>
      </c>
      <c r="K37" s="115"/>
      <c r="L37" s="211"/>
      <c r="M37" s="115"/>
      <c r="N37" s="115"/>
      <c r="O37" s="115"/>
      <c r="P37" s="115"/>
      <c r="Q37" s="115"/>
      <c r="R37" s="115"/>
      <c r="S37" s="115"/>
      <c r="T37" s="115"/>
      <c r="U37" s="115"/>
      <c r="V37" s="115"/>
      <c r="W37" s="115"/>
      <c r="X37" s="115"/>
      <c r="Y37" s="115"/>
      <c r="Z37" s="115"/>
    </row>
    <row r="38" spans="1:26" ht="14.25" customHeight="1" x14ac:dyDescent="0.25">
      <c r="A38" s="167"/>
      <c r="B38" s="163"/>
      <c r="C38" s="156"/>
      <c r="D38" s="166"/>
      <c r="E38" s="165"/>
      <c r="F38" s="158"/>
      <c r="G38" s="209"/>
      <c r="H38" s="158"/>
      <c r="I38" s="158"/>
      <c r="J38" s="199"/>
      <c r="K38" s="115"/>
      <c r="L38" s="211"/>
      <c r="M38" s="115"/>
      <c r="N38" s="115"/>
      <c r="O38" s="115"/>
      <c r="P38" s="115"/>
      <c r="Q38" s="115"/>
      <c r="R38" s="115"/>
      <c r="S38" s="115"/>
      <c r="T38" s="115"/>
      <c r="U38" s="115"/>
      <c r="V38" s="115"/>
      <c r="W38" s="115"/>
      <c r="X38" s="115"/>
      <c r="Y38" s="115"/>
      <c r="Z38" s="115"/>
    </row>
    <row r="39" spans="1:26" ht="14.25" customHeight="1" x14ac:dyDescent="0.25">
      <c r="A39" s="167">
        <v>2.3000000000000003</v>
      </c>
      <c r="B39" s="155" t="s">
        <v>257</v>
      </c>
      <c r="C39" s="156"/>
      <c r="D39" s="165"/>
      <c r="E39" s="165"/>
      <c r="F39" s="158"/>
      <c r="G39" s="210"/>
      <c r="H39" s="158"/>
      <c r="I39" s="161">
        <f>SUM(H40:H41)</f>
        <v>4700000</v>
      </c>
      <c r="J39" s="162">
        <f>+I39/$E$4</f>
        <v>9.3006461267701613E-3</v>
      </c>
      <c r="K39" s="115"/>
      <c r="L39" s="115"/>
      <c r="M39" s="115"/>
      <c r="N39" s="115"/>
      <c r="O39" s="115"/>
      <c r="P39" s="115"/>
      <c r="Q39" s="115"/>
      <c r="R39" s="115"/>
      <c r="S39" s="115"/>
      <c r="T39" s="115"/>
      <c r="U39" s="115"/>
      <c r="V39" s="115"/>
      <c r="W39" s="115"/>
      <c r="X39" s="115"/>
      <c r="Y39" s="115"/>
      <c r="Z39" s="115"/>
    </row>
    <row r="40" spans="1:26" ht="27.75" customHeight="1" x14ac:dyDescent="0.25">
      <c r="A40" s="167"/>
      <c r="B40" s="358" t="s">
        <v>258</v>
      </c>
      <c r="C40" s="164" t="s">
        <v>259</v>
      </c>
      <c r="D40" s="165">
        <v>1</v>
      </c>
      <c r="E40" s="165"/>
      <c r="F40" s="158">
        <v>4000000</v>
      </c>
      <c r="G40" s="210"/>
      <c r="H40" s="158">
        <f>+F40*D40</f>
        <v>4000000</v>
      </c>
      <c r="I40" s="158"/>
      <c r="J40" s="199">
        <f t="shared" ref="J40:J41" si="5">+H40/$E$4</f>
        <v>7.915443512144819E-3</v>
      </c>
      <c r="K40" s="115"/>
      <c r="L40" s="115"/>
      <c r="M40" s="115"/>
      <c r="N40" s="115"/>
      <c r="O40" s="115"/>
      <c r="P40" s="115"/>
      <c r="Q40" s="115"/>
      <c r="R40" s="115"/>
      <c r="S40" s="115"/>
      <c r="T40" s="115"/>
      <c r="U40" s="115"/>
      <c r="V40" s="115"/>
      <c r="W40" s="115"/>
      <c r="X40" s="115"/>
      <c r="Y40" s="115"/>
      <c r="Z40" s="115"/>
    </row>
    <row r="41" spans="1:26" ht="22.5" customHeight="1" x14ac:dyDescent="0.25">
      <c r="A41" s="167"/>
      <c r="B41" s="163" t="s">
        <v>260</v>
      </c>
      <c r="C41" s="164" t="s">
        <v>238</v>
      </c>
      <c r="D41" s="165">
        <v>1</v>
      </c>
      <c r="E41" s="165"/>
      <c r="F41" s="158">
        <v>700000</v>
      </c>
      <c r="G41" s="210"/>
      <c r="H41" s="158">
        <f>+D41*F41</f>
        <v>700000</v>
      </c>
      <c r="I41" s="158"/>
      <c r="J41" s="199">
        <f t="shared" si="5"/>
        <v>1.3852026146253431E-3</v>
      </c>
      <c r="K41" s="115"/>
      <c r="L41" s="115"/>
      <c r="M41" s="115"/>
      <c r="N41" s="115"/>
      <c r="O41" s="115"/>
      <c r="P41" s="115"/>
      <c r="Q41" s="115"/>
      <c r="R41" s="115"/>
      <c r="S41" s="115"/>
      <c r="T41" s="115"/>
      <c r="U41" s="115"/>
      <c r="V41" s="115"/>
      <c r="W41" s="115"/>
      <c r="X41" s="115"/>
      <c r="Y41" s="115"/>
      <c r="Z41" s="115"/>
    </row>
    <row r="42" spans="1:26" ht="14.25" customHeight="1" x14ac:dyDescent="0.25">
      <c r="A42" s="167"/>
      <c r="B42" s="163"/>
      <c r="C42" s="164"/>
      <c r="D42" s="165"/>
      <c r="E42" s="165"/>
      <c r="F42" s="210"/>
      <c r="G42" s="210"/>
      <c r="H42" s="158"/>
      <c r="I42" s="158"/>
      <c r="J42" s="199"/>
      <c r="K42" s="115"/>
      <c r="L42" s="115"/>
      <c r="M42" s="115"/>
      <c r="N42" s="115"/>
      <c r="O42" s="115"/>
      <c r="P42" s="115"/>
      <c r="Q42" s="115"/>
      <c r="R42" s="115"/>
      <c r="S42" s="115"/>
      <c r="T42" s="115"/>
      <c r="U42" s="115"/>
      <c r="V42" s="115"/>
      <c r="W42" s="115"/>
      <c r="X42" s="115"/>
      <c r="Y42" s="115"/>
      <c r="Z42" s="115"/>
    </row>
    <row r="43" spans="1:26" ht="14.25" customHeight="1" x14ac:dyDescent="0.25">
      <c r="A43" s="167">
        <v>2.4</v>
      </c>
      <c r="B43" s="155" t="s">
        <v>261</v>
      </c>
      <c r="C43" s="156"/>
      <c r="D43" s="165"/>
      <c r="E43" s="165"/>
      <c r="F43" s="158"/>
      <c r="G43" s="210"/>
      <c r="H43" s="158"/>
      <c r="I43" s="161">
        <f>SUM(H44:H50)</f>
        <v>67382705.616135001</v>
      </c>
      <c r="J43" s="162">
        <f>+I43/$E$4</f>
        <v>0.13334100000000002</v>
      </c>
      <c r="K43" s="115"/>
      <c r="L43" s="115"/>
      <c r="M43" s="115"/>
      <c r="N43" s="115"/>
      <c r="O43" s="115"/>
      <c r="P43" s="115"/>
      <c r="Q43" s="115"/>
      <c r="R43" s="115"/>
      <c r="S43" s="115"/>
      <c r="T43" s="115"/>
      <c r="U43" s="115"/>
      <c r="V43" s="115"/>
      <c r="W43" s="115"/>
      <c r="X43" s="115"/>
      <c r="Y43" s="115"/>
      <c r="Z43" s="115"/>
    </row>
    <row r="44" spans="1:26" ht="14.25" customHeight="1" x14ac:dyDescent="0.25">
      <c r="A44" s="167"/>
      <c r="B44" s="163" t="s">
        <v>262</v>
      </c>
      <c r="C44" s="156" t="s">
        <v>250</v>
      </c>
      <c r="D44" s="166">
        <v>0.05</v>
      </c>
      <c r="E44" s="165"/>
      <c r="F44" s="158">
        <f t="shared" ref="F44:F50" si="6">+$E$4</f>
        <v>505341235</v>
      </c>
      <c r="G44" s="209">
        <f t="shared" ref="G44:G50" si="7">+$G$28</f>
        <v>1.3675999999999999</v>
      </c>
      <c r="H44" s="158">
        <f t="shared" ref="H44:H50" si="8">+D44*F44*G44</f>
        <v>34555233.649300002</v>
      </c>
      <c r="I44" s="158"/>
      <c r="J44" s="199">
        <f t="shared" ref="J44:J50" si="9">+H44/$E$4</f>
        <v>6.8379999999999996E-2</v>
      </c>
      <c r="K44" s="115"/>
      <c r="L44" s="211"/>
      <c r="M44" s="115"/>
      <c r="N44" s="115"/>
      <c r="O44" s="115"/>
      <c r="P44" s="115"/>
      <c r="Q44" s="115"/>
      <c r="R44" s="115"/>
      <c r="S44" s="115"/>
      <c r="T44" s="115"/>
      <c r="U44" s="115"/>
      <c r="V44" s="115"/>
      <c r="W44" s="115"/>
      <c r="X44" s="115"/>
      <c r="Y44" s="115"/>
      <c r="Z44" s="115"/>
    </row>
    <row r="45" spans="1:26" ht="14.25" customHeight="1" x14ac:dyDescent="0.25">
      <c r="A45" s="167"/>
      <c r="B45" s="163" t="s">
        <v>263</v>
      </c>
      <c r="C45" s="156" t="s">
        <v>250</v>
      </c>
      <c r="D45" s="166">
        <v>0.02</v>
      </c>
      <c r="E45" s="165"/>
      <c r="F45" s="158">
        <f t="shared" si="6"/>
        <v>505341235</v>
      </c>
      <c r="G45" s="209">
        <f t="shared" si="7"/>
        <v>1.3675999999999999</v>
      </c>
      <c r="H45" s="158">
        <f t="shared" si="8"/>
        <v>13822093.459720001</v>
      </c>
      <c r="I45" s="158"/>
      <c r="J45" s="199">
        <f t="shared" si="9"/>
        <v>2.7352000000000001E-2</v>
      </c>
      <c r="K45" s="115"/>
      <c r="L45" s="211"/>
      <c r="M45" s="115"/>
      <c r="N45" s="115"/>
      <c r="O45" s="115"/>
      <c r="P45" s="115"/>
      <c r="Q45" s="115"/>
      <c r="R45" s="115"/>
      <c r="S45" s="115"/>
      <c r="T45" s="115"/>
      <c r="U45" s="115"/>
      <c r="V45" s="115"/>
      <c r="W45" s="115"/>
      <c r="X45" s="115"/>
      <c r="Y45" s="115"/>
      <c r="Z45" s="115"/>
    </row>
    <row r="46" spans="1:26" ht="14.25" customHeight="1" x14ac:dyDescent="0.25">
      <c r="A46" s="167"/>
      <c r="B46" s="163" t="s">
        <v>264</v>
      </c>
      <c r="C46" s="156" t="s">
        <v>250</v>
      </c>
      <c r="D46" s="166">
        <v>5.0000000000000001E-3</v>
      </c>
      <c r="E46" s="165"/>
      <c r="F46" s="158">
        <f t="shared" si="6"/>
        <v>505341235</v>
      </c>
      <c r="G46" s="209">
        <f t="shared" si="7"/>
        <v>1.3675999999999999</v>
      </c>
      <c r="H46" s="158">
        <f t="shared" si="8"/>
        <v>3455523.3649300002</v>
      </c>
      <c r="I46" s="158"/>
      <c r="J46" s="199">
        <f t="shared" si="9"/>
        <v>6.8380000000000003E-3</v>
      </c>
      <c r="K46" s="115"/>
      <c r="L46" s="211"/>
      <c r="M46" s="115"/>
      <c r="N46" s="115"/>
      <c r="O46" s="115"/>
      <c r="P46" s="115"/>
      <c r="Q46" s="115"/>
      <c r="R46" s="115"/>
      <c r="S46" s="115"/>
      <c r="T46" s="115"/>
      <c r="U46" s="115"/>
      <c r="V46" s="115"/>
      <c r="W46" s="115"/>
      <c r="X46" s="115"/>
      <c r="Y46" s="115"/>
      <c r="Z46" s="115"/>
    </row>
    <row r="47" spans="1:26" ht="14.25" customHeight="1" x14ac:dyDescent="0.25">
      <c r="A47" s="167"/>
      <c r="B47" s="163" t="s">
        <v>265</v>
      </c>
      <c r="C47" s="156" t="s">
        <v>250</v>
      </c>
      <c r="D47" s="166">
        <v>5.0000000000000001E-3</v>
      </c>
      <c r="E47" s="165"/>
      <c r="F47" s="158">
        <f t="shared" si="6"/>
        <v>505341235</v>
      </c>
      <c r="G47" s="209">
        <f t="shared" si="7"/>
        <v>1.3675999999999999</v>
      </c>
      <c r="H47" s="158">
        <f t="shared" si="8"/>
        <v>3455523.3649300002</v>
      </c>
      <c r="I47" s="158"/>
      <c r="J47" s="199">
        <f t="shared" si="9"/>
        <v>6.8380000000000003E-3</v>
      </c>
      <c r="K47" s="115"/>
      <c r="L47" s="211"/>
      <c r="M47" s="115"/>
      <c r="N47" s="115"/>
      <c r="O47" s="115"/>
      <c r="P47" s="115"/>
      <c r="Q47" s="115"/>
      <c r="R47" s="115"/>
      <c r="S47" s="115"/>
      <c r="T47" s="115"/>
      <c r="U47" s="115"/>
      <c r="V47" s="115"/>
      <c r="W47" s="115"/>
      <c r="X47" s="115"/>
      <c r="Y47" s="115"/>
      <c r="Z47" s="115"/>
    </row>
    <row r="48" spans="1:26" ht="14.25" customHeight="1" x14ac:dyDescent="0.25">
      <c r="A48" s="167"/>
      <c r="B48" s="163" t="s">
        <v>266</v>
      </c>
      <c r="C48" s="156" t="s">
        <v>250</v>
      </c>
      <c r="D48" s="166">
        <v>0.01</v>
      </c>
      <c r="E48" s="165"/>
      <c r="F48" s="158">
        <f t="shared" si="6"/>
        <v>505341235</v>
      </c>
      <c r="G48" s="209">
        <f t="shared" si="7"/>
        <v>1.3675999999999999</v>
      </c>
      <c r="H48" s="158">
        <f t="shared" si="8"/>
        <v>6911046.7298600003</v>
      </c>
      <c r="I48" s="158"/>
      <c r="J48" s="199">
        <f t="shared" si="9"/>
        <v>1.3676000000000001E-2</v>
      </c>
      <c r="K48" s="115"/>
      <c r="L48" s="211"/>
      <c r="M48" s="115"/>
      <c r="N48" s="115"/>
      <c r="O48" s="115"/>
      <c r="P48" s="115"/>
      <c r="Q48" s="115"/>
      <c r="R48" s="115"/>
      <c r="S48" s="115"/>
      <c r="T48" s="115"/>
      <c r="U48" s="115"/>
      <c r="V48" s="115"/>
      <c r="W48" s="115"/>
      <c r="X48" s="115"/>
      <c r="Y48" s="115"/>
      <c r="Z48" s="115"/>
    </row>
    <row r="49" spans="1:26" ht="14.25" customHeight="1" x14ac:dyDescent="0.25">
      <c r="A49" s="167"/>
      <c r="B49" s="163" t="s">
        <v>267</v>
      </c>
      <c r="C49" s="156" t="s">
        <v>250</v>
      </c>
      <c r="D49" s="166">
        <v>4.0000000000000001E-3</v>
      </c>
      <c r="E49" s="165"/>
      <c r="F49" s="158">
        <f t="shared" si="6"/>
        <v>505341235</v>
      </c>
      <c r="G49" s="209">
        <f t="shared" si="7"/>
        <v>1.3675999999999999</v>
      </c>
      <c r="H49" s="158">
        <f t="shared" si="8"/>
        <v>2764418.6919439998</v>
      </c>
      <c r="I49" s="158"/>
      <c r="J49" s="199">
        <f t="shared" si="9"/>
        <v>5.4703999999999994E-3</v>
      </c>
      <c r="K49" s="115"/>
      <c r="L49" s="211"/>
      <c r="M49" s="115"/>
      <c r="N49" s="115"/>
      <c r="O49" s="115"/>
      <c r="P49" s="115"/>
      <c r="Q49" s="115"/>
      <c r="R49" s="115"/>
      <c r="S49" s="115"/>
      <c r="T49" s="115"/>
      <c r="U49" s="115"/>
      <c r="V49" s="115"/>
      <c r="W49" s="115"/>
      <c r="X49" s="115"/>
      <c r="Y49" s="115"/>
      <c r="Z49" s="115"/>
    </row>
    <row r="50" spans="1:26" ht="14.25" customHeight="1" thickBot="1" x14ac:dyDescent="0.3">
      <c r="A50" s="167"/>
      <c r="B50" s="163" t="s">
        <v>268</v>
      </c>
      <c r="C50" s="156" t="s">
        <v>250</v>
      </c>
      <c r="D50" s="166">
        <v>3.5000000000000001E-3</v>
      </c>
      <c r="E50" s="212"/>
      <c r="F50" s="158">
        <f t="shared" si="6"/>
        <v>505341235</v>
      </c>
      <c r="G50" s="209">
        <f t="shared" si="7"/>
        <v>1.3675999999999999</v>
      </c>
      <c r="H50" s="158">
        <f t="shared" si="8"/>
        <v>2418866.3554509999</v>
      </c>
      <c r="I50" s="208"/>
      <c r="J50" s="199">
        <f t="shared" si="9"/>
        <v>4.7866000000000002E-3</v>
      </c>
      <c r="K50" s="115"/>
      <c r="L50" s="211"/>
      <c r="M50" s="115"/>
      <c r="N50" s="115"/>
      <c r="O50" s="115"/>
      <c r="P50" s="115"/>
      <c r="Q50" s="115"/>
      <c r="R50" s="115"/>
      <c r="S50" s="115"/>
      <c r="T50" s="115"/>
      <c r="U50" s="115"/>
      <c r="V50" s="115"/>
      <c r="W50" s="115"/>
      <c r="X50" s="115"/>
      <c r="Y50" s="115"/>
      <c r="Z50" s="115"/>
    </row>
    <row r="51" spans="1:26" ht="14.25" customHeight="1" thickBot="1" x14ac:dyDescent="0.3">
      <c r="A51" s="213"/>
      <c r="B51" s="452" t="s">
        <v>269</v>
      </c>
      <c r="C51" s="453"/>
      <c r="D51" s="454"/>
      <c r="E51" s="214"/>
      <c r="F51" s="214"/>
      <c r="G51" s="215"/>
      <c r="H51" s="216"/>
      <c r="I51" s="217">
        <f>SUM(I10:I50)</f>
        <v>155428123.74866852</v>
      </c>
      <c r="J51" s="218">
        <f>+ROUND((J9+J26),4)</f>
        <v>0.30759999999999998</v>
      </c>
      <c r="K51" s="115"/>
      <c r="L51" s="115"/>
      <c r="M51" s="115"/>
      <c r="N51" s="115"/>
      <c r="O51" s="115"/>
      <c r="P51" s="115"/>
      <c r="Q51" s="115"/>
      <c r="R51" s="115"/>
      <c r="S51" s="115"/>
      <c r="T51" s="115"/>
      <c r="U51" s="115"/>
      <c r="V51" s="115"/>
      <c r="W51" s="115"/>
      <c r="X51" s="115"/>
      <c r="Y51" s="115"/>
      <c r="Z51" s="115"/>
    </row>
    <row r="52" spans="1:26" ht="14.25" customHeight="1" x14ac:dyDescent="0.25">
      <c r="A52" s="219"/>
      <c r="B52" s="220" t="s">
        <v>270</v>
      </c>
      <c r="C52" s="149"/>
      <c r="D52" s="221"/>
      <c r="E52" s="221"/>
      <c r="F52" s="222"/>
      <c r="G52" s="223"/>
      <c r="H52" s="222"/>
      <c r="I52" s="222"/>
      <c r="J52" s="224">
        <v>0</v>
      </c>
      <c r="K52" s="115"/>
      <c r="L52" s="115"/>
      <c r="M52" s="115"/>
      <c r="N52" s="115"/>
      <c r="O52" s="115"/>
      <c r="P52" s="115"/>
      <c r="Q52" s="115"/>
      <c r="R52" s="115"/>
      <c r="S52" s="115"/>
      <c r="T52" s="115"/>
      <c r="U52" s="115"/>
      <c r="V52" s="115"/>
      <c r="W52" s="115"/>
      <c r="X52" s="115"/>
      <c r="Y52" s="115"/>
      <c r="Z52" s="115"/>
    </row>
    <row r="53" spans="1:26" ht="14.25" customHeight="1" thickBot="1" x14ac:dyDescent="0.3">
      <c r="A53" s="167"/>
      <c r="B53" s="225" t="s">
        <v>271</v>
      </c>
      <c r="C53" s="156"/>
      <c r="D53" s="165"/>
      <c r="E53" s="165"/>
      <c r="F53" s="158"/>
      <c r="G53" s="163"/>
      <c r="H53" s="158"/>
      <c r="I53" s="226">
        <v>0.06</v>
      </c>
      <c r="J53" s="227">
        <v>0.06</v>
      </c>
      <c r="K53" s="115"/>
      <c r="L53" s="115"/>
      <c r="M53" s="115"/>
      <c r="N53" s="115"/>
      <c r="O53" s="115"/>
      <c r="P53" s="115"/>
      <c r="Q53" s="115"/>
      <c r="R53" s="115"/>
      <c r="S53" s="115"/>
      <c r="T53" s="115"/>
      <c r="U53" s="115"/>
      <c r="V53" s="115"/>
      <c r="W53" s="115"/>
      <c r="X53" s="115"/>
      <c r="Y53" s="115"/>
      <c r="Z53" s="115"/>
    </row>
    <row r="54" spans="1:26" ht="14.25" customHeight="1" thickBot="1" x14ac:dyDescent="0.3">
      <c r="A54" s="228"/>
      <c r="B54" s="229" t="s">
        <v>272</v>
      </c>
      <c r="C54" s="230"/>
      <c r="D54" s="231"/>
      <c r="E54" s="231"/>
      <c r="F54" s="232"/>
      <c r="G54" s="233"/>
      <c r="H54" s="232"/>
      <c r="I54" s="234"/>
      <c r="J54" s="218">
        <f>SUM(J51+J52+J53)</f>
        <v>0.36759999999999998</v>
      </c>
      <c r="K54" s="115"/>
      <c r="L54" s="249">
        <v>0.36759999999999998</v>
      </c>
      <c r="M54" s="115"/>
      <c r="N54" s="115"/>
      <c r="O54" s="115"/>
      <c r="P54" s="115"/>
      <c r="Q54" s="115"/>
      <c r="R54" s="115"/>
      <c r="S54" s="115"/>
      <c r="T54" s="115"/>
      <c r="U54" s="115"/>
      <c r="V54" s="115"/>
      <c r="W54" s="115"/>
      <c r="X54" s="115"/>
      <c r="Y54" s="115"/>
      <c r="Z54" s="115"/>
    </row>
    <row r="55" spans="1:26" ht="14.25" customHeight="1" x14ac:dyDescent="0.25">
      <c r="A55" s="235"/>
      <c r="B55" s="137"/>
      <c r="C55" s="138"/>
      <c r="D55" s="236"/>
      <c r="E55" s="236"/>
      <c r="F55" s="124"/>
      <c r="G55" s="137"/>
      <c r="H55" s="124"/>
      <c r="I55" s="124"/>
      <c r="J55" s="211"/>
      <c r="K55" s="115"/>
      <c r="L55" s="115"/>
      <c r="M55" s="115"/>
      <c r="N55" s="115"/>
      <c r="O55" s="115"/>
      <c r="P55" s="115"/>
      <c r="Q55" s="115"/>
      <c r="R55" s="115"/>
      <c r="S55" s="115"/>
      <c r="T55" s="115"/>
      <c r="U55" s="115"/>
      <c r="V55" s="115"/>
      <c r="W55" s="115"/>
      <c r="X55" s="115"/>
      <c r="Y55" s="115"/>
      <c r="Z55" s="115"/>
    </row>
    <row r="56" spans="1:26" ht="14.25" customHeight="1" x14ac:dyDescent="0.25">
      <c r="A56" s="235"/>
      <c r="B56" s="137"/>
      <c r="C56" s="138"/>
      <c r="D56" s="236"/>
      <c r="E56" s="236"/>
      <c r="F56" s="124"/>
      <c r="G56" s="137"/>
      <c r="H56" s="124"/>
      <c r="I56" s="124"/>
      <c r="J56" s="137"/>
      <c r="K56" s="115"/>
      <c r="L56" s="115"/>
      <c r="M56" s="115"/>
      <c r="N56" s="115"/>
      <c r="O56" s="115"/>
      <c r="P56" s="115"/>
      <c r="Q56" s="115"/>
      <c r="R56" s="115"/>
      <c r="S56" s="115"/>
      <c r="T56" s="115"/>
      <c r="U56" s="115"/>
      <c r="V56" s="115"/>
      <c r="W56" s="115"/>
      <c r="X56" s="115"/>
      <c r="Y56" s="115"/>
      <c r="Z56" s="115"/>
    </row>
    <row r="57" spans="1:26" ht="14.25" customHeight="1" x14ac:dyDescent="0.25">
      <c r="A57" s="115"/>
      <c r="B57" s="115"/>
      <c r="C57" s="115"/>
      <c r="D57" s="115"/>
      <c r="E57" s="115"/>
      <c r="F57" s="115"/>
      <c r="G57" s="115"/>
      <c r="H57" s="115"/>
      <c r="I57" s="115"/>
      <c r="J57" s="115"/>
      <c r="K57" s="115"/>
      <c r="L57" s="115"/>
      <c r="M57" s="115"/>
      <c r="N57" s="115"/>
      <c r="O57" s="115"/>
      <c r="P57" s="115"/>
      <c r="Q57" s="115"/>
      <c r="R57" s="115"/>
      <c r="S57" s="115"/>
      <c r="T57" s="115"/>
      <c r="U57" s="115"/>
      <c r="V57" s="115"/>
      <c r="W57" s="115"/>
      <c r="X57" s="115"/>
      <c r="Y57" s="115"/>
      <c r="Z57" s="115"/>
    </row>
    <row r="58" spans="1:26" ht="14.25" customHeight="1" x14ac:dyDescent="0.25">
      <c r="A58" s="115"/>
      <c r="B58" s="115"/>
      <c r="C58" s="115"/>
      <c r="D58" s="115"/>
      <c r="E58" s="115"/>
      <c r="F58" s="115"/>
      <c r="G58" s="115"/>
      <c r="H58" s="115"/>
      <c r="I58" s="115"/>
      <c r="J58" s="115"/>
      <c r="K58" s="115"/>
      <c r="L58" s="115"/>
      <c r="M58" s="115"/>
      <c r="N58" s="115"/>
      <c r="O58" s="115"/>
      <c r="P58" s="115"/>
      <c r="Q58" s="115"/>
      <c r="R58" s="115"/>
      <c r="S58" s="115"/>
      <c r="T58" s="115"/>
      <c r="U58" s="115"/>
      <c r="V58" s="115"/>
      <c r="W58" s="115"/>
      <c r="X58" s="115"/>
      <c r="Y58" s="115"/>
      <c r="Z58" s="115"/>
    </row>
    <row r="59" spans="1:26" ht="14.25" customHeight="1" x14ac:dyDescent="0.25">
      <c r="A59" s="115"/>
      <c r="B59" s="115"/>
      <c r="C59" s="115"/>
      <c r="D59" s="115"/>
      <c r="E59" s="115"/>
      <c r="F59" s="115"/>
      <c r="G59" s="115"/>
      <c r="H59" s="115"/>
      <c r="I59" s="115"/>
      <c r="J59" s="115"/>
      <c r="K59" s="115"/>
      <c r="L59" s="115"/>
      <c r="M59" s="115"/>
      <c r="N59" s="115"/>
      <c r="O59" s="115"/>
      <c r="P59" s="115"/>
      <c r="Q59" s="115"/>
      <c r="R59" s="115"/>
      <c r="S59" s="115"/>
      <c r="T59" s="115"/>
      <c r="U59" s="115"/>
      <c r="V59" s="115"/>
      <c r="W59" s="115"/>
      <c r="X59" s="115"/>
      <c r="Y59" s="115"/>
      <c r="Z59" s="115"/>
    </row>
    <row r="60" spans="1:26" ht="14.25" customHeight="1" x14ac:dyDescent="0.25">
      <c r="A60" s="115"/>
      <c r="B60" s="115"/>
      <c r="C60" s="115"/>
      <c r="D60" s="115"/>
      <c r="E60" s="115"/>
      <c r="F60" s="115"/>
      <c r="G60" s="115"/>
      <c r="H60" s="115"/>
      <c r="I60" s="115"/>
      <c r="J60" s="115"/>
      <c r="K60" s="115"/>
      <c r="L60" s="115"/>
      <c r="M60" s="115"/>
      <c r="N60" s="115"/>
      <c r="O60" s="115"/>
      <c r="P60" s="115"/>
      <c r="Q60" s="115"/>
      <c r="R60" s="115"/>
      <c r="S60" s="115"/>
      <c r="T60" s="115"/>
      <c r="U60" s="115"/>
      <c r="V60" s="115"/>
      <c r="W60" s="115"/>
      <c r="X60" s="115"/>
      <c r="Y60" s="115"/>
      <c r="Z60" s="115"/>
    </row>
    <row r="61" spans="1:26" ht="14.25" customHeight="1" x14ac:dyDescent="0.25">
      <c r="A61" s="115"/>
      <c r="B61" s="115"/>
      <c r="C61" s="115"/>
      <c r="D61" s="115"/>
      <c r="E61" s="115"/>
      <c r="F61" s="115"/>
      <c r="G61" s="115"/>
      <c r="H61" s="115"/>
      <c r="I61" s="115"/>
      <c r="J61" s="115"/>
      <c r="K61" s="115"/>
      <c r="L61" s="115"/>
      <c r="M61" s="115"/>
      <c r="N61" s="115"/>
      <c r="O61" s="115"/>
      <c r="P61" s="115"/>
      <c r="Q61" s="115"/>
      <c r="R61" s="115"/>
      <c r="S61" s="115"/>
      <c r="T61" s="115"/>
      <c r="U61" s="115"/>
      <c r="V61" s="115"/>
      <c r="W61" s="115"/>
      <c r="X61" s="115"/>
      <c r="Y61" s="115"/>
      <c r="Z61" s="115"/>
    </row>
    <row r="62" spans="1:26" ht="14.25" customHeight="1" x14ac:dyDescent="0.25">
      <c r="A62" s="115"/>
      <c r="B62" s="115"/>
      <c r="C62" s="115"/>
      <c r="D62" s="115"/>
      <c r="E62" s="115"/>
      <c r="F62" s="115"/>
      <c r="G62" s="115"/>
      <c r="H62" s="115"/>
      <c r="I62" s="115"/>
      <c r="J62" s="115"/>
      <c r="K62" s="115"/>
      <c r="L62" s="115"/>
      <c r="M62" s="115"/>
      <c r="N62" s="115"/>
      <c r="O62" s="115"/>
      <c r="P62" s="115"/>
      <c r="Q62" s="115"/>
      <c r="R62" s="115"/>
      <c r="S62" s="115"/>
      <c r="T62" s="115"/>
      <c r="U62" s="115"/>
      <c r="V62" s="115"/>
      <c r="W62" s="115"/>
      <c r="X62" s="115"/>
      <c r="Y62" s="115"/>
      <c r="Z62" s="115"/>
    </row>
    <row r="63" spans="1:26" ht="14.25" customHeight="1" x14ac:dyDescent="0.25">
      <c r="A63" s="115"/>
      <c r="B63" s="115"/>
      <c r="C63" s="115"/>
      <c r="D63" s="115"/>
      <c r="E63" s="115"/>
      <c r="F63" s="115"/>
      <c r="G63" s="115"/>
      <c r="H63" s="115"/>
      <c r="I63" s="115"/>
      <c r="J63" s="115"/>
      <c r="K63" s="115"/>
      <c r="L63" s="115"/>
      <c r="M63" s="115"/>
      <c r="N63" s="115"/>
      <c r="O63" s="115"/>
      <c r="P63" s="115"/>
      <c r="Q63" s="115"/>
      <c r="R63" s="115"/>
      <c r="S63" s="115"/>
      <c r="T63" s="115"/>
      <c r="U63" s="115"/>
      <c r="V63" s="115"/>
      <c r="W63" s="115"/>
      <c r="X63" s="115"/>
      <c r="Y63" s="115"/>
      <c r="Z63" s="115"/>
    </row>
    <row r="64" spans="1:26" ht="14.25" customHeight="1" x14ac:dyDescent="0.25">
      <c r="A64" s="115"/>
      <c r="B64" s="115"/>
      <c r="C64" s="115"/>
      <c r="D64" s="115"/>
      <c r="E64" s="115"/>
      <c r="F64" s="115"/>
      <c r="G64" s="115"/>
      <c r="H64" s="115"/>
      <c r="I64" s="115"/>
      <c r="J64" s="115"/>
      <c r="K64" s="115"/>
      <c r="L64" s="115"/>
      <c r="M64" s="115"/>
      <c r="N64" s="115"/>
      <c r="O64" s="115"/>
      <c r="P64" s="115"/>
      <c r="Q64" s="115"/>
      <c r="R64" s="115"/>
      <c r="S64" s="115"/>
      <c r="T64" s="115"/>
      <c r="U64" s="115"/>
      <c r="V64" s="115"/>
      <c r="W64" s="115"/>
      <c r="X64" s="115"/>
      <c r="Y64" s="115"/>
      <c r="Z64" s="115"/>
    </row>
    <row r="65" spans="1:26" ht="14.25" customHeight="1" x14ac:dyDescent="0.25">
      <c r="A65" s="115"/>
      <c r="B65" s="115"/>
      <c r="C65" s="115"/>
      <c r="D65" s="115"/>
      <c r="E65" s="115"/>
      <c r="F65" s="115"/>
      <c r="G65" s="115"/>
      <c r="H65" s="115"/>
      <c r="I65" s="115"/>
      <c r="J65" s="115"/>
      <c r="K65" s="115"/>
      <c r="L65" s="115"/>
      <c r="M65" s="115"/>
      <c r="N65" s="115"/>
      <c r="O65" s="115"/>
      <c r="P65" s="115"/>
      <c r="Q65" s="115"/>
      <c r="R65" s="115"/>
      <c r="S65" s="115"/>
      <c r="T65" s="115"/>
      <c r="U65" s="115"/>
      <c r="V65" s="115"/>
      <c r="W65" s="115"/>
      <c r="X65" s="115"/>
      <c r="Y65" s="115"/>
      <c r="Z65" s="115"/>
    </row>
    <row r="66" spans="1:26" ht="14.25" customHeight="1" x14ac:dyDescent="0.25">
      <c r="A66" s="115"/>
      <c r="B66" s="115"/>
      <c r="C66" s="115"/>
      <c r="D66" s="115"/>
      <c r="E66" s="115"/>
      <c r="F66" s="115"/>
      <c r="G66" s="115"/>
      <c r="H66" s="115"/>
      <c r="I66" s="115"/>
      <c r="J66" s="115"/>
      <c r="K66" s="115"/>
      <c r="L66" s="115"/>
      <c r="M66" s="115"/>
      <c r="N66" s="115"/>
      <c r="O66" s="115"/>
      <c r="P66" s="115"/>
      <c r="Q66" s="115"/>
      <c r="R66" s="115"/>
      <c r="S66" s="115"/>
      <c r="T66" s="115"/>
      <c r="U66" s="115"/>
      <c r="V66" s="115"/>
      <c r="W66" s="115"/>
      <c r="X66" s="115"/>
      <c r="Y66" s="115"/>
      <c r="Z66" s="115"/>
    </row>
    <row r="67" spans="1:26" ht="14.25" customHeight="1" x14ac:dyDescent="0.25">
      <c r="A67" s="115"/>
      <c r="B67" s="115"/>
      <c r="C67" s="115"/>
      <c r="D67" s="115"/>
      <c r="E67" s="115"/>
      <c r="F67" s="115"/>
      <c r="G67" s="115"/>
      <c r="H67" s="115"/>
      <c r="I67" s="115"/>
      <c r="J67" s="115"/>
      <c r="K67" s="115"/>
      <c r="L67" s="115"/>
      <c r="M67" s="115"/>
      <c r="N67" s="115"/>
      <c r="O67" s="115"/>
      <c r="P67" s="115"/>
      <c r="Q67" s="115"/>
      <c r="R67" s="115"/>
      <c r="S67" s="115"/>
      <c r="T67" s="115"/>
      <c r="U67" s="115"/>
      <c r="V67" s="115"/>
      <c r="W67" s="115"/>
      <c r="X67" s="115"/>
      <c r="Y67" s="115"/>
      <c r="Z67" s="115"/>
    </row>
    <row r="68" spans="1:26" ht="14.25" customHeight="1" x14ac:dyDescent="0.25">
      <c r="A68" s="115"/>
      <c r="B68" s="115"/>
      <c r="C68" s="115"/>
      <c r="D68" s="115"/>
      <c r="E68" s="115"/>
      <c r="F68" s="115"/>
      <c r="G68" s="115"/>
      <c r="H68" s="115"/>
      <c r="I68" s="115"/>
      <c r="J68" s="115"/>
      <c r="K68" s="115"/>
      <c r="L68" s="115"/>
      <c r="M68" s="115"/>
      <c r="N68" s="115"/>
      <c r="O68" s="115"/>
      <c r="P68" s="115"/>
      <c r="Q68" s="115"/>
      <c r="R68" s="115"/>
      <c r="S68" s="115"/>
      <c r="T68" s="115"/>
      <c r="U68" s="115"/>
      <c r="V68" s="115"/>
      <c r="W68" s="115"/>
      <c r="X68" s="115"/>
      <c r="Y68" s="115"/>
      <c r="Z68" s="115"/>
    </row>
    <row r="69" spans="1:26" ht="14.25" customHeight="1" x14ac:dyDescent="0.25">
      <c r="A69" s="115"/>
      <c r="B69" s="115"/>
      <c r="C69" s="115"/>
      <c r="D69" s="115"/>
      <c r="E69" s="115"/>
      <c r="F69" s="115"/>
      <c r="G69" s="115"/>
      <c r="H69" s="115"/>
      <c r="I69" s="115"/>
      <c r="J69" s="115"/>
      <c r="K69" s="115"/>
      <c r="L69" s="115"/>
      <c r="M69" s="115"/>
      <c r="N69" s="115"/>
      <c r="O69" s="115"/>
      <c r="P69" s="115"/>
      <c r="Q69" s="115"/>
      <c r="R69" s="115"/>
      <c r="S69" s="115"/>
      <c r="T69" s="115"/>
      <c r="U69" s="115"/>
      <c r="V69" s="115"/>
      <c r="W69" s="115"/>
      <c r="X69" s="115"/>
      <c r="Y69" s="115"/>
      <c r="Z69" s="115"/>
    </row>
    <row r="70" spans="1:26" ht="14.25" customHeight="1" x14ac:dyDescent="0.25">
      <c r="A70" s="115"/>
      <c r="B70" s="115"/>
      <c r="C70" s="115"/>
      <c r="D70" s="115"/>
      <c r="E70" s="115"/>
      <c r="F70" s="115"/>
      <c r="G70" s="115"/>
      <c r="H70" s="115"/>
      <c r="I70" s="115"/>
      <c r="J70" s="115"/>
      <c r="K70" s="115"/>
      <c r="L70" s="115"/>
      <c r="M70" s="115"/>
      <c r="N70" s="115"/>
      <c r="O70" s="115"/>
      <c r="P70" s="115"/>
      <c r="Q70" s="115"/>
      <c r="R70" s="115"/>
      <c r="S70" s="115"/>
      <c r="T70" s="115"/>
      <c r="U70" s="115"/>
      <c r="V70" s="115"/>
      <c r="W70" s="115"/>
      <c r="X70" s="115"/>
      <c r="Y70" s="115"/>
      <c r="Z70" s="115"/>
    </row>
    <row r="71" spans="1:26" ht="14.25" customHeight="1" x14ac:dyDescent="0.25">
      <c r="A71" s="115"/>
      <c r="B71" s="115"/>
      <c r="C71" s="115"/>
      <c r="D71" s="115"/>
      <c r="E71" s="115"/>
      <c r="F71" s="115"/>
      <c r="G71" s="115"/>
      <c r="H71" s="115"/>
      <c r="I71" s="115"/>
      <c r="J71" s="115"/>
      <c r="K71" s="115"/>
      <c r="L71" s="115"/>
      <c r="M71" s="115"/>
      <c r="N71" s="115"/>
      <c r="O71" s="115"/>
      <c r="P71" s="115"/>
      <c r="Q71" s="115"/>
      <c r="R71" s="115"/>
      <c r="S71" s="115"/>
      <c r="T71" s="115"/>
      <c r="U71" s="115"/>
      <c r="V71" s="115"/>
      <c r="W71" s="115"/>
      <c r="X71" s="115"/>
      <c r="Y71" s="115"/>
      <c r="Z71" s="115"/>
    </row>
    <row r="72" spans="1:26" ht="14.25" customHeight="1" x14ac:dyDescent="0.25">
      <c r="A72" s="115"/>
      <c r="B72" s="115"/>
      <c r="C72" s="115"/>
      <c r="D72" s="115"/>
      <c r="E72" s="115"/>
      <c r="F72" s="115"/>
      <c r="G72" s="115"/>
      <c r="H72" s="115"/>
      <c r="I72" s="115"/>
      <c r="J72" s="115"/>
      <c r="K72" s="115"/>
      <c r="L72" s="115"/>
      <c r="M72" s="115"/>
      <c r="N72" s="115"/>
      <c r="O72" s="115"/>
      <c r="P72" s="115"/>
      <c r="Q72" s="115"/>
      <c r="R72" s="115"/>
      <c r="S72" s="115"/>
      <c r="T72" s="115"/>
      <c r="U72" s="115"/>
      <c r="V72" s="115"/>
      <c r="W72" s="115"/>
      <c r="X72" s="115"/>
      <c r="Y72" s="115"/>
      <c r="Z72" s="115"/>
    </row>
    <row r="73" spans="1:26" ht="14.25" customHeight="1" x14ac:dyDescent="0.25">
      <c r="A73" s="115"/>
      <c r="B73" s="115"/>
      <c r="C73" s="115"/>
      <c r="D73" s="115"/>
      <c r="E73" s="115"/>
      <c r="F73" s="115"/>
      <c r="G73" s="115"/>
      <c r="H73" s="115"/>
      <c r="I73" s="115"/>
      <c r="J73" s="115"/>
      <c r="K73" s="115"/>
      <c r="L73" s="115"/>
      <c r="M73" s="115"/>
      <c r="N73" s="115"/>
      <c r="O73" s="115"/>
      <c r="P73" s="115"/>
      <c r="Q73" s="115"/>
      <c r="R73" s="115"/>
      <c r="S73" s="115"/>
      <c r="T73" s="115"/>
      <c r="U73" s="115"/>
      <c r="V73" s="115"/>
      <c r="W73" s="115"/>
      <c r="X73" s="115"/>
      <c r="Y73" s="115"/>
      <c r="Z73" s="115"/>
    </row>
    <row r="74" spans="1:26" ht="14.25" customHeight="1" x14ac:dyDescent="0.25">
      <c r="A74" s="115"/>
      <c r="B74" s="115"/>
      <c r="C74" s="115"/>
      <c r="D74" s="115"/>
      <c r="E74" s="115"/>
      <c r="F74" s="115"/>
      <c r="G74" s="115"/>
      <c r="H74" s="115"/>
      <c r="I74" s="115"/>
      <c r="J74" s="115"/>
      <c r="K74" s="115"/>
      <c r="L74" s="115"/>
      <c r="M74" s="115"/>
      <c r="N74" s="115"/>
      <c r="O74" s="115"/>
      <c r="P74" s="115"/>
      <c r="Q74" s="115"/>
      <c r="R74" s="115"/>
      <c r="S74" s="115"/>
      <c r="T74" s="115"/>
      <c r="U74" s="115"/>
      <c r="V74" s="115"/>
      <c r="W74" s="115"/>
      <c r="X74" s="115"/>
      <c r="Y74" s="115"/>
      <c r="Z74" s="115"/>
    </row>
    <row r="75" spans="1:26" ht="14.25" customHeight="1" x14ac:dyDescent="0.25">
      <c r="A75" s="115"/>
      <c r="B75" s="115"/>
      <c r="C75" s="115"/>
      <c r="D75" s="115"/>
      <c r="E75" s="115"/>
      <c r="F75" s="115"/>
      <c r="G75" s="115"/>
      <c r="H75" s="115"/>
      <c r="I75" s="115"/>
      <c r="J75" s="115"/>
      <c r="K75" s="115"/>
      <c r="L75" s="115"/>
      <c r="M75" s="115"/>
      <c r="N75" s="115"/>
      <c r="O75" s="115"/>
      <c r="P75" s="115"/>
      <c r="Q75" s="115"/>
      <c r="R75" s="115"/>
      <c r="S75" s="115"/>
      <c r="T75" s="115"/>
      <c r="U75" s="115"/>
      <c r="V75" s="115"/>
      <c r="W75" s="115"/>
      <c r="X75" s="115"/>
      <c r="Y75" s="115"/>
      <c r="Z75" s="115"/>
    </row>
    <row r="76" spans="1:26" ht="14.25" customHeight="1" x14ac:dyDescent="0.25">
      <c r="A76" s="115"/>
      <c r="B76" s="115"/>
      <c r="C76" s="115"/>
      <c r="D76" s="115"/>
      <c r="E76" s="115"/>
      <c r="F76" s="115"/>
      <c r="G76" s="115"/>
      <c r="H76" s="115"/>
      <c r="I76" s="115"/>
      <c r="J76" s="115"/>
      <c r="K76" s="115"/>
      <c r="L76" s="115"/>
      <c r="M76" s="115"/>
      <c r="N76" s="115"/>
      <c r="O76" s="115"/>
      <c r="P76" s="115"/>
      <c r="Q76" s="115"/>
      <c r="R76" s="115"/>
      <c r="S76" s="115"/>
      <c r="T76" s="115"/>
      <c r="U76" s="115"/>
      <c r="V76" s="115"/>
      <c r="W76" s="115"/>
      <c r="X76" s="115"/>
      <c r="Y76" s="115"/>
      <c r="Z76" s="115"/>
    </row>
    <row r="77" spans="1:26" ht="14.25" customHeight="1" x14ac:dyDescent="0.25">
      <c r="A77" s="115"/>
      <c r="B77" s="115"/>
      <c r="C77" s="115"/>
      <c r="D77" s="115"/>
      <c r="E77" s="115"/>
      <c r="F77" s="115"/>
      <c r="G77" s="115"/>
      <c r="H77" s="115"/>
      <c r="I77" s="115"/>
      <c r="J77" s="115"/>
      <c r="K77" s="115"/>
      <c r="L77" s="115"/>
      <c r="M77" s="115"/>
      <c r="N77" s="115"/>
      <c r="O77" s="115"/>
      <c r="P77" s="115"/>
      <c r="Q77" s="115"/>
      <c r="R77" s="115"/>
      <c r="S77" s="115"/>
      <c r="T77" s="115"/>
      <c r="U77" s="115"/>
      <c r="V77" s="115"/>
      <c r="W77" s="115"/>
      <c r="X77" s="115"/>
      <c r="Y77" s="115"/>
      <c r="Z77" s="115"/>
    </row>
    <row r="78" spans="1:26" ht="14.25" customHeight="1" x14ac:dyDescent="0.25">
      <c r="A78" s="115"/>
      <c r="B78" s="115"/>
      <c r="C78" s="115"/>
      <c r="D78" s="115"/>
      <c r="E78" s="115"/>
      <c r="F78" s="115"/>
      <c r="G78" s="115"/>
      <c r="H78" s="115"/>
      <c r="I78" s="115"/>
      <c r="J78" s="115"/>
      <c r="K78" s="115"/>
      <c r="L78" s="115"/>
      <c r="M78" s="115"/>
      <c r="N78" s="115"/>
      <c r="O78" s="115"/>
      <c r="P78" s="115"/>
      <c r="Q78" s="115"/>
      <c r="R78" s="115"/>
      <c r="S78" s="115"/>
      <c r="T78" s="115"/>
      <c r="U78" s="115"/>
      <c r="V78" s="115"/>
      <c r="W78" s="115"/>
      <c r="X78" s="115"/>
      <c r="Y78" s="115"/>
      <c r="Z78" s="115"/>
    </row>
    <row r="79" spans="1:26" ht="14.25" customHeight="1" x14ac:dyDescent="0.25">
      <c r="A79" s="115"/>
      <c r="B79" s="115"/>
      <c r="C79" s="115"/>
      <c r="D79" s="115"/>
      <c r="E79" s="115"/>
      <c r="F79" s="115"/>
      <c r="G79" s="115"/>
      <c r="H79" s="115"/>
      <c r="I79" s="115"/>
      <c r="J79" s="115"/>
      <c r="K79" s="115"/>
      <c r="L79" s="115"/>
      <c r="M79" s="115"/>
      <c r="N79" s="115"/>
      <c r="O79" s="115"/>
      <c r="P79" s="115"/>
      <c r="Q79" s="115"/>
      <c r="R79" s="115"/>
      <c r="S79" s="115"/>
      <c r="T79" s="115"/>
      <c r="U79" s="115"/>
      <c r="V79" s="115"/>
      <c r="W79" s="115"/>
      <c r="X79" s="115"/>
      <c r="Y79" s="115"/>
      <c r="Z79" s="115"/>
    </row>
    <row r="80" spans="1:26" ht="14.25" customHeight="1" x14ac:dyDescent="0.25">
      <c r="A80" s="115"/>
      <c r="B80" s="115"/>
      <c r="C80" s="115"/>
      <c r="D80" s="115"/>
      <c r="E80" s="115"/>
      <c r="F80" s="115"/>
      <c r="G80" s="115"/>
      <c r="H80" s="115"/>
      <c r="I80" s="115"/>
      <c r="J80" s="115"/>
      <c r="K80" s="115"/>
      <c r="L80" s="115"/>
      <c r="M80" s="115"/>
      <c r="N80" s="115"/>
      <c r="O80" s="115"/>
      <c r="P80" s="115"/>
      <c r="Q80" s="115"/>
      <c r="R80" s="115"/>
      <c r="S80" s="115"/>
      <c r="T80" s="115"/>
      <c r="U80" s="115"/>
      <c r="V80" s="115"/>
      <c r="W80" s="115"/>
      <c r="X80" s="115"/>
      <c r="Y80" s="115"/>
      <c r="Z80" s="115"/>
    </row>
    <row r="81" spans="1:26" ht="14.25" customHeight="1" x14ac:dyDescent="0.25">
      <c r="A81" s="237"/>
      <c r="B81" s="238"/>
      <c r="C81" s="239"/>
      <c r="D81" s="240"/>
      <c r="E81" s="240"/>
      <c r="F81" s="241"/>
      <c r="G81" s="115"/>
      <c r="H81" s="241"/>
      <c r="I81" s="241"/>
      <c r="J81" s="206"/>
      <c r="K81" s="115"/>
      <c r="L81" s="115"/>
      <c r="M81" s="115"/>
      <c r="N81" s="115"/>
      <c r="O81" s="115"/>
      <c r="P81" s="115"/>
      <c r="Q81" s="115"/>
      <c r="R81" s="115"/>
      <c r="S81" s="115"/>
      <c r="T81" s="115"/>
      <c r="U81" s="115"/>
      <c r="V81" s="115"/>
      <c r="W81" s="115"/>
      <c r="X81" s="115"/>
      <c r="Y81" s="115"/>
      <c r="Z81" s="115"/>
    </row>
    <row r="82" spans="1:26" ht="14.25" customHeight="1" x14ac:dyDescent="0.25">
      <c r="A82" s="237"/>
      <c r="B82" s="238"/>
      <c r="C82" s="239"/>
      <c r="D82" s="240"/>
      <c r="E82" s="240"/>
      <c r="F82" s="241"/>
      <c r="G82" s="115"/>
      <c r="H82" s="241"/>
      <c r="I82" s="241"/>
      <c r="J82" s="206"/>
      <c r="K82" s="115"/>
      <c r="L82" s="115"/>
      <c r="M82" s="115"/>
      <c r="N82" s="115"/>
      <c r="O82" s="115"/>
      <c r="P82" s="115"/>
      <c r="Q82" s="115"/>
      <c r="R82" s="115"/>
      <c r="S82" s="115"/>
      <c r="T82" s="115"/>
      <c r="U82" s="115"/>
      <c r="V82" s="115"/>
      <c r="W82" s="115"/>
      <c r="X82" s="115"/>
      <c r="Y82" s="115"/>
      <c r="Z82" s="115"/>
    </row>
    <row r="83" spans="1:26" ht="14.25" customHeight="1" x14ac:dyDescent="0.25">
      <c r="A83" s="237"/>
      <c r="B83" s="238"/>
      <c r="C83" s="239"/>
      <c r="D83" s="240"/>
      <c r="E83" s="240"/>
      <c r="F83" s="241"/>
      <c r="G83" s="115"/>
      <c r="H83" s="241"/>
      <c r="I83" s="241"/>
      <c r="J83" s="206"/>
      <c r="K83" s="115"/>
      <c r="L83" s="115"/>
      <c r="M83" s="115"/>
      <c r="N83" s="115"/>
      <c r="O83" s="115"/>
      <c r="P83" s="115"/>
      <c r="Q83" s="115"/>
      <c r="R83" s="115"/>
      <c r="S83" s="115"/>
      <c r="T83" s="115"/>
      <c r="U83" s="115"/>
      <c r="V83" s="115"/>
      <c r="W83" s="115"/>
      <c r="X83" s="115"/>
      <c r="Y83" s="115"/>
      <c r="Z83" s="115"/>
    </row>
    <row r="84" spans="1:26" ht="14.25" customHeight="1" x14ac:dyDescent="0.25">
      <c r="A84" s="237"/>
      <c r="B84" s="238"/>
      <c r="C84" s="239"/>
      <c r="D84" s="240"/>
      <c r="E84" s="240"/>
      <c r="F84" s="241"/>
      <c r="G84" s="115"/>
      <c r="H84" s="241"/>
      <c r="I84" s="241"/>
      <c r="J84" s="206"/>
      <c r="K84" s="115"/>
      <c r="L84" s="115"/>
      <c r="M84" s="115"/>
      <c r="N84" s="115"/>
      <c r="O84" s="115"/>
      <c r="P84" s="115"/>
      <c r="Q84" s="115"/>
      <c r="R84" s="115"/>
      <c r="S84" s="115"/>
      <c r="T84" s="115"/>
      <c r="U84" s="115"/>
      <c r="V84" s="115"/>
      <c r="W84" s="115"/>
      <c r="X84" s="115"/>
      <c r="Y84" s="115"/>
      <c r="Z84" s="115"/>
    </row>
    <row r="85" spans="1:26" ht="14.25" customHeight="1" x14ac:dyDescent="0.25">
      <c r="A85" s="237"/>
      <c r="B85" s="238"/>
      <c r="C85" s="239"/>
      <c r="D85" s="240"/>
      <c r="E85" s="240"/>
      <c r="F85" s="241"/>
      <c r="G85" s="115"/>
      <c r="H85" s="241"/>
      <c r="I85" s="241"/>
      <c r="J85" s="206"/>
      <c r="K85" s="115"/>
      <c r="L85" s="115"/>
      <c r="M85" s="115"/>
      <c r="N85" s="115"/>
      <c r="O85" s="115"/>
      <c r="P85" s="115"/>
      <c r="Q85" s="115"/>
      <c r="R85" s="115"/>
      <c r="S85" s="115"/>
      <c r="T85" s="115"/>
      <c r="U85" s="115"/>
      <c r="V85" s="115"/>
      <c r="W85" s="115"/>
      <c r="X85" s="115"/>
      <c r="Y85" s="115"/>
      <c r="Z85" s="115"/>
    </row>
    <row r="86" spans="1:26" ht="14.25" customHeight="1" x14ac:dyDescent="0.25">
      <c r="A86" s="237"/>
      <c r="B86" s="238"/>
      <c r="C86" s="239"/>
      <c r="D86" s="240"/>
      <c r="E86" s="240"/>
      <c r="F86" s="241"/>
      <c r="G86" s="115"/>
      <c r="H86" s="241"/>
      <c r="I86" s="241"/>
      <c r="J86" s="206"/>
      <c r="K86" s="115"/>
      <c r="L86" s="115"/>
      <c r="M86" s="115"/>
      <c r="N86" s="115"/>
      <c r="O86" s="115"/>
      <c r="P86" s="115"/>
      <c r="Q86" s="115"/>
      <c r="R86" s="115"/>
      <c r="S86" s="115"/>
      <c r="T86" s="115"/>
      <c r="U86" s="115"/>
      <c r="V86" s="115"/>
      <c r="W86" s="115"/>
      <c r="X86" s="115"/>
      <c r="Y86" s="115"/>
      <c r="Z86" s="115"/>
    </row>
    <row r="87" spans="1:26" ht="14.25" customHeight="1" x14ac:dyDescent="0.25">
      <c r="A87" s="237"/>
      <c r="B87" s="238"/>
      <c r="C87" s="239"/>
      <c r="D87" s="240"/>
      <c r="E87" s="240"/>
      <c r="F87" s="241"/>
      <c r="G87" s="115"/>
      <c r="H87" s="241"/>
      <c r="I87" s="241"/>
      <c r="J87" s="206"/>
      <c r="K87" s="115"/>
      <c r="L87" s="115"/>
      <c r="M87" s="115"/>
      <c r="N87" s="115"/>
      <c r="O87" s="115"/>
      <c r="P87" s="115"/>
      <c r="Q87" s="115"/>
      <c r="R87" s="115"/>
      <c r="S87" s="115"/>
      <c r="T87" s="115"/>
      <c r="U87" s="115"/>
      <c r="V87" s="115"/>
      <c r="W87" s="115"/>
      <c r="X87" s="115"/>
      <c r="Y87" s="115"/>
      <c r="Z87" s="115"/>
    </row>
    <row r="88" spans="1:26" ht="14.25" customHeight="1" x14ac:dyDescent="0.25">
      <c r="A88" s="237"/>
      <c r="B88" s="238"/>
      <c r="C88" s="239"/>
      <c r="D88" s="240"/>
      <c r="E88" s="240"/>
      <c r="F88" s="241"/>
      <c r="G88" s="115"/>
      <c r="H88" s="241"/>
      <c r="I88" s="241"/>
      <c r="J88" s="206"/>
      <c r="K88" s="115"/>
      <c r="L88" s="115"/>
      <c r="M88" s="115"/>
      <c r="N88" s="115"/>
      <c r="O88" s="115"/>
      <c r="P88" s="115"/>
      <c r="Q88" s="115"/>
      <c r="R88" s="115"/>
      <c r="S88" s="115"/>
      <c r="T88" s="115"/>
      <c r="U88" s="115"/>
      <c r="V88" s="115"/>
      <c r="W88" s="115"/>
      <c r="X88" s="115"/>
      <c r="Y88" s="115"/>
      <c r="Z88" s="115"/>
    </row>
    <row r="89" spans="1:26" ht="14.25" customHeight="1" x14ac:dyDescent="0.25">
      <c r="A89" s="237"/>
      <c r="B89" s="238"/>
      <c r="C89" s="239"/>
      <c r="D89" s="240"/>
      <c r="E89" s="240"/>
      <c r="F89" s="241"/>
      <c r="G89" s="115"/>
      <c r="H89" s="241"/>
      <c r="I89" s="241"/>
      <c r="J89" s="206"/>
      <c r="K89" s="115"/>
      <c r="L89" s="115"/>
      <c r="M89" s="115"/>
      <c r="N89" s="115"/>
      <c r="O89" s="115"/>
      <c r="P89" s="115"/>
      <c r="Q89" s="115"/>
      <c r="R89" s="115"/>
      <c r="S89" s="115"/>
      <c r="T89" s="115"/>
      <c r="U89" s="115"/>
      <c r="V89" s="115"/>
      <c r="W89" s="115"/>
      <c r="X89" s="115"/>
      <c r="Y89" s="115"/>
      <c r="Z89" s="115"/>
    </row>
    <row r="90" spans="1:26" ht="14.25" customHeight="1" x14ac:dyDescent="0.25">
      <c r="A90" s="237"/>
      <c r="B90" s="238"/>
      <c r="C90" s="239"/>
      <c r="D90" s="240"/>
      <c r="E90" s="240"/>
      <c r="F90" s="241"/>
      <c r="G90" s="115"/>
      <c r="H90" s="241"/>
      <c r="I90" s="241"/>
      <c r="J90" s="206"/>
      <c r="K90" s="115"/>
      <c r="L90" s="115"/>
      <c r="M90" s="115"/>
      <c r="N90" s="115"/>
      <c r="O90" s="115"/>
      <c r="P90" s="115"/>
      <c r="Q90" s="115"/>
      <c r="R90" s="115"/>
      <c r="S90" s="115"/>
      <c r="T90" s="115"/>
      <c r="U90" s="115"/>
      <c r="V90" s="115"/>
      <c r="W90" s="115"/>
      <c r="X90" s="115"/>
      <c r="Y90" s="115"/>
      <c r="Z90" s="115"/>
    </row>
    <row r="91" spans="1:26" ht="14.25" customHeight="1" x14ac:dyDescent="0.25">
      <c r="A91" s="237"/>
      <c r="B91" s="238"/>
      <c r="C91" s="239"/>
      <c r="D91" s="240"/>
      <c r="E91" s="240"/>
      <c r="F91" s="241"/>
      <c r="G91" s="115"/>
      <c r="H91" s="241"/>
      <c r="I91" s="241"/>
      <c r="J91" s="206"/>
      <c r="K91" s="115"/>
      <c r="L91" s="115"/>
      <c r="M91" s="115"/>
      <c r="N91" s="115"/>
      <c r="O91" s="115"/>
      <c r="P91" s="115"/>
      <c r="Q91" s="115"/>
      <c r="R91" s="115"/>
      <c r="S91" s="115"/>
      <c r="T91" s="115"/>
      <c r="U91" s="115"/>
      <c r="V91" s="115"/>
      <c r="W91" s="115"/>
      <c r="X91" s="115"/>
      <c r="Y91" s="115"/>
      <c r="Z91" s="115"/>
    </row>
    <row r="92" spans="1:26" ht="14.25" customHeight="1" x14ac:dyDescent="0.25">
      <c r="A92" s="237"/>
      <c r="B92" s="238"/>
      <c r="C92" s="239"/>
      <c r="D92" s="240"/>
      <c r="E92" s="240"/>
      <c r="F92" s="241"/>
      <c r="G92" s="115"/>
      <c r="H92" s="241"/>
      <c r="I92" s="241"/>
      <c r="J92" s="206"/>
      <c r="K92" s="115"/>
      <c r="L92" s="115"/>
      <c r="M92" s="115"/>
      <c r="N92" s="115"/>
      <c r="O92" s="115"/>
      <c r="P92" s="115"/>
      <c r="Q92" s="115"/>
      <c r="R92" s="115"/>
      <c r="S92" s="115"/>
      <c r="T92" s="115"/>
      <c r="U92" s="115"/>
      <c r="V92" s="115"/>
      <c r="W92" s="115"/>
      <c r="X92" s="115"/>
      <c r="Y92" s="115"/>
      <c r="Z92" s="115"/>
    </row>
    <row r="93" spans="1:26" ht="14.25" customHeight="1" x14ac:dyDescent="0.25">
      <c r="A93" s="237"/>
      <c r="B93" s="238"/>
      <c r="C93" s="239"/>
      <c r="D93" s="240"/>
      <c r="E93" s="240"/>
      <c r="F93" s="241"/>
      <c r="G93" s="115"/>
      <c r="H93" s="241"/>
      <c r="I93" s="241"/>
      <c r="J93" s="206"/>
      <c r="K93" s="115"/>
      <c r="L93" s="115"/>
      <c r="M93" s="115"/>
      <c r="N93" s="115"/>
      <c r="O93" s="115"/>
      <c r="P93" s="115"/>
      <c r="Q93" s="115"/>
      <c r="R93" s="115"/>
      <c r="S93" s="115"/>
      <c r="T93" s="115"/>
      <c r="U93" s="115"/>
      <c r="V93" s="115"/>
      <c r="W93" s="115"/>
      <c r="X93" s="115"/>
      <c r="Y93" s="115"/>
      <c r="Z93" s="115"/>
    </row>
    <row r="94" spans="1:26" ht="14.25" customHeight="1" x14ac:dyDescent="0.25">
      <c r="A94" s="237"/>
      <c r="B94" s="238"/>
      <c r="C94" s="239"/>
      <c r="D94" s="240"/>
      <c r="E94" s="240"/>
      <c r="F94" s="241"/>
      <c r="G94" s="115"/>
      <c r="H94" s="241"/>
      <c r="I94" s="241"/>
      <c r="J94" s="206"/>
      <c r="K94" s="115"/>
      <c r="L94" s="115"/>
      <c r="M94" s="115"/>
      <c r="N94" s="115"/>
      <c r="O94" s="115"/>
      <c r="P94" s="115"/>
      <c r="Q94" s="115"/>
      <c r="R94" s="115"/>
      <c r="S94" s="115"/>
      <c r="T94" s="115"/>
      <c r="U94" s="115"/>
      <c r="V94" s="115"/>
      <c r="W94" s="115"/>
      <c r="X94" s="115"/>
      <c r="Y94" s="115"/>
      <c r="Z94" s="115"/>
    </row>
    <row r="95" spans="1:26" ht="14.25" customHeight="1" x14ac:dyDescent="0.25">
      <c r="A95" s="237"/>
      <c r="B95" s="238"/>
      <c r="C95" s="239"/>
      <c r="D95" s="240"/>
      <c r="E95" s="240"/>
      <c r="F95" s="241"/>
      <c r="G95" s="115"/>
      <c r="H95" s="241"/>
      <c r="I95" s="241"/>
      <c r="J95" s="206"/>
      <c r="K95" s="115"/>
      <c r="L95" s="115"/>
      <c r="M95" s="115"/>
      <c r="N95" s="115"/>
      <c r="O95" s="115"/>
      <c r="P95" s="115"/>
      <c r="Q95" s="115"/>
      <c r="R95" s="115"/>
      <c r="S95" s="115"/>
      <c r="T95" s="115"/>
      <c r="U95" s="115"/>
      <c r="V95" s="115"/>
      <c r="W95" s="115"/>
      <c r="X95" s="115"/>
      <c r="Y95" s="115"/>
      <c r="Z95" s="115"/>
    </row>
    <row r="96" spans="1:26" ht="14.25" customHeight="1" x14ac:dyDescent="0.25">
      <c r="A96" s="115"/>
      <c r="B96" s="115"/>
      <c r="C96" s="115"/>
      <c r="D96" s="115"/>
      <c r="E96" s="115"/>
      <c r="F96" s="115"/>
      <c r="G96" s="115"/>
      <c r="H96" s="115"/>
      <c r="I96" s="115"/>
      <c r="J96" s="115"/>
      <c r="K96" s="115"/>
      <c r="L96" s="115"/>
      <c r="M96" s="115"/>
      <c r="N96" s="115"/>
      <c r="O96" s="115"/>
      <c r="P96" s="115"/>
      <c r="Q96" s="115"/>
      <c r="R96" s="115"/>
      <c r="S96" s="115"/>
      <c r="T96" s="115"/>
      <c r="U96" s="115"/>
      <c r="V96" s="115"/>
      <c r="W96" s="115"/>
      <c r="X96" s="115"/>
      <c r="Y96" s="115"/>
      <c r="Z96" s="115"/>
    </row>
    <row r="97" spans="1:26" ht="14.25" customHeight="1" x14ac:dyDescent="0.25">
      <c r="A97" s="115"/>
      <c r="B97" s="115"/>
      <c r="C97" s="115"/>
      <c r="D97" s="115"/>
      <c r="E97" s="115"/>
      <c r="F97" s="115"/>
      <c r="G97" s="115"/>
      <c r="H97" s="115"/>
      <c r="I97" s="115"/>
      <c r="J97" s="115"/>
      <c r="K97" s="115"/>
      <c r="L97" s="115"/>
      <c r="M97" s="115"/>
      <c r="N97" s="115"/>
      <c r="O97" s="115"/>
      <c r="P97" s="115"/>
      <c r="Q97" s="115"/>
      <c r="R97" s="115"/>
      <c r="S97" s="115"/>
      <c r="T97" s="115"/>
      <c r="U97" s="115"/>
      <c r="V97" s="115"/>
      <c r="W97" s="115"/>
      <c r="X97" s="115"/>
      <c r="Y97" s="115"/>
      <c r="Z97" s="115"/>
    </row>
    <row r="98" spans="1:26" ht="14.25" customHeight="1" x14ac:dyDescent="0.25">
      <c r="A98" s="115"/>
      <c r="B98" s="115"/>
      <c r="C98" s="115"/>
      <c r="D98" s="115"/>
      <c r="E98" s="115"/>
      <c r="F98" s="115"/>
      <c r="G98" s="115"/>
      <c r="H98" s="115"/>
      <c r="I98" s="115"/>
      <c r="J98" s="115"/>
      <c r="K98" s="115"/>
      <c r="L98" s="115"/>
      <c r="M98" s="115"/>
      <c r="N98" s="115"/>
      <c r="O98" s="115"/>
      <c r="P98" s="115"/>
      <c r="Q98" s="115"/>
      <c r="R98" s="115"/>
      <c r="S98" s="115"/>
      <c r="T98" s="115"/>
      <c r="U98" s="115"/>
      <c r="V98" s="115"/>
      <c r="W98" s="115"/>
      <c r="X98" s="115"/>
      <c r="Y98" s="115"/>
      <c r="Z98" s="115"/>
    </row>
    <row r="99" spans="1:26" ht="14.25" customHeight="1" x14ac:dyDescent="0.25">
      <c r="A99" s="115"/>
      <c r="B99" s="115"/>
      <c r="C99" s="115"/>
      <c r="D99" s="115"/>
      <c r="E99" s="115"/>
      <c r="F99" s="115"/>
      <c r="G99" s="115"/>
      <c r="H99" s="115"/>
      <c r="I99" s="115"/>
      <c r="J99" s="115"/>
      <c r="K99" s="115"/>
      <c r="L99" s="115"/>
      <c r="M99" s="115"/>
      <c r="N99" s="115"/>
      <c r="O99" s="115"/>
      <c r="P99" s="115"/>
      <c r="Q99" s="115"/>
      <c r="R99" s="115"/>
      <c r="S99" s="115"/>
      <c r="T99" s="115"/>
      <c r="U99" s="115"/>
      <c r="V99" s="115"/>
      <c r="W99" s="115"/>
      <c r="X99" s="115"/>
      <c r="Y99" s="115"/>
      <c r="Z99" s="115"/>
    </row>
    <row r="100" spans="1:26" ht="14.25" customHeight="1" x14ac:dyDescent="0.25">
      <c r="A100" s="115"/>
      <c r="B100" s="115"/>
      <c r="C100" s="115"/>
      <c r="D100" s="115"/>
      <c r="E100" s="115"/>
      <c r="F100" s="115"/>
      <c r="G100" s="115"/>
      <c r="H100" s="115"/>
      <c r="I100" s="115"/>
      <c r="J100" s="115"/>
      <c r="K100" s="115"/>
      <c r="L100" s="115"/>
      <c r="M100" s="115"/>
      <c r="N100" s="115"/>
      <c r="O100" s="115"/>
      <c r="P100" s="115"/>
      <c r="Q100" s="115"/>
      <c r="R100" s="115"/>
      <c r="S100" s="115"/>
      <c r="T100" s="115"/>
      <c r="U100" s="115"/>
      <c r="V100" s="115"/>
      <c r="W100" s="115"/>
      <c r="X100" s="115"/>
      <c r="Y100" s="115"/>
      <c r="Z100" s="115"/>
    </row>
    <row r="101" spans="1:26" ht="14.25" customHeight="1" x14ac:dyDescent="0.25">
      <c r="A101" s="115"/>
      <c r="B101" s="115"/>
      <c r="C101" s="115"/>
      <c r="D101" s="115"/>
      <c r="E101" s="115"/>
      <c r="F101" s="115"/>
      <c r="G101" s="115"/>
      <c r="H101" s="115"/>
      <c r="I101" s="115"/>
      <c r="J101" s="115"/>
      <c r="K101" s="115"/>
      <c r="L101" s="115"/>
      <c r="M101" s="115"/>
      <c r="N101" s="115"/>
      <c r="O101" s="115"/>
      <c r="P101" s="115"/>
      <c r="Q101" s="115"/>
      <c r="R101" s="115"/>
      <c r="S101" s="115"/>
      <c r="T101" s="115"/>
      <c r="U101" s="115"/>
      <c r="V101" s="115"/>
      <c r="W101" s="115"/>
      <c r="X101" s="115"/>
      <c r="Y101" s="115"/>
      <c r="Z101" s="115"/>
    </row>
    <row r="102" spans="1:26" ht="14.25" customHeight="1" x14ac:dyDescent="0.25">
      <c r="A102" s="115"/>
      <c r="B102" s="115"/>
      <c r="C102" s="115"/>
      <c r="D102" s="115"/>
      <c r="E102" s="115"/>
      <c r="F102" s="115"/>
      <c r="G102" s="115"/>
      <c r="H102" s="115"/>
      <c r="I102" s="115"/>
      <c r="J102" s="115"/>
      <c r="K102" s="115"/>
      <c r="L102" s="115"/>
      <c r="M102" s="115"/>
      <c r="N102" s="115"/>
      <c r="O102" s="115"/>
      <c r="P102" s="115"/>
      <c r="Q102" s="115"/>
      <c r="R102" s="115"/>
      <c r="S102" s="115"/>
      <c r="T102" s="115"/>
      <c r="U102" s="115"/>
      <c r="V102" s="115"/>
      <c r="W102" s="115"/>
      <c r="X102" s="115"/>
      <c r="Y102" s="115"/>
      <c r="Z102" s="115"/>
    </row>
    <row r="103" spans="1:26" ht="14.25" customHeight="1" x14ac:dyDescent="0.25">
      <c r="A103" s="115"/>
      <c r="B103" s="115"/>
      <c r="C103" s="115"/>
      <c r="D103" s="115"/>
      <c r="E103" s="115"/>
      <c r="F103" s="115"/>
      <c r="G103" s="115"/>
      <c r="H103" s="115"/>
      <c r="I103" s="115"/>
      <c r="J103" s="115"/>
      <c r="K103" s="115"/>
      <c r="L103" s="115"/>
      <c r="M103" s="115"/>
      <c r="N103" s="115"/>
      <c r="O103" s="115"/>
      <c r="P103" s="115"/>
      <c r="Q103" s="115"/>
      <c r="R103" s="115"/>
      <c r="S103" s="115"/>
      <c r="T103" s="115"/>
      <c r="U103" s="115"/>
      <c r="V103" s="115"/>
      <c r="W103" s="115"/>
      <c r="X103" s="115"/>
      <c r="Y103" s="115"/>
      <c r="Z103" s="115"/>
    </row>
    <row r="104" spans="1:26" ht="14.25" customHeight="1" x14ac:dyDescent="0.25">
      <c r="A104" s="115"/>
      <c r="B104" s="115"/>
      <c r="C104" s="115"/>
      <c r="D104" s="115"/>
      <c r="E104" s="115"/>
      <c r="F104" s="115"/>
      <c r="G104" s="115"/>
      <c r="H104" s="115"/>
      <c r="I104" s="115"/>
      <c r="J104" s="115"/>
      <c r="K104" s="115"/>
      <c r="L104" s="115"/>
      <c r="M104" s="115"/>
      <c r="N104" s="115"/>
      <c r="O104" s="115"/>
      <c r="P104" s="115"/>
      <c r="Q104" s="115"/>
      <c r="R104" s="115"/>
      <c r="S104" s="115"/>
      <c r="T104" s="115"/>
      <c r="U104" s="115"/>
      <c r="V104" s="115"/>
      <c r="W104" s="115"/>
      <c r="X104" s="115"/>
      <c r="Y104" s="115"/>
      <c r="Z104" s="115"/>
    </row>
    <row r="105" spans="1:26" ht="14.25" customHeight="1" x14ac:dyDescent="0.25">
      <c r="A105" s="115"/>
      <c r="B105" s="115"/>
      <c r="C105" s="115"/>
      <c r="D105" s="115"/>
      <c r="E105" s="115"/>
      <c r="F105" s="115"/>
      <c r="G105" s="115"/>
      <c r="H105" s="115"/>
      <c r="I105" s="115"/>
      <c r="J105" s="115"/>
      <c r="K105" s="115"/>
      <c r="L105" s="115"/>
      <c r="M105" s="115"/>
      <c r="N105" s="115"/>
      <c r="O105" s="115"/>
      <c r="P105" s="115"/>
      <c r="Q105" s="115"/>
      <c r="R105" s="115"/>
      <c r="S105" s="115"/>
      <c r="T105" s="115"/>
      <c r="U105" s="115"/>
      <c r="V105" s="115"/>
      <c r="W105" s="115"/>
      <c r="X105" s="115"/>
      <c r="Y105" s="115"/>
      <c r="Z105" s="115"/>
    </row>
    <row r="106" spans="1:26" ht="14.25" customHeight="1" x14ac:dyDescent="0.25">
      <c r="A106" s="115"/>
      <c r="B106" s="115"/>
      <c r="C106" s="115"/>
      <c r="D106" s="115"/>
      <c r="E106" s="115"/>
      <c r="F106" s="115"/>
      <c r="G106" s="115"/>
      <c r="H106" s="115"/>
      <c r="I106" s="115"/>
      <c r="J106" s="115"/>
      <c r="K106" s="115"/>
      <c r="L106" s="115"/>
      <c r="M106" s="115"/>
      <c r="N106" s="115"/>
      <c r="O106" s="115"/>
      <c r="P106" s="115"/>
      <c r="Q106" s="115"/>
      <c r="R106" s="115"/>
      <c r="S106" s="115"/>
      <c r="T106" s="115"/>
      <c r="U106" s="115"/>
      <c r="V106" s="115"/>
      <c r="W106" s="115"/>
      <c r="X106" s="115"/>
      <c r="Y106" s="115"/>
      <c r="Z106" s="115"/>
    </row>
    <row r="107" spans="1:26" ht="14.25" customHeight="1" x14ac:dyDescent="0.25">
      <c r="A107" s="115"/>
      <c r="B107" s="115"/>
      <c r="C107" s="115"/>
      <c r="D107" s="115"/>
      <c r="E107" s="115"/>
      <c r="F107" s="115"/>
      <c r="G107" s="115"/>
      <c r="H107" s="115"/>
      <c r="I107" s="115"/>
      <c r="J107" s="115"/>
      <c r="K107" s="115"/>
      <c r="L107" s="115"/>
      <c r="M107" s="115"/>
      <c r="N107" s="115"/>
      <c r="O107" s="115"/>
      <c r="P107" s="115"/>
      <c r="Q107" s="115"/>
      <c r="R107" s="115"/>
      <c r="S107" s="115"/>
      <c r="T107" s="115"/>
      <c r="U107" s="115"/>
      <c r="V107" s="115"/>
      <c r="W107" s="115"/>
      <c r="X107" s="115"/>
      <c r="Y107" s="115"/>
      <c r="Z107" s="115"/>
    </row>
    <row r="108" spans="1:26" ht="14.25" customHeight="1" x14ac:dyDescent="0.25">
      <c r="A108" s="115"/>
      <c r="B108" s="115"/>
      <c r="C108" s="115"/>
      <c r="D108" s="115"/>
      <c r="E108" s="115"/>
      <c r="F108" s="115"/>
      <c r="G108" s="115"/>
      <c r="H108" s="115"/>
      <c r="I108" s="115"/>
      <c r="J108" s="115"/>
      <c r="K108" s="115"/>
      <c r="L108" s="115"/>
      <c r="M108" s="115"/>
      <c r="N108" s="115"/>
      <c r="O108" s="115"/>
      <c r="P108" s="115"/>
      <c r="Q108" s="115"/>
      <c r="R108" s="115"/>
      <c r="S108" s="115"/>
      <c r="T108" s="115"/>
      <c r="U108" s="115"/>
      <c r="V108" s="115"/>
      <c r="W108" s="115"/>
      <c r="X108" s="115"/>
      <c r="Y108" s="115"/>
      <c r="Z108" s="115"/>
    </row>
    <row r="109" spans="1:26" ht="14.25" customHeight="1" x14ac:dyDescent="0.25">
      <c r="A109" s="115"/>
      <c r="B109" s="115"/>
      <c r="C109" s="115"/>
      <c r="D109" s="115"/>
      <c r="E109" s="115"/>
      <c r="F109" s="115"/>
      <c r="G109" s="115"/>
      <c r="H109" s="115"/>
      <c r="I109" s="115"/>
      <c r="J109" s="115"/>
      <c r="K109" s="115"/>
      <c r="L109" s="115"/>
      <c r="M109" s="115"/>
      <c r="N109" s="115"/>
      <c r="O109" s="115"/>
      <c r="P109" s="115"/>
      <c r="Q109" s="115"/>
      <c r="R109" s="115"/>
      <c r="S109" s="115"/>
      <c r="T109" s="115"/>
      <c r="U109" s="115"/>
      <c r="V109" s="115"/>
      <c r="W109" s="115"/>
      <c r="X109" s="115"/>
      <c r="Y109" s="115"/>
      <c r="Z109" s="115"/>
    </row>
    <row r="110" spans="1:26" ht="14.25" customHeight="1" x14ac:dyDescent="0.25">
      <c r="A110" s="115"/>
      <c r="B110" s="115"/>
      <c r="C110" s="115"/>
      <c r="D110" s="115"/>
      <c r="E110" s="115"/>
      <c r="F110" s="115"/>
      <c r="G110" s="115"/>
      <c r="H110" s="115"/>
      <c r="I110" s="115"/>
      <c r="J110" s="115"/>
      <c r="K110" s="115"/>
      <c r="L110" s="115"/>
      <c r="M110" s="115"/>
      <c r="N110" s="115"/>
      <c r="O110" s="115"/>
      <c r="P110" s="115"/>
      <c r="Q110" s="115"/>
      <c r="R110" s="115"/>
      <c r="S110" s="115"/>
      <c r="T110" s="115"/>
      <c r="U110" s="115"/>
      <c r="V110" s="115"/>
      <c r="W110" s="115"/>
      <c r="X110" s="115"/>
      <c r="Y110" s="115"/>
      <c r="Z110" s="115"/>
    </row>
    <row r="111" spans="1:26" ht="14.25" customHeight="1" x14ac:dyDescent="0.25">
      <c r="A111" s="115"/>
      <c r="B111" s="115"/>
      <c r="C111" s="115"/>
      <c r="D111" s="115"/>
      <c r="E111" s="115"/>
      <c r="F111" s="115"/>
      <c r="G111" s="115"/>
      <c r="H111" s="115"/>
      <c r="I111" s="115"/>
      <c r="J111" s="115"/>
      <c r="K111" s="115"/>
      <c r="L111" s="115"/>
      <c r="M111" s="115"/>
      <c r="N111" s="115"/>
      <c r="O111" s="115"/>
      <c r="P111" s="115"/>
      <c r="Q111" s="115"/>
      <c r="R111" s="115"/>
      <c r="S111" s="115"/>
      <c r="T111" s="115"/>
      <c r="U111" s="115"/>
      <c r="V111" s="115"/>
      <c r="W111" s="115"/>
      <c r="X111" s="115"/>
      <c r="Y111" s="115"/>
      <c r="Z111" s="115"/>
    </row>
    <row r="112" spans="1:26" ht="14.25" customHeight="1" x14ac:dyDescent="0.25">
      <c r="A112" s="115"/>
      <c r="B112" s="115"/>
      <c r="C112" s="115"/>
      <c r="D112" s="115"/>
      <c r="E112" s="115"/>
      <c r="F112" s="115"/>
      <c r="G112" s="115"/>
      <c r="H112" s="115"/>
      <c r="I112" s="115"/>
      <c r="J112" s="115"/>
      <c r="K112" s="115"/>
      <c r="L112" s="115"/>
      <c r="M112" s="115"/>
      <c r="N112" s="115"/>
      <c r="O112" s="115"/>
      <c r="P112" s="115"/>
      <c r="Q112" s="115"/>
      <c r="R112" s="115"/>
      <c r="S112" s="115"/>
      <c r="T112" s="115"/>
      <c r="U112" s="115"/>
      <c r="V112" s="115"/>
      <c r="W112" s="115"/>
      <c r="X112" s="115"/>
      <c r="Y112" s="115"/>
      <c r="Z112" s="115"/>
    </row>
    <row r="113" spans="1:26" ht="14.25" customHeight="1" x14ac:dyDescent="0.25">
      <c r="A113" s="115"/>
      <c r="B113" s="115"/>
      <c r="C113" s="115"/>
      <c r="D113" s="115"/>
      <c r="E113" s="115"/>
      <c r="F113" s="115"/>
      <c r="G113" s="115"/>
      <c r="H113" s="115"/>
      <c r="I113" s="115"/>
      <c r="J113" s="115"/>
      <c r="K113" s="115"/>
      <c r="L113" s="115"/>
      <c r="M113" s="115"/>
      <c r="N113" s="115"/>
      <c r="O113" s="115"/>
      <c r="P113" s="115"/>
      <c r="Q113" s="115"/>
      <c r="R113" s="115"/>
      <c r="S113" s="115"/>
      <c r="T113" s="115"/>
      <c r="U113" s="115"/>
      <c r="V113" s="115"/>
      <c r="W113" s="115"/>
      <c r="X113" s="115"/>
      <c r="Y113" s="115"/>
      <c r="Z113" s="115"/>
    </row>
    <row r="114" spans="1:26" ht="14.25" customHeight="1" x14ac:dyDescent="0.25">
      <c r="A114" s="115"/>
      <c r="B114" s="115"/>
      <c r="C114" s="115"/>
      <c r="D114" s="115"/>
      <c r="E114" s="115"/>
      <c r="F114" s="115"/>
      <c r="G114" s="115"/>
      <c r="H114" s="115"/>
      <c r="I114" s="115"/>
      <c r="J114" s="115"/>
      <c r="K114" s="115"/>
      <c r="L114" s="115"/>
      <c r="M114" s="115"/>
      <c r="N114" s="115"/>
      <c r="O114" s="115"/>
      <c r="P114" s="115"/>
      <c r="Q114" s="115"/>
      <c r="R114" s="115"/>
      <c r="S114" s="115"/>
      <c r="T114" s="115"/>
      <c r="U114" s="115"/>
      <c r="V114" s="115"/>
      <c r="W114" s="115"/>
      <c r="X114" s="115"/>
      <c r="Y114" s="115"/>
      <c r="Z114" s="115"/>
    </row>
    <row r="115" spans="1:26" ht="14.25" customHeight="1" x14ac:dyDescent="0.25">
      <c r="A115" s="115"/>
      <c r="B115" s="115"/>
      <c r="C115" s="115"/>
      <c r="D115" s="115"/>
      <c r="E115" s="115"/>
      <c r="F115" s="115"/>
      <c r="G115" s="115"/>
      <c r="H115" s="115"/>
      <c r="I115" s="115"/>
      <c r="J115" s="115"/>
      <c r="K115" s="115"/>
      <c r="L115" s="115"/>
      <c r="M115" s="115"/>
      <c r="N115" s="115"/>
      <c r="O115" s="115"/>
      <c r="P115" s="115"/>
      <c r="Q115" s="115"/>
      <c r="R115" s="115"/>
      <c r="S115" s="115"/>
      <c r="T115" s="115"/>
      <c r="U115" s="115"/>
      <c r="V115" s="115"/>
      <c r="W115" s="115"/>
      <c r="X115" s="115"/>
      <c r="Y115" s="115"/>
      <c r="Z115" s="115"/>
    </row>
    <row r="116" spans="1:26" ht="14.25" customHeight="1" x14ac:dyDescent="0.25">
      <c r="A116" s="115"/>
      <c r="B116" s="115"/>
      <c r="C116" s="115"/>
      <c r="D116" s="115"/>
      <c r="E116" s="115"/>
      <c r="F116" s="115"/>
      <c r="G116" s="115"/>
      <c r="H116" s="115"/>
      <c r="I116" s="115"/>
      <c r="J116" s="115"/>
      <c r="K116" s="115"/>
      <c r="L116" s="115"/>
      <c r="M116" s="115"/>
      <c r="N116" s="115"/>
      <c r="O116" s="115"/>
      <c r="P116" s="115"/>
      <c r="Q116" s="115"/>
      <c r="R116" s="115"/>
      <c r="S116" s="115"/>
      <c r="T116" s="115"/>
      <c r="U116" s="115"/>
      <c r="V116" s="115"/>
      <c r="W116" s="115"/>
      <c r="X116" s="115"/>
      <c r="Y116" s="115"/>
      <c r="Z116" s="115"/>
    </row>
    <row r="117" spans="1:26" ht="14.25" customHeight="1" x14ac:dyDescent="0.25">
      <c r="A117" s="115"/>
      <c r="B117" s="115"/>
      <c r="C117" s="115"/>
      <c r="D117" s="115"/>
      <c r="E117" s="115"/>
      <c r="F117" s="115"/>
      <c r="G117" s="115"/>
      <c r="H117" s="115"/>
      <c r="I117" s="115"/>
      <c r="J117" s="115"/>
      <c r="K117" s="115"/>
      <c r="L117" s="115"/>
      <c r="M117" s="115"/>
      <c r="N117" s="115"/>
      <c r="O117" s="115"/>
      <c r="P117" s="115"/>
      <c r="Q117" s="115"/>
      <c r="R117" s="115"/>
      <c r="S117" s="115"/>
      <c r="T117" s="115"/>
      <c r="U117" s="115"/>
      <c r="V117" s="115"/>
      <c r="W117" s="115"/>
      <c r="X117" s="115"/>
      <c r="Y117" s="115"/>
      <c r="Z117" s="115"/>
    </row>
    <row r="118" spans="1:26" ht="14.25" customHeight="1" x14ac:dyDescent="0.25">
      <c r="A118" s="115"/>
      <c r="B118" s="115"/>
      <c r="C118" s="115"/>
      <c r="D118" s="115"/>
      <c r="E118" s="115"/>
      <c r="F118" s="115"/>
      <c r="G118" s="115"/>
      <c r="H118" s="115"/>
      <c r="I118" s="115"/>
      <c r="J118" s="115"/>
      <c r="K118" s="115"/>
      <c r="L118" s="115"/>
      <c r="M118" s="115"/>
      <c r="N118" s="115"/>
      <c r="O118" s="115"/>
      <c r="P118" s="115"/>
      <c r="Q118" s="115"/>
      <c r="R118" s="115"/>
      <c r="S118" s="115"/>
      <c r="T118" s="115"/>
      <c r="U118" s="115"/>
      <c r="V118" s="115"/>
      <c r="W118" s="115"/>
      <c r="X118" s="115"/>
      <c r="Y118" s="115"/>
      <c r="Z118" s="115"/>
    </row>
    <row r="119" spans="1:26" ht="14.25" customHeight="1" x14ac:dyDescent="0.25">
      <c r="A119" s="115"/>
      <c r="B119" s="115"/>
      <c r="C119" s="115"/>
      <c r="D119" s="115"/>
      <c r="E119" s="115"/>
      <c r="F119" s="115"/>
      <c r="G119" s="115"/>
      <c r="H119" s="115"/>
      <c r="I119" s="115"/>
      <c r="J119" s="115"/>
      <c r="K119" s="115"/>
      <c r="L119" s="115"/>
      <c r="M119" s="115"/>
      <c r="N119" s="115"/>
      <c r="O119" s="115"/>
      <c r="P119" s="115"/>
      <c r="Q119" s="115"/>
      <c r="R119" s="115"/>
      <c r="S119" s="115"/>
      <c r="T119" s="115"/>
      <c r="U119" s="115"/>
      <c r="V119" s="115"/>
      <c r="W119" s="115"/>
      <c r="X119" s="115"/>
      <c r="Y119" s="115"/>
      <c r="Z119" s="115"/>
    </row>
    <row r="120" spans="1:26" ht="14.25" customHeight="1" x14ac:dyDescent="0.25">
      <c r="A120" s="115"/>
      <c r="B120" s="115"/>
      <c r="C120" s="115"/>
      <c r="D120" s="115"/>
      <c r="E120" s="115"/>
      <c r="F120" s="115"/>
      <c r="G120" s="115"/>
      <c r="H120" s="115"/>
      <c r="I120" s="115"/>
      <c r="J120" s="115"/>
      <c r="K120" s="115"/>
      <c r="L120" s="115"/>
      <c r="M120" s="115"/>
      <c r="N120" s="115"/>
      <c r="O120" s="115"/>
      <c r="P120" s="115"/>
      <c r="Q120" s="115"/>
      <c r="R120" s="115"/>
      <c r="S120" s="115"/>
      <c r="T120" s="115"/>
      <c r="U120" s="115"/>
      <c r="V120" s="115"/>
      <c r="W120" s="115"/>
      <c r="X120" s="115"/>
      <c r="Y120" s="115"/>
      <c r="Z120" s="115"/>
    </row>
    <row r="121" spans="1:26" ht="14.25" customHeight="1" x14ac:dyDescent="0.25">
      <c r="A121" s="115"/>
      <c r="B121" s="115"/>
      <c r="C121" s="115"/>
      <c r="D121" s="115"/>
      <c r="E121" s="115"/>
      <c r="F121" s="115"/>
      <c r="G121" s="115"/>
      <c r="H121" s="115"/>
      <c r="I121" s="115"/>
      <c r="J121" s="115"/>
      <c r="K121" s="115"/>
      <c r="L121" s="115"/>
      <c r="M121" s="115"/>
      <c r="N121" s="115"/>
      <c r="O121" s="115"/>
      <c r="P121" s="115"/>
      <c r="Q121" s="115"/>
      <c r="R121" s="115"/>
      <c r="S121" s="115"/>
      <c r="T121" s="115"/>
      <c r="U121" s="115"/>
      <c r="V121" s="115"/>
      <c r="W121" s="115"/>
      <c r="X121" s="115"/>
      <c r="Y121" s="115"/>
      <c r="Z121" s="115"/>
    </row>
    <row r="122" spans="1:26" ht="14.25" customHeight="1" x14ac:dyDescent="0.25">
      <c r="A122" s="115"/>
      <c r="B122" s="115"/>
      <c r="C122" s="115"/>
      <c r="D122" s="115"/>
      <c r="E122" s="115"/>
      <c r="F122" s="115"/>
      <c r="G122" s="115"/>
      <c r="H122" s="115"/>
      <c r="I122" s="115"/>
      <c r="J122" s="115"/>
      <c r="K122" s="115"/>
      <c r="L122" s="115"/>
      <c r="M122" s="115"/>
      <c r="N122" s="115"/>
      <c r="O122" s="115"/>
      <c r="P122" s="115"/>
      <c r="Q122" s="115"/>
      <c r="R122" s="115"/>
      <c r="S122" s="115"/>
      <c r="T122" s="115"/>
      <c r="U122" s="115"/>
      <c r="V122" s="115"/>
      <c r="W122" s="115"/>
      <c r="X122" s="115"/>
      <c r="Y122" s="115"/>
      <c r="Z122" s="115"/>
    </row>
    <row r="123" spans="1:26" ht="14.25" customHeight="1" x14ac:dyDescent="0.25">
      <c r="A123" s="115"/>
      <c r="B123" s="115"/>
      <c r="C123" s="115"/>
      <c r="D123" s="115"/>
      <c r="E123" s="115"/>
      <c r="F123" s="115"/>
      <c r="G123" s="115"/>
      <c r="H123" s="115"/>
      <c r="I123" s="115"/>
      <c r="J123" s="115"/>
      <c r="K123" s="115"/>
      <c r="L123" s="115"/>
      <c r="M123" s="115"/>
      <c r="N123" s="115"/>
      <c r="O123" s="115"/>
      <c r="P123" s="115"/>
      <c r="Q123" s="115"/>
      <c r="R123" s="115"/>
      <c r="S123" s="115"/>
      <c r="T123" s="115"/>
      <c r="U123" s="115"/>
      <c r="V123" s="115"/>
      <c r="W123" s="115"/>
      <c r="X123" s="115"/>
      <c r="Y123" s="115"/>
      <c r="Z123" s="115"/>
    </row>
    <row r="124" spans="1:26" ht="14.25" customHeight="1" x14ac:dyDescent="0.25">
      <c r="A124" s="115"/>
      <c r="B124" s="115"/>
      <c r="C124" s="115"/>
      <c r="D124" s="115"/>
      <c r="E124" s="115"/>
      <c r="F124" s="115"/>
      <c r="G124" s="115"/>
      <c r="H124" s="115"/>
      <c r="I124" s="115"/>
      <c r="J124" s="115"/>
      <c r="K124" s="115"/>
      <c r="L124" s="115"/>
      <c r="M124" s="115"/>
      <c r="N124" s="115"/>
      <c r="O124" s="115"/>
      <c r="P124" s="115"/>
      <c r="Q124" s="115"/>
      <c r="R124" s="115"/>
      <c r="S124" s="115"/>
      <c r="T124" s="115"/>
      <c r="U124" s="115"/>
      <c r="V124" s="115"/>
      <c r="W124" s="115"/>
      <c r="X124" s="115"/>
      <c r="Y124" s="115"/>
      <c r="Z124" s="115"/>
    </row>
    <row r="125" spans="1:26" ht="14.25" customHeight="1" x14ac:dyDescent="0.25">
      <c r="A125" s="115"/>
      <c r="B125" s="115"/>
      <c r="C125" s="115"/>
      <c r="D125" s="115"/>
      <c r="E125" s="115"/>
      <c r="F125" s="115"/>
      <c r="G125" s="115"/>
      <c r="H125" s="115"/>
      <c r="I125" s="115"/>
      <c r="J125" s="115"/>
      <c r="K125" s="115"/>
      <c r="L125" s="115"/>
      <c r="M125" s="115"/>
      <c r="N125" s="115"/>
      <c r="O125" s="115"/>
      <c r="P125" s="115"/>
      <c r="Q125" s="115"/>
      <c r="R125" s="115"/>
      <c r="S125" s="115"/>
      <c r="T125" s="115"/>
      <c r="U125" s="115"/>
      <c r="V125" s="115"/>
      <c r="W125" s="115"/>
      <c r="X125" s="115"/>
      <c r="Y125" s="115"/>
      <c r="Z125" s="115"/>
    </row>
    <row r="126" spans="1:26" ht="14.25" customHeight="1" x14ac:dyDescent="0.25">
      <c r="A126" s="115"/>
      <c r="B126" s="115"/>
      <c r="C126" s="115"/>
      <c r="D126" s="115"/>
      <c r="E126" s="115"/>
      <c r="F126" s="115"/>
      <c r="G126" s="115"/>
      <c r="H126" s="115"/>
      <c r="I126" s="115"/>
      <c r="J126" s="115"/>
      <c r="K126" s="115"/>
      <c r="L126" s="115"/>
      <c r="M126" s="115"/>
      <c r="N126" s="115"/>
      <c r="O126" s="115"/>
      <c r="P126" s="115"/>
      <c r="Q126" s="115"/>
      <c r="R126" s="115"/>
      <c r="S126" s="115"/>
      <c r="T126" s="115"/>
      <c r="U126" s="115"/>
      <c r="V126" s="115"/>
      <c r="W126" s="115"/>
      <c r="X126" s="115"/>
      <c r="Y126" s="115"/>
      <c r="Z126" s="115"/>
    </row>
    <row r="127" spans="1:26" ht="14.25" customHeight="1" x14ac:dyDescent="0.25">
      <c r="A127" s="115"/>
      <c r="B127" s="115"/>
      <c r="C127" s="115"/>
      <c r="D127" s="115"/>
      <c r="E127" s="115"/>
      <c r="F127" s="115"/>
      <c r="G127" s="115"/>
      <c r="H127" s="115"/>
      <c r="I127" s="115"/>
      <c r="J127" s="115"/>
      <c r="K127" s="115"/>
      <c r="L127" s="115"/>
      <c r="M127" s="115"/>
      <c r="N127" s="115"/>
      <c r="O127" s="115"/>
      <c r="P127" s="115"/>
      <c r="Q127" s="115"/>
      <c r="R127" s="115"/>
      <c r="S127" s="115"/>
      <c r="T127" s="115"/>
      <c r="U127" s="115"/>
      <c r="V127" s="115"/>
      <c r="W127" s="115"/>
      <c r="X127" s="115"/>
      <c r="Y127" s="115"/>
      <c r="Z127" s="115"/>
    </row>
    <row r="128" spans="1:26" ht="14.25" customHeight="1" x14ac:dyDescent="0.25">
      <c r="A128" s="115"/>
      <c r="B128" s="115"/>
      <c r="C128" s="115"/>
      <c r="D128" s="115"/>
      <c r="E128" s="115"/>
      <c r="F128" s="115"/>
      <c r="G128" s="115"/>
      <c r="H128" s="115"/>
      <c r="I128" s="115"/>
      <c r="J128" s="115"/>
      <c r="K128" s="115"/>
      <c r="L128" s="115"/>
      <c r="M128" s="115"/>
      <c r="N128" s="115"/>
      <c r="O128" s="115"/>
      <c r="P128" s="115"/>
      <c r="Q128" s="115"/>
      <c r="R128" s="115"/>
      <c r="S128" s="115"/>
      <c r="T128" s="115"/>
      <c r="U128" s="115"/>
      <c r="V128" s="115"/>
      <c r="W128" s="115"/>
      <c r="X128" s="115"/>
      <c r="Y128" s="115"/>
      <c r="Z128" s="115"/>
    </row>
    <row r="129" spans="1:26" ht="14.25" customHeight="1" x14ac:dyDescent="0.25">
      <c r="A129" s="115"/>
      <c r="B129" s="115"/>
      <c r="C129" s="115"/>
      <c r="D129" s="115"/>
      <c r="E129" s="115"/>
      <c r="F129" s="115"/>
      <c r="G129" s="115"/>
      <c r="H129" s="115"/>
      <c r="I129" s="115"/>
      <c r="J129" s="115"/>
      <c r="K129" s="115"/>
      <c r="L129" s="115"/>
      <c r="M129" s="115"/>
      <c r="N129" s="115"/>
      <c r="O129" s="115"/>
      <c r="P129" s="115"/>
      <c r="Q129" s="115"/>
      <c r="R129" s="115"/>
      <c r="S129" s="115"/>
      <c r="T129" s="115"/>
      <c r="U129" s="115"/>
      <c r="V129" s="115"/>
      <c r="W129" s="115"/>
      <c r="X129" s="115"/>
      <c r="Y129" s="115"/>
      <c r="Z129" s="115"/>
    </row>
    <row r="130" spans="1:26" ht="14.25" customHeight="1" x14ac:dyDescent="0.25">
      <c r="A130" s="115"/>
      <c r="B130" s="115"/>
      <c r="C130" s="115"/>
      <c r="D130" s="115"/>
      <c r="E130" s="115"/>
      <c r="F130" s="115"/>
      <c r="G130" s="115"/>
      <c r="H130" s="115"/>
      <c r="I130" s="115"/>
      <c r="J130" s="115"/>
      <c r="K130" s="115"/>
      <c r="L130" s="115"/>
      <c r="M130" s="115"/>
      <c r="N130" s="115"/>
      <c r="O130" s="115"/>
      <c r="P130" s="115"/>
      <c r="Q130" s="115"/>
      <c r="R130" s="115"/>
      <c r="S130" s="115"/>
      <c r="T130" s="115"/>
      <c r="U130" s="115"/>
      <c r="V130" s="115"/>
      <c r="W130" s="115"/>
      <c r="X130" s="115"/>
      <c r="Y130" s="115"/>
      <c r="Z130" s="115"/>
    </row>
    <row r="131" spans="1:26" ht="14.25" customHeight="1" x14ac:dyDescent="0.25">
      <c r="A131" s="115"/>
      <c r="B131" s="115"/>
      <c r="C131" s="115"/>
      <c r="D131" s="115"/>
      <c r="E131" s="115"/>
      <c r="F131" s="115"/>
      <c r="G131" s="115"/>
      <c r="H131" s="115"/>
      <c r="I131" s="115"/>
      <c r="J131" s="115"/>
      <c r="K131" s="115"/>
      <c r="L131" s="115"/>
      <c r="M131" s="115"/>
      <c r="N131" s="115"/>
      <c r="O131" s="115"/>
      <c r="P131" s="115"/>
      <c r="Q131" s="115"/>
      <c r="R131" s="115"/>
      <c r="S131" s="115"/>
      <c r="T131" s="115"/>
      <c r="U131" s="115"/>
      <c r="V131" s="115"/>
      <c r="W131" s="115"/>
      <c r="X131" s="115"/>
      <c r="Y131" s="115"/>
      <c r="Z131" s="115"/>
    </row>
    <row r="132" spans="1:26" ht="14.25" customHeight="1" x14ac:dyDescent="0.25">
      <c r="A132" s="115"/>
      <c r="B132" s="115"/>
      <c r="C132" s="115"/>
      <c r="D132" s="115"/>
      <c r="E132" s="115"/>
      <c r="F132" s="115"/>
      <c r="G132" s="115"/>
      <c r="H132" s="115"/>
      <c r="I132" s="115"/>
      <c r="J132" s="115"/>
      <c r="K132" s="115"/>
      <c r="L132" s="115"/>
      <c r="M132" s="115"/>
      <c r="N132" s="115"/>
      <c r="O132" s="115"/>
      <c r="P132" s="115"/>
      <c r="Q132" s="115"/>
      <c r="R132" s="115"/>
      <c r="S132" s="115"/>
      <c r="T132" s="115"/>
      <c r="U132" s="115"/>
      <c r="V132" s="115"/>
      <c r="W132" s="115"/>
      <c r="X132" s="115"/>
      <c r="Y132" s="115"/>
      <c r="Z132" s="115"/>
    </row>
    <row r="133" spans="1:26" ht="14.25" customHeight="1" x14ac:dyDescent="0.25">
      <c r="A133" s="115"/>
      <c r="B133" s="115"/>
      <c r="C133" s="115"/>
      <c r="D133" s="115"/>
      <c r="E133" s="115"/>
      <c r="F133" s="115"/>
      <c r="G133" s="115"/>
      <c r="H133" s="115"/>
      <c r="I133" s="115"/>
      <c r="J133" s="115"/>
      <c r="K133" s="115"/>
      <c r="L133" s="115"/>
      <c r="M133" s="115"/>
      <c r="N133" s="115"/>
      <c r="O133" s="115"/>
      <c r="P133" s="115"/>
      <c r="Q133" s="115"/>
      <c r="R133" s="115"/>
      <c r="S133" s="115"/>
      <c r="T133" s="115"/>
      <c r="U133" s="115"/>
      <c r="V133" s="115"/>
      <c r="W133" s="115"/>
      <c r="X133" s="115"/>
      <c r="Y133" s="115"/>
      <c r="Z133" s="115"/>
    </row>
    <row r="134" spans="1:26" ht="14.25" customHeight="1" x14ac:dyDescent="0.25">
      <c r="A134" s="115"/>
      <c r="B134" s="115"/>
      <c r="C134" s="115"/>
      <c r="D134" s="115"/>
      <c r="E134" s="115"/>
      <c r="F134" s="115"/>
      <c r="G134" s="115"/>
      <c r="H134" s="115"/>
      <c r="I134" s="115"/>
      <c r="J134" s="115"/>
      <c r="K134" s="115"/>
      <c r="L134" s="115"/>
      <c r="M134" s="115"/>
      <c r="N134" s="115"/>
      <c r="O134" s="115"/>
      <c r="P134" s="115"/>
      <c r="Q134" s="115"/>
      <c r="R134" s="115"/>
      <c r="S134" s="115"/>
      <c r="T134" s="115"/>
      <c r="U134" s="115"/>
      <c r="V134" s="115"/>
      <c r="W134" s="115"/>
      <c r="X134" s="115"/>
      <c r="Y134" s="115"/>
      <c r="Z134" s="115"/>
    </row>
    <row r="135" spans="1:26" ht="14.25" customHeight="1" x14ac:dyDescent="0.25">
      <c r="A135" s="115"/>
      <c r="B135" s="115"/>
      <c r="C135" s="115"/>
      <c r="D135" s="115"/>
      <c r="E135" s="115"/>
      <c r="F135" s="115"/>
      <c r="G135" s="115"/>
      <c r="H135" s="115"/>
      <c r="I135" s="115"/>
      <c r="J135" s="115"/>
      <c r="K135" s="115"/>
      <c r="L135" s="115"/>
      <c r="M135" s="115"/>
      <c r="N135" s="115"/>
      <c r="O135" s="115"/>
      <c r="P135" s="115"/>
      <c r="Q135" s="115"/>
      <c r="R135" s="115"/>
      <c r="S135" s="115"/>
      <c r="T135" s="115"/>
      <c r="U135" s="115"/>
      <c r="V135" s="115"/>
      <c r="W135" s="115"/>
      <c r="X135" s="115"/>
      <c r="Y135" s="115"/>
      <c r="Z135" s="115"/>
    </row>
    <row r="136" spans="1:26" ht="14.25" customHeight="1" x14ac:dyDescent="0.25">
      <c r="A136" s="115"/>
      <c r="B136" s="115"/>
      <c r="C136" s="115"/>
      <c r="D136" s="115"/>
      <c r="E136" s="115"/>
      <c r="F136" s="115"/>
      <c r="G136" s="115"/>
      <c r="H136" s="115"/>
      <c r="I136" s="115"/>
      <c r="J136" s="115"/>
      <c r="K136" s="115"/>
      <c r="L136" s="115"/>
      <c r="M136" s="115"/>
      <c r="N136" s="115"/>
      <c r="O136" s="115"/>
      <c r="P136" s="115"/>
      <c r="Q136" s="115"/>
      <c r="R136" s="115"/>
      <c r="S136" s="115"/>
      <c r="T136" s="115"/>
      <c r="U136" s="115"/>
      <c r="V136" s="115"/>
      <c r="W136" s="115"/>
      <c r="X136" s="115"/>
      <c r="Y136" s="115"/>
      <c r="Z136" s="115"/>
    </row>
    <row r="137" spans="1:26" ht="14.25" customHeight="1" x14ac:dyDescent="0.25">
      <c r="A137" s="115"/>
      <c r="B137" s="115"/>
      <c r="C137" s="115"/>
      <c r="D137" s="115"/>
      <c r="E137" s="115"/>
      <c r="F137" s="115"/>
      <c r="G137" s="115"/>
      <c r="H137" s="115"/>
      <c r="I137" s="115"/>
      <c r="J137" s="115"/>
      <c r="K137" s="115"/>
      <c r="L137" s="115"/>
      <c r="M137" s="115"/>
      <c r="N137" s="115"/>
      <c r="O137" s="115"/>
      <c r="P137" s="115"/>
      <c r="Q137" s="115"/>
      <c r="R137" s="115"/>
      <c r="S137" s="115"/>
      <c r="T137" s="115"/>
      <c r="U137" s="115"/>
      <c r="V137" s="115"/>
      <c r="W137" s="115"/>
      <c r="X137" s="115"/>
      <c r="Y137" s="115"/>
      <c r="Z137" s="115"/>
    </row>
    <row r="138" spans="1:26" ht="14.25" customHeight="1" x14ac:dyDescent="0.25">
      <c r="A138" s="115"/>
      <c r="B138" s="115"/>
      <c r="C138" s="115"/>
      <c r="D138" s="115"/>
      <c r="E138" s="115"/>
      <c r="F138" s="115"/>
      <c r="G138" s="115"/>
      <c r="H138" s="115"/>
      <c r="I138" s="115"/>
      <c r="J138" s="115"/>
      <c r="K138" s="115"/>
      <c r="L138" s="115"/>
      <c r="M138" s="115"/>
      <c r="N138" s="115"/>
      <c r="O138" s="115"/>
      <c r="P138" s="115"/>
      <c r="Q138" s="115"/>
      <c r="R138" s="115"/>
      <c r="S138" s="115"/>
      <c r="T138" s="115"/>
      <c r="U138" s="115"/>
      <c r="V138" s="115"/>
      <c r="W138" s="115"/>
      <c r="X138" s="115"/>
      <c r="Y138" s="115"/>
      <c r="Z138" s="115"/>
    </row>
    <row r="139" spans="1:26" ht="14.25" customHeight="1" x14ac:dyDescent="0.25">
      <c r="A139" s="115"/>
      <c r="B139" s="115"/>
      <c r="C139" s="115"/>
      <c r="D139" s="115"/>
      <c r="E139" s="115"/>
      <c r="F139" s="115"/>
      <c r="G139" s="115"/>
      <c r="H139" s="115"/>
      <c r="I139" s="115"/>
      <c r="J139" s="115"/>
      <c r="K139" s="115"/>
      <c r="L139" s="115"/>
      <c r="M139" s="115"/>
      <c r="N139" s="115"/>
      <c r="O139" s="115"/>
      <c r="P139" s="115"/>
      <c r="Q139" s="115"/>
      <c r="R139" s="115"/>
      <c r="S139" s="115"/>
      <c r="T139" s="115"/>
      <c r="U139" s="115"/>
      <c r="V139" s="115"/>
      <c r="W139" s="115"/>
      <c r="X139" s="115"/>
      <c r="Y139" s="115"/>
      <c r="Z139" s="115"/>
    </row>
    <row r="140" spans="1:26" ht="14.25" customHeight="1" x14ac:dyDescent="0.25">
      <c r="A140" s="115"/>
      <c r="B140" s="115"/>
      <c r="C140" s="115"/>
      <c r="D140" s="115"/>
      <c r="E140" s="115"/>
      <c r="F140" s="115"/>
      <c r="G140" s="115"/>
      <c r="H140" s="115"/>
      <c r="I140" s="115"/>
      <c r="J140" s="115"/>
      <c r="K140" s="115"/>
      <c r="L140" s="115"/>
      <c r="M140" s="115"/>
      <c r="N140" s="115"/>
      <c r="O140" s="115"/>
      <c r="P140" s="115"/>
      <c r="Q140" s="115"/>
      <c r="R140" s="115"/>
      <c r="S140" s="115"/>
      <c r="T140" s="115"/>
      <c r="U140" s="115"/>
      <c r="V140" s="115"/>
      <c r="W140" s="115"/>
      <c r="X140" s="115"/>
      <c r="Y140" s="115"/>
      <c r="Z140" s="115"/>
    </row>
    <row r="141" spans="1:26" ht="14.25" customHeight="1" x14ac:dyDescent="0.25">
      <c r="A141" s="115"/>
      <c r="B141" s="115"/>
      <c r="C141" s="115"/>
      <c r="D141" s="115"/>
      <c r="E141" s="115"/>
      <c r="F141" s="115"/>
      <c r="G141" s="115"/>
      <c r="H141" s="115"/>
      <c r="I141" s="115"/>
      <c r="J141" s="115"/>
      <c r="K141" s="115"/>
      <c r="L141" s="115"/>
      <c r="M141" s="115"/>
      <c r="N141" s="115"/>
      <c r="O141" s="115"/>
      <c r="P141" s="115"/>
      <c r="Q141" s="115"/>
      <c r="R141" s="115"/>
      <c r="S141" s="115"/>
      <c r="T141" s="115"/>
      <c r="U141" s="115"/>
      <c r="V141" s="115"/>
      <c r="W141" s="115"/>
      <c r="X141" s="115"/>
      <c r="Y141" s="115"/>
      <c r="Z141" s="115"/>
    </row>
    <row r="142" spans="1:26" ht="14.25" customHeight="1" x14ac:dyDescent="0.25">
      <c r="A142" s="115"/>
      <c r="B142" s="115"/>
      <c r="C142" s="115"/>
      <c r="D142" s="115"/>
      <c r="E142" s="115"/>
      <c r="F142" s="115"/>
      <c r="G142" s="115"/>
      <c r="H142" s="115"/>
      <c r="I142" s="115"/>
      <c r="J142" s="115"/>
      <c r="K142" s="115"/>
      <c r="L142" s="115"/>
      <c r="M142" s="115"/>
      <c r="N142" s="115"/>
      <c r="O142" s="115"/>
      <c r="P142" s="115"/>
      <c r="Q142" s="115"/>
      <c r="R142" s="115"/>
      <c r="S142" s="115"/>
      <c r="T142" s="115"/>
      <c r="U142" s="115"/>
      <c r="V142" s="115"/>
      <c r="W142" s="115"/>
      <c r="X142" s="115"/>
      <c r="Y142" s="115"/>
      <c r="Z142" s="115"/>
    </row>
    <row r="143" spans="1:26" ht="14.25" customHeight="1" x14ac:dyDescent="0.25">
      <c r="A143" s="115"/>
      <c r="B143" s="115"/>
      <c r="C143" s="115"/>
      <c r="D143" s="115"/>
      <c r="E143" s="115"/>
      <c r="F143" s="115"/>
      <c r="G143" s="115"/>
      <c r="H143" s="115"/>
      <c r="I143" s="115"/>
      <c r="J143" s="115"/>
      <c r="K143" s="115"/>
      <c r="L143" s="115"/>
      <c r="M143" s="115"/>
      <c r="N143" s="115"/>
      <c r="O143" s="115"/>
      <c r="P143" s="115"/>
      <c r="Q143" s="115"/>
      <c r="R143" s="115"/>
      <c r="S143" s="115"/>
      <c r="T143" s="115"/>
      <c r="U143" s="115"/>
      <c r="V143" s="115"/>
      <c r="W143" s="115"/>
      <c r="X143" s="115"/>
      <c r="Y143" s="115"/>
      <c r="Z143" s="115"/>
    </row>
    <row r="144" spans="1:26" ht="14.25" customHeight="1" x14ac:dyDescent="0.25">
      <c r="A144" s="115"/>
      <c r="B144" s="115"/>
      <c r="C144" s="115"/>
      <c r="D144" s="115"/>
      <c r="E144" s="115"/>
      <c r="F144" s="115"/>
      <c r="G144" s="115"/>
      <c r="H144" s="115"/>
      <c r="I144" s="115"/>
      <c r="J144" s="115"/>
      <c r="K144" s="115"/>
      <c r="L144" s="115"/>
      <c r="M144" s="115"/>
      <c r="N144" s="115"/>
      <c r="O144" s="115"/>
      <c r="P144" s="115"/>
      <c r="Q144" s="115"/>
      <c r="R144" s="115"/>
      <c r="S144" s="115"/>
      <c r="T144" s="115"/>
      <c r="U144" s="115"/>
      <c r="V144" s="115"/>
      <c r="W144" s="115"/>
      <c r="X144" s="115"/>
      <c r="Y144" s="115"/>
      <c r="Z144" s="115"/>
    </row>
    <row r="145" spans="1:26" ht="14.25" customHeight="1" x14ac:dyDescent="0.25">
      <c r="A145" s="115"/>
      <c r="B145" s="115"/>
      <c r="C145" s="115"/>
      <c r="D145" s="115"/>
      <c r="E145" s="115"/>
      <c r="F145" s="115"/>
      <c r="G145" s="115"/>
      <c r="H145" s="115"/>
      <c r="I145" s="115"/>
      <c r="J145" s="115"/>
      <c r="K145" s="115"/>
      <c r="L145" s="115"/>
      <c r="M145" s="115"/>
      <c r="N145" s="115"/>
      <c r="O145" s="115"/>
      <c r="P145" s="115"/>
      <c r="Q145" s="115"/>
      <c r="R145" s="115"/>
      <c r="S145" s="115"/>
      <c r="T145" s="115"/>
      <c r="U145" s="115"/>
      <c r="V145" s="115"/>
      <c r="W145" s="115"/>
      <c r="X145" s="115"/>
      <c r="Y145" s="115"/>
      <c r="Z145" s="115"/>
    </row>
    <row r="146" spans="1:26" ht="14.25" customHeight="1" x14ac:dyDescent="0.25">
      <c r="A146" s="115"/>
      <c r="B146" s="115"/>
      <c r="C146" s="115"/>
      <c r="D146" s="115"/>
      <c r="E146" s="115"/>
      <c r="F146" s="115"/>
      <c r="G146" s="115"/>
      <c r="H146" s="115"/>
      <c r="I146" s="115"/>
      <c r="J146" s="115"/>
      <c r="K146" s="115"/>
      <c r="L146" s="115"/>
      <c r="M146" s="115"/>
      <c r="N146" s="115"/>
      <c r="O146" s="115"/>
      <c r="P146" s="115"/>
      <c r="Q146" s="115"/>
      <c r="R146" s="115"/>
      <c r="S146" s="115"/>
      <c r="T146" s="115"/>
      <c r="U146" s="115"/>
      <c r="V146" s="115"/>
      <c r="W146" s="115"/>
      <c r="X146" s="115"/>
      <c r="Y146" s="115"/>
      <c r="Z146" s="115"/>
    </row>
    <row r="147" spans="1:26" ht="14.25" customHeight="1" x14ac:dyDescent="0.25">
      <c r="A147" s="115"/>
      <c r="B147" s="115"/>
      <c r="C147" s="115"/>
      <c r="D147" s="115"/>
      <c r="E147" s="115"/>
      <c r="F147" s="115"/>
      <c r="G147" s="115"/>
      <c r="H147" s="115"/>
      <c r="I147" s="115"/>
      <c r="J147" s="115"/>
      <c r="K147" s="115"/>
      <c r="L147" s="115"/>
      <c r="M147" s="115"/>
      <c r="N147" s="115"/>
      <c r="O147" s="115"/>
      <c r="P147" s="115"/>
      <c r="Q147" s="115"/>
      <c r="R147" s="115"/>
      <c r="S147" s="115"/>
      <c r="T147" s="115"/>
      <c r="U147" s="115"/>
      <c r="V147" s="115"/>
      <c r="W147" s="115"/>
      <c r="X147" s="115"/>
      <c r="Y147" s="115"/>
      <c r="Z147" s="115"/>
    </row>
    <row r="148" spans="1:26" ht="14.25" customHeight="1" x14ac:dyDescent="0.25">
      <c r="A148" s="115"/>
      <c r="B148" s="115"/>
      <c r="C148" s="115"/>
      <c r="D148" s="115"/>
      <c r="E148" s="115"/>
      <c r="F148" s="115"/>
      <c r="G148" s="115"/>
      <c r="H148" s="115"/>
      <c r="I148" s="115"/>
      <c r="J148" s="115"/>
      <c r="K148" s="115"/>
      <c r="L148" s="115"/>
      <c r="M148" s="115"/>
      <c r="N148" s="115"/>
      <c r="O148" s="115"/>
      <c r="P148" s="115"/>
      <c r="Q148" s="115"/>
      <c r="R148" s="115"/>
      <c r="S148" s="115"/>
      <c r="T148" s="115"/>
      <c r="U148" s="115"/>
      <c r="V148" s="115"/>
      <c r="W148" s="115"/>
      <c r="X148" s="115"/>
      <c r="Y148" s="115"/>
      <c r="Z148" s="115"/>
    </row>
    <row r="149" spans="1:26" ht="14.25" customHeight="1" x14ac:dyDescent="0.25">
      <c r="A149" s="115"/>
      <c r="B149" s="115"/>
      <c r="C149" s="115"/>
      <c r="D149" s="115"/>
      <c r="E149" s="115"/>
      <c r="F149" s="115"/>
      <c r="G149" s="115"/>
      <c r="H149" s="115"/>
      <c r="I149" s="115"/>
      <c r="J149" s="115"/>
      <c r="K149" s="115"/>
      <c r="L149" s="115"/>
      <c r="M149" s="115"/>
      <c r="N149" s="115"/>
      <c r="O149" s="115"/>
      <c r="P149" s="115"/>
      <c r="Q149" s="115"/>
      <c r="R149" s="115"/>
      <c r="S149" s="115"/>
      <c r="T149" s="115"/>
      <c r="U149" s="115"/>
      <c r="V149" s="115"/>
      <c r="W149" s="115"/>
      <c r="X149" s="115"/>
      <c r="Y149" s="115"/>
      <c r="Z149" s="115"/>
    </row>
    <row r="150" spans="1:26" ht="14.25" customHeight="1" x14ac:dyDescent="0.25">
      <c r="A150" s="115"/>
      <c r="B150" s="115"/>
      <c r="C150" s="115"/>
      <c r="D150" s="115"/>
      <c r="E150" s="115"/>
      <c r="F150" s="115"/>
      <c r="G150" s="115"/>
      <c r="H150" s="115"/>
      <c r="I150" s="115"/>
      <c r="J150" s="115"/>
      <c r="K150" s="115"/>
      <c r="L150" s="115"/>
      <c r="M150" s="115"/>
      <c r="N150" s="115"/>
      <c r="O150" s="115"/>
      <c r="P150" s="115"/>
      <c r="Q150" s="115"/>
      <c r="R150" s="115"/>
      <c r="S150" s="115"/>
      <c r="T150" s="115"/>
      <c r="U150" s="115"/>
      <c r="V150" s="115"/>
      <c r="W150" s="115"/>
      <c r="X150" s="115"/>
      <c r="Y150" s="115"/>
      <c r="Z150" s="115"/>
    </row>
    <row r="151" spans="1:26" ht="14.25" customHeight="1" x14ac:dyDescent="0.25">
      <c r="A151" s="115"/>
      <c r="B151" s="115"/>
      <c r="C151" s="115"/>
      <c r="D151" s="115"/>
      <c r="E151" s="115"/>
      <c r="F151" s="115"/>
      <c r="G151" s="115"/>
      <c r="H151" s="115"/>
      <c r="I151" s="115"/>
      <c r="J151" s="115"/>
      <c r="K151" s="115"/>
      <c r="L151" s="115"/>
      <c r="M151" s="115"/>
      <c r="N151" s="115"/>
      <c r="O151" s="115"/>
      <c r="P151" s="115"/>
      <c r="Q151" s="115"/>
      <c r="R151" s="115"/>
      <c r="S151" s="115"/>
      <c r="T151" s="115"/>
      <c r="U151" s="115"/>
      <c r="V151" s="115"/>
      <c r="W151" s="115"/>
      <c r="X151" s="115"/>
      <c r="Y151" s="115"/>
      <c r="Z151" s="115"/>
    </row>
    <row r="152" spans="1:26" ht="14.25" customHeight="1" x14ac:dyDescent="0.25">
      <c r="A152" s="115"/>
      <c r="B152" s="115"/>
      <c r="C152" s="115"/>
      <c r="D152" s="115"/>
      <c r="E152" s="115"/>
      <c r="F152" s="115"/>
      <c r="G152" s="115"/>
      <c r="H152" s="115"/>
      <c r="I152" s="115"/>
      <c r="J152" s="115"/>
      <c r="K152" s="115"/>
      <c r="L152" s="115"/>
      <c r="M152" s="115"/>
      <c r="N152" s="115"/>
      <c r="O152" s="115"/>
      <c r="P152" s="115"/>
      <c r="Q152" s="115"/>
      <c r="R152" s="115"/>
      <c r="S152" s="115"/>
      <c r="T152" s="115"/>
      <c r="U152" s="115"/>
      <c r="V152" s="115"/>
      <c r="W152" s="115"/>
      <c r="X152" s="115"/>
      <c r="Y152" s="115"/>
      <c r="Z152" s="115"/>
    </row>
    <row r="153" spans="1:26" ht="14.25" customHeight="1" x14ac:dyDescent="0.25">
      <c r="A153" s="115"/>
      <c r="B153" s="115"/>
      <c r="C153" s="115"/>
      <c r="D153" s="115"/>
      <c r="E153" s="115"/>
      <c r="F153" s="115"/>
      <c r="G153" s="115"/>
      <c r="H153" s="115"/>
      <c r="I153" s="115"/>
      <c r="J153" s="115"/>
      <c r="K153" s="115"/>
      <c r="L153" s="115"/>
      <c r="M153" s="115"/>
      <c r="N153" s="115"/>
      <c r="O153" s="115"/>
      <c r="P153" s="115"/>
      <c r="Q153" s="115"/>
      <c r="R153" s="115"/>
      <c r="S153" s="115"/>
      <c r="T153" s="115"/>
      <c r="U153" s="115"/>
      <c r="V153" s="115"/>
      <c r="W153" s="115"/>
      <c r="X153" s="115"/>
      <c r="Y153" s="115"/>
      <c r="Z153" s="115"/>
    </row>
    <row r="154" spans="1:26" ht="14.25" customHeight="1" x14ac:dyDescent="0.25">
      <c r="A154" s="115"/>
      <c r="B154" s="115"/>
      <c r="C154" s="115"/>
      <c r="D154" s="115"/>
      <c r="E154" s="115"/>
      <c r="F154" s="115"/>
      <c r="G154" s="115"/>
      <c r="H154" s="115"/>
      <c r="I154" s="115"/>
      <c r="J154" s="115"/>
      <c r="K154" s="115"/>
      <c r="L154" s="115"/>
      <c r="M154" s="115"/>
      <c r="N154" s="115"/>
      <c r="O154" s="115"/>
      <c r="P154" s="115"/>
      <c r="Q154" s="115"/>
      <c r="R154" s="115"/>
      <c r="S154" s="115"/>
      <c r="T154" s="115"/>
      <c r="U154" s="115"/>
      <c r="V154" s="115"/>
      <c r="W154" s="115"/>
      <c r="X154" s="115"/>
      <c r="Y154" s="115"/>
      <c r="Z154" s="115"/>
    </row>
    <row r="155" spans="1:26" ht="14.25" customHeight="1" x14ac:dyDescent="0.25">
      <c r="A155" s="115"/>
      <c r="B155" s="115"/>
      <c r="C155" s="115"/>
      <c r="D155" s="115"/>
      <c r="E155" s="115"/>
      <c r="F155" s="115"/>
      <c r="G155" s="115"/>
      <c r="H155" s="115"/>
      <c r="I155" s="115"/>
      <c r="J155" s="115"/>
      <c r="K155" s="115"/>
      <c r="L155" s="115"/>
      <c r="M155" s="115"/>
      <c r="N155" s="115"/>
      <c r="O155" s="115"/>
      <c r="P155" s="115"/>
      <c r="Q155" s="115"/>
      <c r="R155" s="115"/>
      <c r="S155" s="115"/>
      <c r="T155" s="115"/>
      <c r="U155" s="115"/>
      <c r="V155" s="115"/>
      <c r="W155" s="115"/>
      <c r="X155" s="115"/>
      <c r="Y155" s="115"/>
      <c r="Z155" s="115"/>
    </row>
    <row r="156" spans="1:26" ht="14.25" customHeight="1" x14ac:dyDescent="0.25">
      <c r="A156" s="115"/>
      <c r="B156" s="115"/>
      <c r="C156" s="115"/>
      <c r="D156" s="115"/>
      <c r="E156" s="115"/>
      <c r="F156" s="115"/>
      <c r="G156" s="115"/>
      <c r="H156" s="115"/>
      <c r="I156" s="115"/>
      <c r="J156" s="115"/>
      <c r="K156" s="115"/>
      <c r="L156" s="115"/>
      <c r="M156" s="115"/>
      <c r="N156" s="115"/>
      <c r="O156" s="115"/>
      <c r="P156" s="115"/>
      <c r="Q156" s="115"/>
      <c r="R156" s="115"/>
      <c r="S156" s="115"/>
      <c r="T156" s="115"/>
      <c r="U156" s="115"/>
      <c r="V156" s="115"/>
      <c r="W156" s="115"/>
      <c r="X156" s="115"/>
      <c r="Y156" s="115"/>
      <c r="Z156" s="115"/>
    </row>
    <row r="157" spans="1:26" ht="14.25" customHeight="1" x14ac:dyDescent="0.25">
      <c r="A157" s="115"/>
      <c r="B157" s="115"/>
      <c r="C157" s="115"/>
      <c r="D157" s="115"/>
      <c r="E157" s="115"/>
      <c r="F157" s="115"/>
      <c r="G157" s="115"/>
      <c r="H157" s="115"/>
      <c r="I157" s="115"/>
      <c r="J157" s="115"/>
      <c r="K157" s="115"/>
      <c r="L157" s="115"/>
      <c r="M157" s="115"/>
      <c r="N157" s="115"/>
      <c r="O157" s="115"/>
      <c r="P157" s="115"/>
      <c r="Q157" s="115"/>
      <c r="R157" s="115"/>
      <c r="S157" s="115"/>
      <c r="T157" s="115"/>
      <c r="U157" s="115"/>
      <c r="V157" s="115"/>
      <c r="W157" s="115"/>
      <c r="X157" s="115"/>
      <c r="Y157" s="115"/>
      <c r="Z157" s="115"/>
    </row>
    <row r="158" spans="1:26" ht="14.25" customHeight="1" x14ac:dyDescent="0.25">
      <c r="A158" s="115"/>
      <c r="B158" s="115"/>
      <c r="C158" s="115"/>
      <c r="D158" s="115"/>
      <c r="E158" s="115"/>
      <c r="F158" s="115"/>
      <c r="G158" s="115"/>
      <c r="H158" s="115"/>
      <c r="I158" s="115"/>
      <c r="J158" s="115"/>
      <c r="K158" s="115"/>
      <c r="L158" s="115"/>
      <c r="M158" s="115"/>
      <c r="N158" s="115"/>
      <c r="O158" s="115"/>
      <c r="P158" s="115"/>
      <c r="Q158" s="115"/>
      <c r="R158" s="115"/>
      <c r="S158" s="115"/>
      <c r="T158" s="115"/>
      <c r="U158" s="115"/>
      <c r="V158" s="115"/>
      <c r="W158" s="115"/>
      <c r="X158" s="115"/>
      <c r="Y158" s="115"/>
      <c r="Z158" s="115"/>
    </row>
    <row r="159" spans="1:26" ht="14.25" customHeight="1" x14ac:dyDescent="0.25">
      <c r="A159" s="115"/>
      <c r="B159" s="115"/>
      <c r="C159" s="115"/>
      <c r="D159" s="115"/>
      <c r="E159" s="115"/>
      <c r="F159" s="115"/>
      <c r="G159" s="115"/>
      <c r="H159" s="115"/>
      <c r="I159" s="115"/>
      <c r="J159" s="115"/>
      <c r="K159" s="115"/>
      <c r="L159" s="115"/>
      <c r="M159" s="115"/>
      <c r="N159" s="115"/>
      <c r="O159" s="115"/>
      <c r="P159" s="115"/>
      <c r="Q159" s="115"/>
      <c r="R159" s="115"/>
      <c r="S159" s="115"/>
      <c r="T159" s="115"/>
      <c r="U159" s="115"/>
      <c r="V159" s="115"/>
      <c r="W159" s="115"/>
      <c r="X159" s="115"/>
      <c r="Y159" s="115"/>
      <c r="Z159" s="115"/>
    </row>
    <row r="160" spans="1:26" ht="14.25" customHeight="1" x14ac:dyDescent="0.25">
      <c r="A160" s="115"/>
      <c r="B160" s="115"/>
      <c r="C160" s="115"/>
      <c r="D160" s="115"/>
      <c r="E160" s="115"/>
      <c r="F160" s="115"/>
      <c r="G160" s="115"/>
      <c r="H160" s="115"/>
      <c r="I160" s="115"/>
      <c r="J160" s="115"/>
      <c r="K160" s="115"/>
      <c r="L160" s="115"/>
      <c r="M160" s="115"/>
      <c r="N160" s="115"/>
      <c r="O160" s="115"/>
      <c r="P160" s="115"/>
      <c r="Q160" s="115"/>
      <c r="R160" s="115"/>
      <c r="S160" s="115"/>
      <c r="T160" s="115"/>
      <c r="U160" s="115"/>
      <c r="V160" s="115"/>
      <c r="W160" s="115"/>
      <c r="X160" s="115"/>
      <c r="Y160" s="115"/>
      <c r="Z160" s="115"/>
    </row>
    <row r="161" spans="1:26" ht="14.25" customHeight="1" x14ac:dyDescent="0.25">
      <c r="A161" s="115"/>
      <c r="B161" s="115"/>
      <c r="C161" s="115"/>
      <c r="D161" s="115"/>
      <c r="E161" s="115"/>
      <c r="F161" s="115"/>
      <c r="G161" s="115"/>
      <c r="H161" s="115"/>
      <c r="I161" s="115"/>
      <c r="J161" s="115"/>
      <c r="K161" s="115"/>
      <c r="L161" s="115"/>
      <c r="M161" s="115"/>
      <c r="N161" s="115"/>
      <c r="O161" s="115"/>
      <c r="P161" s="115"/>
      <c r="Q161" s="115"/>
      <c r="R161" s="115"/>
      <c r="S161" s="115"/>
      <c r="T161" s="115"/>
      <c r="U161" s="115"/>
      <c r="V161" s="115"/>
      <c r="W161" s="115"/>
      <c r="X161" s="115"/>
      <c r="Y161" s="115"/>
      <c r="Z161" s="115"/>
    </row>
    <row r="162" spans="1:26" ht="14.25" customHeight="1" x14ac:dyDescent="0.25">
      <c r="A162" s="115"/>
      <c r="B162" s="115"/>
      <c r="C162" s="115"/>
      <c r="D162" s="115"/>
      <c r="E162" s="115"/>
      <c r="F162" s="115"/>
      <c r="G162" s="115"/>
      <c r="H162" s="115"/>
      <c r="I162" s="115"/>
      <c r="J162" s="115"/>
      <c r="K162" s="115"/>
      <c r="L162" s="115"/>
      <c r="M162" s="115"/>
      <c r="N162" s="115"/>
      <c r="O162" s="115"/>
      <c r="P162" s="115"/>
      <c r="Q162" s="115"/>
      <c r="R162" s="115"/>
      <c r="S162" s="115"/>
      <c r="T162" s="115"/>
      <c r="U162" s="115"/>
      <c r="V162" s="115"/>
      <c r="W162" s="115"/>
      <c r="X162" s="115"/>
      <c r="Y162" s="115"/>
      <c r="Z162" s="115"/>
    </row>
    <row r="163" spans="1:26" ht="14.25" customHeight="1" x14ac:dyDescent="0.25">
      <c r="A163" s="115"/>
      <c r="B163" s="115"/>
      <c r="C163" s="115"/>
      <c r="D163" s="115"/>
      <c r="E163" s="115"/>
      <c r="F163" s="115"/>
      <c r="G163" s="115"/>
      <c r="H163" s="115"/>
      <c r="I163" s="115"/>
      <c r="J163" s="115"/>
      <c r="K163" s="115"/>
      <c r="L163" s="115"/>
      <c r="M163" s="115"/>
      <c r="N163" s="115"/>
      <c r="O163" s="115"/>
      <c r="P163" s="115"/>
      <c r="Q163" s="115"/>
      <c r="R163" s="115"/>
      <c r="S163" s="115"/>
      <c r="T163" s="115"/>
      <c r="U163" s="115"/>
      <c r="V163" s="115"/>
      <c r="W163" s="115"/>
      <c r="X163" s="115"/>
      <c r="Y163" s="115"/>
      <c r="Z163" s="115"/>
    </row>
    <row r="164" spans="1:26" ht="14.25" customHeight="1" x14ac:dyDescent="0.25">
      <c r="A164" s="115"/>
      <c r="B164" s="115"/>
      <c r="C164" s="115"/>
      <c r="D164" s="115"/>
      <c r="E164" s="115"/>
      <c r="F164" s="115"/>
      <c r="G164" s="115"/>
      <c r="H164" s="115"/>
      <c r="I164" s="115"/>
      <c r="J164" s="115"/>
      <c r="K164" s="115"/>
      <c r="L164" s="115"/>
      <c r="M164" s="115"/>
      <c r="N164" s="115"/>
      <c r="O164" s="115"/>
      <c r="P164" s="115"/>
      <c r="Q164" s="115"/>
      <c r="R164" s="115"/>
      <c r="S164" s="115"/>
      <c r="T164" s="115"/>
      <c r="U164" s="115"/>
      <c r="V164" s="115"/>
      <c r="W164" s="115"/>
      <c r="X164" s="115"/>
      <c r="Y164" s="115"/>
      <c r="Z164" s="115"/>
    </row>
    <row r="165" spans="1:26" ht="14.25" customHeight="1" x14ac:dyDescent="0.25">
      <c r="A165" s="115"/>
      <c r="B165" s="115"/>
      <c r="C165" s="115"/>
      <c r="D165" s="115"/>
      <c r="E165" s="115"/>
      <c r="F165" s="115"/>
      <c r="G165" s="115"/>
      <c r="H165" s="115"/>
      <c r="I165" s="115"/>
      <c r="J165" s="115"/>
      <c r="K165" s="115"/>
      <c r="L165" s="115"/>
      <c r="M165" s="115"/>
      <c r="N165" s="115"/>
      <c r="O165" s="115"/>
      <c r="P165" s="115"/>
      <c r="Q165" s="115"/>
      <c r="R165" s="115"/>
      <c r="S165" s="115"/>
      <c r="T165" s="115"/>
      <c r="U165" s="115"/>
      <c r="V165" s="115"/>
      <c r="W165" s="115"/>
      <c r="X165" s="115"/>
      <c r="Y165" s="115"/>
      <c r="Z165" s="115"/>
    </row>
    <row r="166" spans="1:26" ht="14.25" customHeight="1" x14ac:dyDescent="0.25">
      <c r="A166" s="115"/>
      <c r="B166" s="115"/>
      <c r="C166" s="115"/>
      <c r="D166" s="115"/>
      <c r="E166" s="115"/>
      <c r="F166" s="115"/>
      <c r="G166" s="115"/>
      <c r="H166" s="115"/>
      <c r="I166" s="115"/>
      <c r="J166" s="115"/>
      <c r="K166" s="115"/>
      <c r="L166" s="115"/>
      <c r="M166" s="115"/>
      <c r="N166" s="115"/>
      <c r="O166" s="115"/>
      <c r="P166" s="115"/>
      <c r="Q166" s="115"/>
      <c r="R166" s="115"/>
      <c r="S166" s="115"/>
      <c r="T166" s="115"/>
      <c r="U166" s="115"/>
      <c r="V166" s="115"/>
      <c r="W166" s="115"/>
      <c r="X166" s="115"/>
      <c r="Y166" s="115"/>
      <c r="Z166" s="115"/>
    </row>
    <row r="167" spans="1:26" ht="14.25" customHeight="1" x14ac:dyDescent="0.25">
      <c r="A167" s="115"/>
      <c r="B167" s="115"/>
      <c r="C167" s="115"/>
      <c r="D167" s="115"/>
      <c r="E167" s="115"/>
      <c r="F167" s="115"/>
      <c r="G167" s="115"/>
      <c r="H167" s="115"/>
      <c r="I167" s="115"/>
      <c r="J167" s="115"/>
      <c r="K167" s="115"/>
      <c r="L167" s="115"/>
      <c r="M167" s="115"/>
      <c r="N167" s="115"/>
      <c r="O167" s="115"/>
      <c r="P167" s="115"/>
      <c r="Q167" s="115"/>
      <c r="R167" s="115"/>
      <c r="S167" s="115"/>
      <c r="T167" s="115"/>
      <c r="U167" s="115"/>
      <c r="V167" s="115"/>
      <c r="W167" s="115"/>
      <c r="X167" s="115"/>
      <c r="Y167" s="115"/>
      <c r="Z167" s="115"/>
    </row>
    <row r="168" spans="1:26" ht="14.25" customHeight="1" x14ac:dyDescent="0.25">
      <c r="A168" s="115"/>
      <c r="B168" s="115"/>
      <c r="C168" s="115"/>
      <c r="D168" s="115"/>
      <c r="E168" s="115"/>
      <c r="F168" s="115"/>
      <c r="G168" s="115"/>
      <c r="H168" s="115"/>
      <c r="I168" s="115"/>
      <c r="J168" s="115"/>
      <c r="K168" s="115"/>
      <c r="L168" s="115"/>
      <c r="M168" s="115"/>
      <c r="N168" s="115"/>
      <c r="O168" s="115"/>
      <c r="P168" s="115"/>
      <c r="Q168" s="115"/>
      <c r="R168" s="115"/>
      <c r="S168" s="115"/>
      <c r="T168" s="115"/>
      <c r="U168" s="115"/>
      <c r="V168" s="115"/>
      <c r="W168" s="115"/>
      <c r="X168" s="115"/>
      <c r="Y168" s="115"/>
      <c r="Z168" s="115"/>
    </row>
    <row r="169" spans="1:26" ht="14.25" customHeight="1" x14ac:dyDescent="0.25">
      <c r="A169" s="115"/>
      <c r="B169" s="115"/>
      <c r="C169" s="115"/>
      <c r="D169" s="115"/>
      <c r="E169" s="115"/>
      <c r="F169" s="115"/>
      <c r="G169" s="115"/>
      <c r="H169" s="115"/>
      <c r="I169" s="115"/>
      <c r="J169" s="115"/>
      <c r="K169" s="115"/>
      <c r="L169" s="115"/>
      <c r="M169" s="115"/>
      <c r="N169" s="115"/>
      <c r="O169" s="115"/>
      <c r="P169" s="115"/>
      <c r="Q169" s="115"/>
      <c r="R169" s="115"/>
      <c r="S169" s="115"/>
      <c r="T169" s="115"/>
      <c r="U169" s="115"/>
      <c r="V169" s="115"/>
      <c r="W169" s="115"/>
      <c r="X169" s="115"/>
      <c r="Y169" s="115"/>
      <c r="Z169" s="115"/>
    </row>
    <row r="170" spans="1:26" ht="14.25" customHeight="1" x14ac:dyDescent="0.25">
      <c r="A170" s="115"/>
      <c r="B170" s="115"/>
      <c r="C170" s="115"/>
      <c r="D170" s="115"/>
      <c r="E170" s="115"/>
      <c r="F170" s="115"/>
      <c r="G170" s="115"/>
      <c r="H170" s="115"/>
      <c r="I170" s="115"/>
      <c r="J170" s="115"/>
      <c r="K170" s="115"/>
      <c r="L170" s="115"/>
      <c r="M170" s="115"/>
      <c r="N170" s="115"/>
      <c r="O170" s="115"/>
      <c r="P170" s="115"/>
      <c r="Q170" s="115"/>
      <c r="R170" s="115"/>
      <c r="S170" s="115"/>
      <c r="T170" s="115"/>
      <c r="U170" s="115"/>
      <c r="V170" s="115"/>
      <c r="W170" s="115"/>
      <c r="X170" s="115"/>
      <c r="Y170" s="115"/>
      <c r="Z170" s="115"/>
    </row>
    <row r="171" spans="1:26" ht="14.25" customHeight="1" x14ac:dyDescent="0.25">
      <c r="A171" s="115"/>
      <c r="B171" s="115"/>
      <c r="C171" s="115"/>
      <c r="D171" s="115"/>
      <c r="E171" s="115"/>
      <c r="F171" s="115"/>
      <c r="G171" s="115"/>
      <c r="H171" s="115"/>
      <c r="I171" s="115"/>
      <c r="J171" s="115"/>
      <c r="K171" s="115"/>
      <c r="L171" s="115"/>
      <c r="M171" s="115"/>
      <c r="N171" s="115"/>
      <c r="O171" s="115"/>
      <c r="P171" s="115"/>
      <c r="Q171" s="115"/>
      <c r="R171" s="115"/>
      <c r="S171" s="115"/>
      <c r="T171" s="115"/>
      <c r="U171" s="115"/>
      <c r="V171" s="115"/>
      <c r="W171" s="115"/>
      <c r="X171" s="115"/>
      <c r="Y171" s="115"/>
      <c r="Z171" s="115"/>
    </row>
    <row r="172" spans="1:26" ht="14.25" customHeight="1" x14ac:dyDescent="0.25">
      <c r="A172" s="115"/>
      <c r="B172" s="115"/>
      <c r="C172" s="115"/>
      <c r="D172" s="115"/>
      <c r="E172" s="115"/>
      <c r="F172" s="115"/>
      <c r="G172" s="115"/>
      <c r="H172" s="115"/>
      <c r="I172" s="115"/>
      <c r="J172" s="115"/>
      <c r="K172" s="115"/>
      <c r="L172" s="115"/>
      <c r="M172" s="115"/>
      <c r="N172" s="115"/>
      <c r="O172" s="115"/>
      <c r="P172" s="115"/>
      <c r="Q172" s="115"/>
      <c r="R172" s="115"/>
      <c r="S172" s="115"/>
      <c r="T172" s="115"/>
      <c r="U172" s="115"/>
      <c r="V172" s="115"/>
      <c r="W172" s="115"/>
      <c r="X172" s="115"/>
      <c r="Y172" s="115"/>
      <c r="Z172" s="115"/>
    </row>
    <row r="173" spans="1:26" ht="14.25" customHeight="1" x14ac:dyDescent="0.25">
      <c r="A173" s="115"/>
      <c r="B173" s="115"/>
      <c r="C173" s="115"/>
      <c r="D173" s="115"/>
      <c r="E173" s="115"/>
      <c r="F173" s="115"/>
      <c r="G173" s="115"/>
      <c r="H173" s="115"/>
      <c r="I173" s="115"/>
      <c r="J173" s="115"/>
      <c r="K173" s="115"/>
      <c r="L173" s="115"/>
      <c r="M173" s="115"/>
      <c r="N173" s="115"/>
      <c r="O173" s="115"/>
      <c r="P173" s="115"/>
      <c r="Q173" s="115"/>
      <c r="R173" s="115"/>
      <c r="S173" s="115"/>
      <c r="T173" s="115"/>
      <c r="U173" s="115"/>
      <c r="V173" s="115"/>
      <c r="W173" s="115"/>
      <c r="X173" s="115"/>
      <c r="Y173" s="115"/>
      <c r="Z173" s="115"/>
    </row>
    <row r="174" spans="1:26" ht="14.25" customHeight="1" x14ac:dyDescent="0.25">
      <c r="A174" s="115"/>
      <c r="B174" s="115"/>
      <c r="C174" s="115"/>
      <c r="D174" s="115"/>
      <c r="E174" s="115"/>
      <c r="F174" s="115"/>
      <c r="G174" s="115"/>
      <c r="H174" s="115"/>
      <c r="I174" s="115"/>
      <c r="J174" s="115"/>
      <c r="K174" s="115"/>
      <c r="L174" s="115"/>
      <c r="M174" s="115"/>
      <c r="N174" s="115"/>
      <c r="O174" s="115"/>
      <c r="P174" s="115"/>
      <c r="Q174" s="115"/>
      <c r="R174" s="115"/>
      <c r="S174" s="115"/>
      <c r="T174" s="115"/>
      <c r="U174" s="115"/>
      <c r="V174" s="115"/>
      <c r="W174" s="115"/>
      <c r="X174" s="115"/>
      <c r="Y174" s="115"/>
      <c r="Z174" s="115"/>
    </row>
    <row r="175" spans="1:26" ht="14.25" customHeight="1" x14ac:dyDescent="0.25">
      <c r="A175" s="115"/>
      <c r="B175" s="115"/>
      <c r="C175" s="115"/>
      <c r="D175" s="115"/>
      <c r="E175" s="115"/>
      <c r="F175" s="115"/>
      <c r="G175" s="115"/>
      <c r="H175" s="115"/>
      <c r="I175" s="115"/>
      <c r="J175" s="115"/>
      <c r="K175" s="115"/>
      <c r="L175" s="115"/>
      <c r="M175" s="115"/>
      <c r="N175" s="115"/>
      <c r="O175" s="115"/>
      <c r="P175" s="115"/>
      <c r="Q175" s="115"/>
      <c r="R175" s="115"/>
      <c r="S175" s="115"/>
      <c r="T175" s="115"/>
      <c r="U175" s="115"/>
      <c r="V175" s="115"/>
      <c r="W175" s="115"/>
      <c r="X175" s="115"/>
      <c r="Y175" s="115"/>
      <c r="Z175" s="115"/>
    </row>
    <row r="176" spans="1:26" ht="14.25" customHeight="1" x14ac:dyDescent="0.25">
      <c r="A176" s="115"/>
      <c r="B176" s="115"/>
      <c r="C176" s="115"/>
      <c r="D176" s="115"/>
      <c r="E176" s="115"/>
      <c r="F176" s="115"/>
      <c r="G176" s="115"/>
      <c r="H176" s="115"/>
      <c r="I176" s="115"/>
      <c r="J176" s="115"/>
      <c r="K176" s="115"/>
      <c r="L176" s="115"/>
      <c r="M176" s="115"/>
      <c r="N176" s="115"/>
      <c r="O176" s="115"/>
      <c r="P176" s="115"/>
      <c r="Q176" s="115"/>
      <c r="R176" s="115"/>
      <c r="S176" s="115"/>
      <c r="T176" s="115"/>
      <c r="U176" s="115"/>
      <c r="V176" s="115"/>
      <c r="W176" s="115"/>
      <c r="X176" s="115"/>
      <c r="Y176" s="115"/>
      <c r="Z176" s="115"/>
    </row>
    <row r="177" spans="1:26" ht="14.25" customHeight="1" x14ac:dyDescent="0.25">
      <c r="A177" s="115"/>
      <c r="B177" s="115"/>
      <c r="C177" s="115"/>
      <c r="D177" s="115"/>
      <c r="E177" s="115"/>
      <c r="F177" s="115"/>
      <c r="G177" s="115"/>
      <c r="H177" s="115"/>
      <c r="I177" s="115"/>
      <c r="J177" s="115"/>
      <c r="K177" s="115"/>
      <c r="L177" s="115"/>
      <c r="M177" s="115"/>
      <c r="N177" s="115"/>
      <c r="O177" s="115"/>
      <c r="P177" s="115"/>
      <c r="Q177" s="115"/>
      <c r="R177" s="115"/>
      <c r="S177" s="115"/>
      <c r="T177" s="115"/>
      <c r="U177" s="115"/>
      <c r="V177" s="115"/>
      <c r="W177" s="115"/>
      <c r="X177" s="115"/>
      <c r="Y177" s="115"/>
      <c r="Z177" s="115"/>
    </row>
    <row r="178" spans="1:26" ht="14.25" customHeight="1" x14ac:dyDescent="0.25">
      <c r="A178" s="115"/>
      <c r="B178" s="115"/>
      <c r="C178" s="115"/>
      <c r="D178" s="115"/>
      <c r="E178" s="115"/>
      <c r="F178" s="115"/>
      <c r="G178" s="115"/>
      <c r="H178" s="115"/>
      <c r="I178" s="115"/>
      <c r="J178" s="115"/>
      <c r="K178" s="115"/>
      <c r="L178" s="115"/>
      <c r="M178" s="115"/>
      <c r="N178" s="115"/>
      <c r="O178" s="115"/>
      <c r="P178" s="115"/>
      <c r="Q178" s="115"/>
      <c r="R178" s="115"/>
      <c r="S178" s="115"/>
      <c r="T178" s="115"/>
      <c r="U178" s="115"/>
      <c r="V178" s="115"/>
      <c r="W178" s="115"/>
      <c r="X178" s="115"/>
      <c r="Y178" s="115"/>
      <c r="Z178" s="115"/>
    </row>
    <row r="179" spans="1:26" ht="14.25" customHeight="1" x14ac:dyDescent="0.25">
      <c r="A179" s="115"/>
      <c r="B179" s="115"/>
      <c r="C179" s="115"/>
      <c r="D179" s="115"/>
      <c r="E179" s="115"/>
      <c r="F179" s="115"/>
      <c r="G179" s="115"/>
      <c r="H179" s="115"/>
      <c r="I179" s="115"/>
      <c r="J179" s="115"/>
      <c r="K179" s="115"/>
      <c r="L179" s="115"/>
      <c r="M179" s="115"/>
      <c r="N179" s="115"/>
      <c r="O179" s="115"/>
      <c r="P179" s="115"/>
      <c r="Q179" s="115"/>
      <c r="R179" s="115"/>
      <c r="S179" s="115"/>
      <c r="T179" s="115"/>
      <c r="U179" s="115"/>
      <c r="V179" s="115"/>
      <c r="W179" s="115"/>
      <c r="X179" s="115"/>
      <c r="Y179" s="115"/>
      <c r="Z179" s="115"/>
    </row>
    <row r="180" spans="1:26" ht="14.25" customHeight="1" x14ac:dyDescent="0.25">
      <c r="A180" s="115"/>
      <c r="B180" s="115"/>
      <c r="C180" s="115"/>
      <c r="D180" s="115"/>
      <c r="E180" s="115"/>
      <c r="F180" s="115"/>
      <c r="G180" s="115"/>
      <c r="H180" s="115"/>
      <c r="I180" s="115"/>
      <c r="J180" s="115"/>
      <c r="K180" s="115"/>
      <c r="L180" s="115"/>
      <c r="M180" s="115"/>
      <c r="N180" s="115"/>
      <c r="O180" s="115"/>
      <c r="P180" s="115"/>
      <c r="Q180" s="115"/>
      <c r="R180" s="115"/>
      <c r="S180" s="115"/>
      <c r="T180" s="115"/>
      <c r="U180" s="115"/>
      <c r="V180" s="115"/>
      <c r="W180" s="115"/>
      <c r="X180" s="115"/>
      <c r="Y180" s="115"/>
      <c r="Z180" s="115"/>
    </row>
    <row r="181" spans="1:26" ht="14.25" customHeight="1" x14ac:dyDescent="0.25">
      <c r="A181" s="115"/>
      <c r="B181" s="115"/>
      <c r="C181" s="115"/>
      <c r="D181" s="115"/>
      <c r="E181" s="115"/>
      <c r="F181" s="115"/>
      <c r="G181" s="115"/>
      <c r="H181" s="115"/>
      <c r="I181" s="115"/>
      <c r="J181" s="115"/>
      <c r="K181" s="115"/>
      <c r="L181" s="115"/>
      <c r="M181" s="115"/>
      <c r="N181" s="115"/>
      <c r="O181" s="115"/>
      <c r="P181" s="115"/>
      <c r="Q181" s="115"/>
      <c r="R181" s="115"/>
      <c r="S181" s="115"/>
      <c r="T181" s="115"/>
      <c r="U181" s="115"/>
      <c r="V181" s="115"/>
      <c r="W181" s="115"/>
      <c r="X181" s="115"/>
      <c r="Y181" s="115"/>
      <c r="Z181" s="115"/>
    </row>
    <row r="182" spans="1:26" ht="14.25" customHeight="1" x14ac:dyDescent="0.25">
      <c r="A182" s="115"/>
      <c r="B182" s="115"/>
      <c r="C182" s="115"/>
      <c r="D182" s="115"/>
      <c r="E182" s="115"/>
      <c r="F182" s="115"/>
      <c r="G182" s="115"/>
      <c r="H182" s="115"/>
      <c r="I182" s="115"/>
      <c r="J182" s="115"/>
      <c r="K182" s="115"/>
      <c r="L182" s="115"/>
      <c r="M182" s="115"/>
      <c r="N182" s="115"/>
      <c r="O182" s="115"/>
      <c r="P182" s="115"/>
      <c r="Q182" s="115"/>
      <c r="R182" s="115"/>
      <c r="S182" s="115"/>
      <c r="T182" s="115"/>
      <c r="U182" s="115"/>
      <c r="V182" s="115"/>
      <c r="W182" s="115"/>
      <c r="X182" s="115"/>
      <c r="Y182" s="115"/>
      <c r="Z182" s="115"/>
    </row>
    <row r="183" spans="1:26" ht="14.25" customHeight="1" x14ac:dyDescent="0.25">
      <c r="A183" s="115"/>
      <c r="B183" s="115"/>
      <c r="C183" s="115"/>
      <c r="D183" s="115"/>
      <c r="E183" s="115"/>
      <c r="F183" s="115"/>
      <c r="G183" s="115"/>
      <c r="H183" s="115"/>
      <c r="I183" s="115"/>
      <c r="J183" s="115"/>
      <c r="K183" s="115"/>
      <c r="L183" s="115"/>
      <c r="M183" s="115"/>
      <c r="N183" s="115"/>
      <c r="O183" s="115"/>
      <c r="P183" s="115"/>
      <c r="Q183" s="115"/>
      <c r="R183" s="115"/>
      <c r="S183" s="115"/>
      <c r="T183" s="115"/>
      <c r="U183" s="115"/>
      <c r="V183" s="115"/>
      <c r="W183" s="115"/>
      <c r="X183" s="115"/>
      <c r="Y183" s="115"/>
      <c r="Z183" s="115"/>
    </row>
    <row r="184" spans="1:26" ht="14.25" customHeight="1" x14ac:dyDescent="0.25">
      <c r="A184" s="115"/>
      <c r="B184" s="115"/>
      <c r="C184" s="115"/>
      <c r="D184" s="115"/>
      <c r="E184" s="115"/>
      <c r="F184" s="115"/>
      <c r="G184" s="115"/>
      <c r="H184" s="115"/>
      <c r="I184" s="115"/>
      <c r="J184" s="115"/>
      <c r="K184" s="115"/>
      <c r="L184" s="115"/>
      <c r="M184" s="115"/>
      <c r="N184" s="115"/>
      <c r="O184" s="115"/>
      <c r="P184" s="115"/>
      <c r="Q184" s="115"/>
      <c r="R184" s="115"/>
      <c r="S184" s="115"/>
      <c r="T184" s="115"/>
      <c r="U184" s="115"/>
      <c r="V184" s="115"/>
      <c r="W184" s="115"/>
      <c r="X184" s="115"/>
      <c r="Y184" s="115"/>
      <c r="Z184" s="115"/>
    </row>
    <row r="185" spans="1:26" ht="14.25" customHeight="1" x14ac:dyDescent="0.25">
      <c r="A185" s="115"/>
      <c r="B185" s="115"/>
      <c r="C185" s="115"/>
      <c r="D185" s="115"/>
      <c r="E185" s="115"/>
      <c r="F185" s="115"/>
      <c r="G185" s="115"/>
      <c r="H185" s="115"/>
      <c r="I185" s="115"/>
      <c r="J185" s="115"/>
      <c r="K185" s="115"/>
      <c r="L185" s="115"/>
      <c r="M185" s="115"/>
      <c r="N185" s="115"/>
      <c r="O185" s="115"/>
      <c r="P185" s="115"/>
      <c r="Q185" s="115"/>
      <c r="R185" s="115"/>
      <c r="S185" s="115"/>
      <c r="T185" s="115"/>
      <c r="U185" s="115"/>
      <c r="V185" s="115"/>
      <c r="W185" s="115"/>
      <c r="X185" s="115"/>
      <c r="Y185" s="115"/>
      <c r="Z185" s="115"/>
    </row>
    <row r="186" spans="1:26" ht="14.25" customHeight="1" x14ac:dyDescent="0.25">
      <c r="A186" s="115"/>
      <c r="B186" s="115"/>
      <c r="C186" s="115"/>
      <c r="D186" s="115"/>
      <c r="E186" s="115"/>
      <c r="F186" s="115"/>
      <c r="G186" s="115"/>
      <c r="H186" s="115"/>
      <c r="I186" s="115"/>
      <c r="J186" s="115"/>
      <c r="K186" s="115"/>
      <c r="L186" s="115"/>
      <c r="M186" s="115"/>
      <c r="N186" s="115"/>
      <c r="O186" s="115"/>
      <c r="P186" s="115"/>
      <c r="Q186" s="115"/>
      <c r="R186" s="115"/>
      <c r="S186" s="115"/>
      <c r="T186" s="115"/>
      <c r="U186" s="115"/>
      <c r="V186" s="115"/>
      <c r="W186" s="115"/>
      <c r="X186" s="115"/>
      <c r="Y186" s="115"/>
      <c r="Z186" s="115"/>
    </row>
    <row r="187" spans="1:26" ht="14.25" customHeight="1" x14ac:dyDescent="0.25">
      <c r="A187" s="115"/>
      <c r="B187" s="115"/>
      <c r="C187" s="115"/>
      <c r="D187" s="115"/>
      <c r="E187" s="115"/>
      <c r="F187" s="115"/>
      <c r="G187" s="115"/>
      <c r="H187" s="115"/>
      <c r="I187" s="115"/>
      <c r="J187" s="115"/>
      <c r="K187" s="115"/>
      <c r="L187" s="115"/>
      <c r="M187" s="115"/>
      <c r="N187" s="115"/>
      <c r="O187" s="115"/>
      <c r="P187" s="115"/>
      <c r="Q187" s="115"/>
      <c r="R187" s="115"/>
      <c r="S187" s="115"/>
      <c r="T187" s="115"/>
      <c r="U187" s="115"/>
      <c r="V187" s="115"/>
      <c r="W187" s="115"/>
      <c r="X187" s="115"/>
      <c r="Y187" s="115"/>
      <c r="Z187" s="115"/>
    </row>
    <row r="188" spans="1:26" ht="14.25" customHeight="1" x14ac:dyDescent="0.25">
      <c r="A188" s="115"/>
      <c r="B188" s="115"/>
      <c r="C188" s="115"/>
      <c r="D188" s="115"/>
      <c r="E188" s="115"/>
      <c r="F188" s="115"/>
      <c r="G188" s="115"/>
      <c r="H188" s="115"/>
      <c r="I188" s="115"/>
      <c r="J188" s="115"/>
      <c r="K188" s="115"/>
      <c r="L188" s="115"/>
      <c r="M188" s="115"/>
      <c r="N188" s="115"/>
      <c r="O188" s="115"/>
      <c r="P188" s="115"/>
      <c r="Q188" s="115"/>
      <c r="R188" s="115"/>
      <c r="S188" s="115"/>
      <c r="T188" s="115"/>
      <c r="U188" s="115"/>
      <c r="V188" s="115"/>
      <c r="W188" s="115"/>
      <c r="X188" s="115"/>
      <c r="Y188" s="115"/>
      <c r="Z188" s="115"/>
    </row>
    <row r="189" spans="1:26" ht="14.25" customHeight="1" x14ac:dyDescent="0.25">
      <c r="A189" s="115"/>
      <c r="B189" s="115"/>
      <c r="C189" s="115"/>
      <c r="D189" s="115"/>
      <c r="E189" s="115"/>
      <c r="F189" s="115"/>
      <c r="G189" s="115"/>
      <c r="H189" s="115"/>
      <c r="I189" s="115"/>
      <c r="J189" s="115"/>
      <c r="K189" s="115"/>
      <c r="L189" s="115"/>
      <c r="M189" s="115"/>
      <c r="N189" s="115"/>
      <c r="O189" s="115"/>
      <c r="P189" s="115"/>
      <c r="Q189" s="115"/>
      <c r="R189" s="115"/>
      <c r="S189" s="115"/>
      <c r="T189" s="115"/>
      <c r="U189" s="115"/>
      <c r="V189" s="115"/>
      <c r="W189" s="115"/>
      <c r="X189" s="115"/>
      <c r="Y189" s="115"/>
      <c r="Z189" s="115"/>
    </row>
    <row r="190" spans="1:26" ht="14.25" customHeight="1" x14ac:dyDescent="0.25">
      <c r="A190" s="115"/>
      <c r="B190" s="115"/>
      <c r="C190" s="115"/>
      <c r="D190" s="115"/>
      <c r="E190" s="115"/>
      <c r="F190" s="115"/>
      <c r="G190" s="115"/>
      <c r="H190" s="115"/>
      <c r="I190" s="115"/>
      <c r="J190" s="115"/>
      <c r="K190" s="115"/>
      <c r="L190" s="115"/>
      <c r="M190" s="115"/>
      <c r="N190" s="115"/>
      <c r="O190" s="115"/>
      <c r="P190" s="115"/>
      <c r="Q190" s="115"/>
      <c r="R190" s="115"/>
      <c r="S190" s="115"/>
      <c r="T190" s="115"/>
      <c r="U190" s="115"/>
      <c r="V190" s="115"/>
      <c r="W190" s="115"/>
      <c r="X190" s="115"/>
      <c r="Y190" s="115"/>
      <c r="Z190" s="115"/>
    </row>
    <row r="191" spans="1:26" ht="14.25" customHeight="1" x14ac:dyDescent="0.25">
      <c r="A191" s="115"/>
      <c r="B191" s="115"/>
      <c r="C191" s="115"/>
      <c r="D191" s="115"/>
      <c r="E191" s="115"/>
      <c r="F191" s="115"/>
      <c r="G191" s="115"/>
      <c r="H191" s="115"/>
      <c r="I191" s="115"/>
      <c r="J191" s="115"/>
      <c r="K191" s="115"/>
      <c r="L191" s="115"/>
      <c r="M191" s="115"/>
      <c r="N191" s="115"/>
      <c r="O191" s="115"/>
      <c r="P191" s="115"/>
      <c r="Q191" s="115"/>
      <c r="R191" s="115"/>
      <c r="S191" s="115"/>
      <c r="T191" s="115"/>
      <c r="U191" s="115"/>
      <c r="V191" s="115"/>
      <c r="W191" s="115"/>
      <c r="X191" s="115"/>
      <c r="Y191" s="115"/>
      <c r="Z191" s="115"/>
    </row>
    <row r="192" spans="1:26" ht="14.25" customHeight="1" x14ac:dyDescent="0.25">
      <c r="A192" s="115"/>
      <c r="B192" s="115"/>
      <c r="C192" s="115"/>
      <c r="D192" s="115"/>
      <c r="E192" s="115"/>
      <c r="F192" s="115"/>
      <c r="G192" s="115"/>
      <c r="H192" s="115"/>
      <c r="I192" s="115"/>
      <c r="J192" s="115"/>
      <c r="K192" s="115"/>
      <c r="L192" s="115"/>
      <c r="M192" s="115"/>
      <c r="N192" s="115"/>
      <c r="O192" s="115"/>
      <c r="P192" s="115"/>
      <c r="Q192" s="115"/>
      <c r="R192" s="115"/>
      <c r="S192" s="115"/>
      <c r="T192" s="115"/>
      <c r="U192" s="115"/>
      <c r="V192" s="115"/>
      <c r="W192" s="115"/>
      <c r="X192" s="115"/>
      <c r="Y192" s="115"/>
      <c r="Z192" s="115"/>
    </row>
    <row r="193" spans="1:26" ht="14.25" customHeight="1" x14ac:dyDescent="0.25">
      <c r="A193" s="115"/>
      <c r="B193" s="115"/>
      <c r="C193" s="115"/>
      <c r="D193" s="115"/>
      <c r="E193" s="115"/>
      <c r="F193" s="115"/>
      <c r="G193" s="115"/>
      <c r="H193" s="115"/>
      <c r="I193" s="115"/>
      <c r="J193" s="115"/>
      <c r="K193" s="115"/>
      <c r="L193" s="115"/>
      <c r="M193" s="115"/>
      <c r="N193" s="115"/>
      <c r="O193" s="115"/>
      <c r="P193" s="115"/>
      <c r="Q193" s="115"/>
      <c r="R193" s="115"/>
      <c r="S193" s="115"/>
      <c r="T193" s="115"/>
      <c r="U193" s="115"/>
      <c r="V193" s="115"/>
      <c r="W193" s="115"/>
      <c r="X193" s="115"/>
      <c r="Y193" s="115"/>
      <c r="Z193" s="115"/>
    </row>
    <row r="194" spans="1:26" ht="14.25" customHeight="1" x14ac:dyDescent="0.25">
      <c r="A194" s="115"/>
      <c r="B194" s="115"/>
      <c r="C194" s="115"/>
      <c r="D194" s="115"/>
      <c r="E194" s="115"/>
      <c r="F194" s="115"/>
      <c r="G194" s="115"/>
      <c r="H194" s="115"/>
      <c r="I194" s="115"/>
      <c r="J194" s="115"/>
      <c r="K194" s="115"/>
      <c r="L194" s="115"/>
      <c r="M194" s="115"/>
      <c r="N194" s="115"/>
      <c r="O194" s="115"/>
      <c r="P194" s="115"/>
      <c r="Q194" s="115"/>
      <c r="R194" s="115"/>
      <c r="S194" s="115"/>
      <c r="T194" s="115"/>
      <c r="U194" s="115"/>
      <c r="V194" s="115"/>
      <c r="W194" s="115"/>
      <c r="X194" s="115"/>
      <c r="Y194" s="115"/>
      <c r="Z194" s="115"/>
    </row>
    <row r="195" spans="1:26" ht="14.25" customHeight="1" x14ac:dyDescent="0.25">
      <c r="A195" s="115"/>
      <c r="B195" s="115"/>
      <c r="C195" s="115"/>
      <c r="D195" s="115"/>
      <c r="E195" s="115"/>
      <c r="F195" s="115"/>
      <c r="G195" s="115"/>
      <c r="H195" s="115"/>
      <c r="I195" s="115"/>
      <c r="J195" s="115"/>
      <c r="K195" s="115"/>
      <c r="L195" s="115"/>
      <c r="M195" s="115"/>
      <c r="N195" s="115"/>
      <c r="O195" s="115"/>
      <c r="P195" s="115"/>
      <c r="Q195" s="115"/>
      <c r="R195" s="115"/>
      <c r="S195" s="115"/>
      <c r="T195" s="115"/>
      <c r="U195" s="115"/>
      <c r="V195" s="115"/>
      <c r="W195" s="115"/>
      <c r="X195" s="115"/>
      <c r="Y195" s="115"/>
      <c r="Z195" s="115"/>
    </row>
    <row r="196" spans="1:26" ht="14.25" customHeight="1" x14ac:dyDescent="0.25">
      <c r="A196" s="115"/>
      <c r="B196" s="115"/>
      <c r="C196" s="115"/>
      <c r="D196" s="115"/>
      <c r="E196" s="115"/>
      <c r="F196" s="115"/>
      <c r="G196" s="115"/>
      <c r="H196" s="115"/>
      <c r="I196" s="115"/>
      <c r="J196" s="115"/>
      <c r="K196" s="115"/>
      <c r="L196" s="115"/>
      <c r="M196" s="115"/>
      <c r="N196" s="115"/>
      <c r="O196" s="115"/>
      <c r="P196" s="115"/>
      <c r="Q196" s="115"/>
      <c r="R196" s="115"/>
      <c r="S196" s="115"/>
      <c r="T196" s="115"/>
      <c r="U196" s="115"/>
      <c r="V196" s="115"/>
      <c r="W196" s="115"/>
      <c r="X196" s="115"/>
      <c r="Y196" s="115"/>
      <c r="Z196" s="115"/>
    </row>
    <row r="197" spans="1:26" ht="14.25" customHeight="1" x14ac:dyDescent="0.25">
      <c r="A197" s="115"/>
      <c r="B197" s="115"/>
      <c r="C197" s="115"/>
      <c r="D197" s="115"/>
      <c r="E197" s="115"/>
      <c r="F197" s="115"/>
      <c r="G197" s="115"/>
      <c r="H197" s="115"/>
      <c r="I197" s="115"/>
      <c r="J197" s="115"/>
      <c r="K197" s="115"/>
      <c r="L197" s="115"/>
      <c r="M197" s="115"/>
      <c r="N197" s="115"/>
      <c r="O197" s="115"/>
      <c r="P197" s="115"/>
      <c r="Q197" s="115"/>
      <c r="R197" s="115"/>
      <c r="S197" s="115"/>
      <c r="T197" s="115"/>
      <c r="U197" s="115"/>
      <c r="V197" s="115"/>
      <c r="W197" s="115"/>
      <c r="X197" s="115"/>
      <c r="Y197" s="115"/>
      <c r="Z197" s="115"/>
    </row>
    <row r="198" spans="1:26" ht="14.25" customHeight="1" x14ac:dyDescent="0.25">
      <c r="A198" s="115"/>
      <c r="B198" s="115"/>
      <c r="C198" s="115"/>
      <c r="D198" s="115"/>
      <c r="E198" s="115"/>
      <c r="F198" s="115"/>
      <c r="G198" s="115"/>
      <c r="H198" s="115"/>
      <c r="I198" s="115"/>
      <c r="J198" s="115"/>
      <c r="K198" s="115"/>
      <c r="L198" s="115"/>
      <c r="M198" s="115"/>
      <c r="N198" s="115"/>
      <c r="O198" s="115"/>
      <c r="P198" s="115"/>
      <c r="Q198" s="115"/>
      <c r="R198" s="115"/>
      <c r="S198" s="115"/>
      <c r="T198" s="115"/>
      <c r="U198" s="115"/>
      <c r="V198" s="115"/>
      <c r="W198" s="115"/>
      <c r="X198" s="115"/>
      <c r="Y198" s="115"/>
      <c r="Z198" s="115"/>
    </row>
    <row r="199" spans="1:26" ht="14.25" customHeight="1" x14ac:dyDescent="0.25">
      <c r="A199" s="115"/>
      <c r="B199" s="115"/>
      <c r="C199" s="115"/>
      <c r="D199" s="115"/>
      <c r="E199" s="115"/>
      <c r="F199" s="115"/>
      <c r="G199" s="115"/>
      <c r="H199" s="115"/>
      <c r="I199" s="115"/>
      <c r="J199" s="115"/>
      <c r="K199" s="115"/>
      <c r="L199" s="115"/>
      <c r="M199" s="115"/>
      <c r="N199" s="115"/>
      <c r="O199" s="115"/>
      <c r="P199" s="115"/>
      <c r="Q199" s="115"/>
      <c r="R199" s="115"/>
      <c r="S199" s="115"/>
      <c r="T199" s="115"/>
      <c r="U199" s="115"/>
      <c r="V199" s="115"/>
      <c r="W199" s="115"/>
      <c r="X199" s="115"/>
      <c r="Y199" s="115"/>
      <c r="Z199" s="115"/>
    </row>
    <row r="200" spans="1:26" ht="14.25" customHeight="1" x14ac:dyDescent="0.25">
      <c r="A200" s="115"/>
      <c r="B200" s="115"/>
      <c r="C200" s="115"/>
      <c r="D200" s="115"/>
      <c r="E200" s="115"/>
      <c r="F200" s="115"/>
      <c r="G200" s="115"/>
      <c r="H200" s="115"/>
      <c r="I200" s="115"/>
      <c r="J200" s="115"/>
      <c r="K200" s="115"/>
      <c r="L200" s="115"/>
      <c r="M200" s="115"/>
      <c r="N200" s="115"/>
      <c r="O200" s="115"/>
      <c r="P200" s="115"/>
      <c r="Q200" s="115"/>
      <c r="R200" s="115"/>
      <c r="S200" s="115"/>
      <c r="T200" s="115"/>
      <c r="U200" s="115"/>
      <c r="V200" s="115"/>
      <c r="W200" s="115"/>
      <c r="X200" s="115"/>
      <c r="Y200" s="115"/>
      <c r="Z200" s="115"/>
    </row>
    <row r="201" spans="1:26" ht="14.25" customHeight="1" x14ac:dyDescent="0.25">
      <c r="A201" s="115"/>
      <c r="B201" s="115"/>
      <c r="C201" s="115"/>
      <c r="D201" s="115"/>
      <c r="E201" s="115"/>
      <c r="F201" s="115"/>
      <c r="G201" s="115"/>
      <c r="H201" s="115"/>
      <c r="I201" s="115"/>
      <c r="J201" s="115"/>
      <c r="K201" s="115"/>
      <c r="L201" s="115"/>
      <c r="M201" s="115"/>
      <c r="N201" s="115"/>
      <c r="O201" s="115"/>
      <c r="P201" s="115"/>
      <c r="Q201" s="115"/>
      <c r="R201" s="115"/>
      <c r="S201" s="115"/>
      <c r="T201" s="115"/>
      <c r="U201" s="115"/>
      <c r="V201" s="115"/>
      <c r="W201" s="115"/>
      <c r="X201" s="115"/>
      <c r="Y201" s="115"/>
      <c r="Z201" s="115"/>
    </row>
    <row r="202" spans="1:26" ht="14.25" customHeight="1" x14ac:dyDescent="0.25">
      <c r="A202" s="115"/>
      <c r="B202" s="115"/>
      <c r="C202" s="115"/>
      <c r="D202" s="115"/>
      <c r="E202" s="115"/>
      <c r="F202" s="115"/>
      <c r="G202" s="115"/>
      <c r="H202" s="115"/>
      <c r="I202" s="115"/>
      <c r="J202" s="115"/>
      <c r="K202" s="115"/>
      <c r="L202" s="115"/>
      <c r="M202" s="115"/>
      <c r="N202" s="115"/>
      <c r="O202" s="115"/>
      <c r="P202" s="115"/>
      <c r="Q202" s="115"/>
      <c r="R202" s="115"/>
      <c r="S202" s="115"/>
      <c r="T202" s="115"/>
      <c r="U202" s="115"/>
      <c r="V202" s="115"/>
      <c r="W202" s="115"/>
      <c r="X202" s="115"/>
      <c r="Y202" s="115"/>
      <c r="Z202" s="115"/>
    </row>
    <row r="203" spans="1:26" ht="14.25" customHeight="1" x14ac:dyDescent="0.25">
      <c r="A203" s="115"/>
      <c r="B203" s="115"/>
      <c r="C203" s="115"/>
      <c r="D203" s="115"/>
      <c r="E203" s="115"/>
      <c r="F203" s="115"/>
      <c r="G203" s="115"/>
      <c r="H203" s="115"/>
      <c r="I203" s="115"/>
      <c r="J203" s="115"/>
      <c r="K203" s="115"/>
      <c r="L203" s="115"/>
      <c r="M203" s="115"/>
      <c r="N203" s="115"/>
      <c r="O203" s="115"/>
      <c r="P203" s="115"/>
      <c r="Q203" s="115"/>
      <c r="R203" s="115"/>
      <c r="S203" s="115"/>
      <c r="T203" s="115"/>
      <c r="U203" s="115"/>
      <c r="V203" s="115"/>
      <c r="W203" s="115"/>
      <c r="X203" s="115"/>
      <c r="Y203" s="115"/>
      <c r="Z203" s="115"/>
    </row>
    <row r="204" spans="1:26" ht="14.25" customHeight="1" x14ac:dyDescent="0.25">
      <c r="A204" s="115"/>
      <c r="B204" s="115"/>
      <c r="C204" s="115"/>
      <c r="D204" s="115"/>
      <c r="E204" s="115"/>
      <c r="F204" s="115"/>
      <c r="G204" s="115"/>
      <c r="H204" s="115"/>
      <c r="I204" s="115"/>
      <c r="J204" s="115"/>
      <c r="K204" s="115"/>
      <c r="L204" s="115"/>
      <c r="M204" s="115"/>
      <c r="N204" s="115"/>
      <c r="O204" s="115"/>
      <c r="P204" s="115"/>
      <c r="Q204" s="115"/>
      <c r="R204" s="115"/>
      <c r="S204" s="115"/>
      <c r="T204" s="115"/>
      <c r="U204" s="115"/>
      <c r="V204" s="115"/>
      <c r="W204" s="115"/>
      <c r="X204" s="115"/>
      <c r="Y204" s="115"/>
      <c r="Z204" s="115"/>
    </row>
    <row r="205" spans="1:26" ht="14.25" customHeight="1" x14ac:dyDescent="0.25">
      <c r="A205" s="115"/>
      <c r="B205" s="115"/>
      <c r="C205" s="115"/>
      <c r="D205" s="115"/>
      <c r="E205" s="115"/>
      <c r="F205" s="115"/>
      <c r="G205" s="115"/>
      <c r="H205" s="115"/>
      <c r="I205" s="115"/>
      <c r="J205" s="115"/>
      <c r="K205" s="115"/>
      <c r="L205" s="115"/>
      <c r="M205" s="115"/>
      <c r="N205" s="115"/>
      <c r="O205" s="115"/>
      <c r="P205" s="115"/>
      <c r="Q205" s="115"/>
      <c r="R205" s="115"/>
      <c r="S205" s="115"/>
      <c r="T205" s="115"/>
      <c r="U205" s="115"/>
      <c r="V205" s="115"/>
      <c r="W205" s="115"/>
      <c r="X205" s="115"/>
      <c r="Y205" s="115"/>
      <c r="Z205" s="115"/>
    </row>
    <row r="206" spans="1:26" ht="14.25" customHeight="1" x14ac:dyDescent="0.25">
      <c r="A206" s="115"/>
      <c r="B206" s="115"/>
      <c r="C206" s="115"/>
      <c r="D206" s="115"/>
      <c r="E206" s="115"/>
      <c r="F206" s="115"/>
      <c r="G206" s="115"/>
      <c r="H206" s="115"/>
      <c r="I206" s="115"/>
      <c r="J206" s="115"/>
      <c r="K206" s="115"/>
      <c r="L206" s="115"/>
      <c r="M206" s="115"/>
      <c r="N206" s="115"/>
      <c r="O206" s="115"/>
      <c r="P206" s="115"/>
      <c r="Q206" s="115"/>
      <c r="R206" s="115"/>
      <c r="S206" s="115"/>
      <c r="T206" s="115"/>
      <c r="U206" s="115"/>
      <c r="V206" s="115"/>
      <c r="W206" s="115"/>
      <c r="X206" s="115"/>
      <c r="Y206" s="115"/>
      <c r="Z206" s="115"/>
    </row>
    <row r="207" spans="1:26" ht="14.25" customHeight="1" x14ac:dyDescent="0.25">
      <c r="A207" s="115"/>
      <c r="B207" s="115"/>
      <c r="C207" s="115"/>
      <c r="D207" s="115"/>
      <c r="E207" s="115"/>
      <c r="F207" s="115"/>
      <c r="G207" s="115"/>
      <c r="H207" s="115"/>
      <c r="I207" s="115"/>
      <c r="J207" s="115"/>
      <c r="K207" s="115"/>
      <c r="L207" s="115"/>
      <c r="M207" s="115"/>
      <c r="N207" s="115"/>
      <c r="O207" s="115"/>
      <c r="P207" s="115"/>
      <c r="Q207" s="115"/>
      <c r="R207" s="115"/>
      <c r="S207" s="115"/>
      <c r="T207" s="115"/>
      <c r="U207" s="115"/>
      <c r="V207" s="115"/>
      <c r="W207" s="115"/>
      <c r="X207" s="115"/>
      <c r="Y207" s="115"/>
      <c r="Z207" s="115"/>
    </row>
    <row r="208" spans="1:26" ht="14.25" customHeight="1" x14ac:dyDescent="0.25">
      <c r="A208" s="115"/>
      <c r="B208" s="115"/>
      <c r="C208" s="115"/>
      <c r="D208" s="115"/>
      <c r="E208" s="115"/>
      <c r="F208" s="115"/>
      <c r="G208" s="115"/>
      <c r="H208" s="115"/>
      <c r="I208" s="115"/>
      <c r="J208" s="115"/>
      <c r="K208" s="115"/>
      <c r="L208" s="115"/>
      <c r="M208" s="115"/>
      <c r="N208" s="115"/>
      <c r="O208" s="115"/>
      <c r="P208" s="115"/>
      <c r="Q208" s="115"/>
      <c r="R208" s="115"/>
      <c r="S208" s="115"/>
      <c r="T208" s="115"/>
      <c r="U208" s="115"/>
      <c r="V208" s="115"/>
      <c r="W208" s="115"/>
      <c r="X208" s="115"/>
      <c r="Y208" s="115"/>
      <c r="Z208" s="115"/>
    </row>
    <row r="209" spans="1:26" ht="14.25" customHeight="1" x14ac:dyDescent="0.25">
      <c r="A209" s="115"/>
      <c r="B209" s="115"/>
      <c r="C209" s="115"/>
      <c r="D209" s="115"/>
      <c r="E209" s="115"/>
      <c r="F209" s="115"/>
      <c r="G209" s="115"/>
      <c r="H209" s="115"/>
      <c r="I209" s="115"/>
      <c r="J209" s="115"/>
      <c r="K209" s="115"/>
      <c r="L209" s="115"/>
      <c r="M209" s="115"/>
      <c r="N209" s="115"/>
      <c r="O209" s="115"/>
      <c r="P209" s="115"/>
      <c r="Q209" s="115"/>
      <c r="R209" s="115"/>
      <c r="S209" s="115"/>
      <c r="T209" s="115"/>
      <c r="U209" s="115"/>
      <c r="V209" s="115"/>
      <c r="W209" s="115"/>
      <c r="X209" s="115"/>
      <c r="Y209" s="115"/>
      <c r="Z209" s="115"/>
    </row>
    <row r="210" spans="1:26" ht="14.25" customHeight="1" x14ac:dyDescent="0.25">
      <c r="A210" s="115"/>
      <c r="B210" s="115"/>
      <c r="C210" s="115"/>
      <c r="D210" s="115"/>
      <c r="E210" s="115"/>
      <c r="F210" s="115"/>
      <c r="G210" s="115"/>
      <c r="H210" s="115"/>
      <c r="I210" s="115"/>
      <c r="J210" s="115"/>
      <c r="K210" s="115"/>
      <c r="L210" s="115"/>
      <c r="M210" s="115"/>
      <c r="N210" s="115"/>
      <c r="O210" s="115"/>
      <c r="P210" s="115"/>
      <c r="Q210" s="115"/>
      <c r="R210" s="115"/>
      <c r="S210" s="115"/>
      <c r="T210" s="115"/>
      <c r="U210" s="115"/>
      <c r="V210" s="115"/>
      <c r="W210" s="115"/>
      <c r="X210" s="115"/>
      <c r="Y210" s="115"/>
      <c r="Z210" s="115"/>
    </row>
    <row r="211" spans="1:26" ht="14.25" customHeight="1" x14ac:dyDescent="0.25">
      <c r="A211" s="115"/>
      <c r="B211" s="115"/>
      <c r="C211" s="115"/>
      <c r="D211" s="115"/>
      <c r="E211" s="115"/>
      <c r="F211" s="115"/>
      <c r="G211" s="115"/>
      <c r="H211" s="115"/>
      <c r="I211" s="115"/>
      <c r="J211" s="115"/>
      <c r="K211" s="115"/>
      <c r="L211" s="115"/>
      <c r="M211" s="115"/>
      <c r="N211" s="115"/>
      <c r="O211" s="115"/>
      <c r="P211" s="115"/>
      <c r="Q211" s="115"/>
      <c r="R211" s="115"/>
      <c r="S211" s="115"/>
      <c r="T211" s="115"/>
      <c r="U211" s="115"/>
      <c r="V211" s="115"/>
      <c r="W211" s="115"/>
      <c r="X211" s="115"/>
      <c r="Y211" s="115"/>
      <c r="Z211" s="115"/>
    </row>
    <row r="212" spans="1:26" ht="14.25" customHeight="1" x14ac:dyDescent="0.25">
      <c r="A212" s="115"/>
      <c r="B212" s="115"/>
      <c r="C212" s="115"/>
      <c r="D212" s="115"/>
      <c r="E212" s="115"/>
      <c r="F212" s="115"/>
      <c r="G212" s="115"/>
      <c r="H212" s="115"/>
      <c r="I212" s="115"/>
      <c r="J212" s="115"/>
      <c r="K212" s="115"/>
      <c r="L212" s="115"/>
      <c r="M212" s="115"/>
      <c r="N212" s="115"/>
      <c r="O212" s="115"/>
      <c r="P212" s="115"/>
      <c r="Q212" s="115"/>
      <c r="R212" s="115"/>
      <c r="S212" s="115"/>
      <c r="T212" s="115"/>
      <c r="U212" s="115"/>
      <c r="V212" s="115"/>
      <c r="W212" s="115"/>
      <c r="X212" s="115"/>
      <c r="Y212" s="115"/>
      <c r="Z212" s="115"/>
    </row>
    <row r="213" spans="1:26" ht="14.25" customHeight="1" x14ac:dyDescent="0.25">
      <c r="A213" s="115"/>
      <c r="B213" s="115"/>
      <c r="C213" s="115"/>
      <c r="D213" s="115"/>
      <c r="E213" s="115"/>
      <c r="F213" s="115"/>
      <c r="G213" s="115"/>
      <c r="H213" s="115"/>
      <c r="I213" s="115"/>
      <c r="J213" s="115"/>
      <c r="K213" s="115"/>
      <c r="L213" s="115"/>
      <c r="M213" s="115"/>
      <c r="N213" s="115"/>
      <c r="O213" s="115"/>
      <c r="P213" s="115"/>
      <c r="Q213" s="115"/>
      <c r="R213" s="115"/>
      <c r="S213" s="115"/>
      <c r="T213" s="115"/>
      <c r="U213" s="115"/>
      <c r="V213" s="115"/>
      <c r="W213" s="115"/>
      <c r="X213" s="115"/>
      <c r="Y213" s="115"/>
      <c r="Z213" s="115"/>
    </row>
    <row r="214" spans="1:26" ht="14.25" customHeight="1" x14ac:dyDescent="0.25">
      <c r="A214" s="115"/>
      <c r="B214" s="115"/>
      <c r="C214" s="115"/>
      <c r="D214" s="115"/>
      <c r="E214" s="115"/>
      <c r="F214" s="115"/>
      <c r="G214" s="115"/>
      <c r="H214" s="115"/>
      <c r="I214" s="115"/>
      <c r="J214" s="115"/>
      <c r="K214" s="115"/>
      <c r="L214" s="115"/>
      <c r="M214" s="115"/>
      <c r="N214" s="115"/>
      <c r="O214" s="115"/>
      <c r="P214" s="115"/>
      <c r="Q214" s="115"/>
      <c r="R214" s="115"/>
      <c r="S214" s="115"/>
      <c r="T214" s="115"/>
      <c r="U214" s="115"/>
      <c r="V214" s="115"/>
      <c r="W214" s="115"/>
      <c r="X214" s="115"/>
      <c r="Y214" s="115"/>
      <c r="Z214" s="115"/>
    </row>
    <row r="215" spans="1:26" ht="14.25" customHeight="1" x14ac:dyDescent="0.25">
      <c r="A215" s="115"/>
      <c r="B215" s="115"/>
      <c r="C215" s="115"/>
      <c r="D215" s="115"/>
      <c r="E215" s="115"/>
      <c r="F215" s="115"/>
      <c r="G215" s="115"/>
      <c r="H215" s="115"/>
      <c r="I215" s="115"/>
      <c r="J215" s="115"/>
      <c r="K215" s="115"/>
      <c r="L215" s="115"/>
      <c r="M215" s="115"/>
      <c r="N215" s="115"/>
      <c r="O215" s="115"/>
      <c r="P215" s="115"/>
      <c r="Q215" s="115"/>
      <c r="R215" s="115"/>
      <c r="S215" s="115"/>
      <c r="T215" s="115"/>
      <c r="U215" s="115"/>
      <c r="V215" s="115"/>
      <c r="W215" s="115"/>
      <c r="X215" s="115"/>
      <c r="Y215" s="115"/>
      <c r="Z215" s="115"/>
    </row>
    <row r="216" spans="1:26" ht="14.25" customHeight="1" x14ac:dyDescent="0.25">
      <c r="A216" s="115"/>
      <c r="B216" s="115"/>
      <c r="C216" s="115"/>
      <c r="D216" s="115"/>
      <c r="E216" s="115"/>
      <c r="F216" s="115"/>
      <c r="G216" s="115"/>
      <c r="H216" s="115"/>
      <c r="I216" s="115"/>
      <c r="J216" s="115"/>
      <c r="K216" s="115"/>
      <c r="L216" s="115"/>
      <c r="M216" s="115"/>
      <c r="N216" s="115"/>
      <c r="O216" s="115"/>
      <c r="P216" s="115"/>
      <c r="Q216" s="115"/>
      <c r="R216" s="115"/>
      <c r="S216" s="115"/>
      <c r="T216" s="115"/>
      <c r="U216" s="115"/>
      <c r="V216" s="115"/>
      <c r="W216" s="115"/>
      <c r="X216" s="115"/>
      <c r="Y216" s="115"/>
      <c r="Z216" s="115"/>
    </row>
    <row r="217" spans="1:26" ht="14.25" customHeight="1" x14ac:dyDescent="0.25">
      <c r="A217" s="115"/>
      <c r="B217" s="115"/>
      <c r="C217" s="115"/>
      <c r="D217" s="115"/>
      <c r="E217" s="115"/>
      <c r="F217" s="115"/>
      <c r="G217" s="115"/>
      <c r="H217" s="115"/>
      <c r="I217" s="115"/>
      <c r="J217" s="115"/>
      <c r="K217" s="115"/>
      <c r="L217" s="115"/>
      <c r="M217" s="115"/>
      <c r="N217" s="115"/>
      <c r="O217" s="115"/>
      <c r="P217" s="115"/>
      <c r="Q217" s="115"/>
      <c r="R217" s="115"/>
      <c r="S217" s="115"/>
      <c r="T217" s="115"/>
      <c r="U217" s="115"/>
      <c r="V217" s="115"/>
      <c r="W217" s="115"/>
      <c r="X217" s="115"/>
      <c r="Y217" s="115"/>
      <c r="Z217" s="115"/>
    </row>
    <row r="218" spans="1:26" ht="14.25" customHeight="1" x14ac:dyDescent="0.25">
      <c r="A218" s="115"/>
      <c r="B218" s="115"/>
      <c r="C218" s="115"/>
      <c r="D218" s="115"/>
      <c r="E218" s="115"/>
      <c r="F218" s="115"/>
      <c r="G218" s="115"/>
      <c r="H218" s="115"/>
      <c r="I218" s="115"/>
      <c r="J218" s="115"/>
      <c r="K218" s="115"/>
      <c r="L218" s="115"/>
      <c r="M218" s="115"/>
      <c r="N218" s="115"/>
      <c r="O218" s="115"/>
      <c r="P218" s="115"/>
      <c r="Q218" s="115"/>
      <c r="R218" s="115"/>
      <c r="S218" s="115"/>
      <c r="T218" s="115"/>
      <c r="U218" s="115"/>
      <c r="V218" s="115"/>
      <c r="W218" s="115"/>
      <c r="X218" s="115"/>
      <c r="Y218" s="115"/>
      <c r="Z218" s="115"/>
    </row>
    <row r="219" spans="1:26" ht="14.25" customHeight="1" x14ac:dyDescent="0.25">
      <c r="A219" s="115"/>
      <c r="B219" s="115"/>
      <c r="C219" s="115"/>
      <c r="D219" s="115"/>
      <c r="E219" s="115"/>
      <c r="F219" s="115"/>
      <c r="G219" s="115"/>
      <c r="H219" s="115"/>
      <c r="I219" s="115"/>
      <c r="J219" s="115"/>
      <c r="K219" s="115"/>
      <c r="L219" s="115"/>
      <c r="M219" s="115"/>
      <c r="N219" s="115"/>
      <c r="O219" s="115"/>
      <c r="P219" s="115"/>
      <c r="Q219" s="115"/>
      <c r="R219" s="115"/>
      <c r="S219" s="115"/>
      <c r="T219" s="115"/>
      <c r="U219" s="115"/>
      <c r="V219" s="115"/>
      <c r="W219" s="115"/>
      <c r="X219" s="115"/>
      <c r="Y219" s="115"/>
      <c r="Z219" s="115"/>
    </row>
    <row r="220" spans="1:26" ht="14.25" customHeight="1" x14ac:dyDescent="0.25">
      <c r="A220" s="115"/>
      <c r="B220" s="115"/>
      <c r="C220" s="115"/>
      <c r="D220" s="115"/>
      <c r="E220" s="115"/>
      <c r="F220" s="115"/>
      <c r="G220" s="115"/>
      <c r="H220" s="115"/>
      <c r="I220" s="115"/>
      <c r="J220" s="115"/>
      <c r="K220" s="115"/>
      <c r="L220" s="115"/>
      <c r="M220" s="115"/>
      <c r="N220" s="115"/>
      <c r="O220" s="115"/>
      <c r="P220" s="115"/>
      <c r="Q220" s="115"/>
      <c r="R220" s="115"/>
      <c r="S220" s="115"/>
      <c r="T220" s="115"/>
      <c r="U220" s="115"/>
      <c r="V220" s="115"/>
      <c r="W220" s="115"/>
      <c r="X220" s="115"/>
      <c r="Y220" s="115"/>
      <c r="Z220" s="115"/>
    </row>
    <row r="221" spans="1:26" ht="14.25" customHeight="1" x14ac:dyDescent="0.25">
      <c r="A221" s="115"/>
      <c r="B221" s="115"/>
      <c r="C221" s="115"/>
      <c r="D221" s="115"/>
      <c r="E221" s="115"/>
      <c r="F221" s="115"/>
      <c r="G221" s="115"/>
      <c r="H221" s="115"/>
      <c r="I221" s="115"/>
      <c r="J221" s="115"/>
      <c r="K221" s="115"/>
      <c r="L221" s="115"/>
      <c r="M221" s="115"/>
      <c r="N221" s="115"/>
      <c r="O221" s="115"/>
      <c r="P221" s="115"/>
      <c r="Q221" s="115"/>
      <c r="R221" s="115"/>
      <c r="S221" s="115"/>
      <c r="T221" s="115"/>
      <c r="U221" s="115"/>
      <c r="V221" s="115"/>
      <c r="W221" s="115"/>
      <c r="X221" s="115"/>
      <c r="Y221" s="115"/>
      <c r="Z221" s="115"/>
    </row>
    <row r="222" spans="1:26" ht="14.25" customHeight="1" x14ac:dyDescent="0.25">
      <c r="A222" s="115"/>
      <c r="B222" s="115"/>
      <c r="C222" s="115"/>
      <c r="D222" s="115"/>
      <c r="E222" s="115"/>
      <c r="F222" s="115"/>
      <c r="G222" s="115"/>
      <c r="H222" s="115"/>
      <c r="I222" s="115"/>
      <c r="J222" s="115"/>
      <c r="K222" s="115"/>
      <c r="L222" s="115"/>
      <c r="M222" s="115"/>
      <c r="N222" s="115"/>
      <c r="O222" s="115"/>
      <c r="P222" s="115"/>
      <c r="Q222" s="115"/>
      <c r="R222" s="115"/>
      <c r="S222" s="115"/>
      <c r="T222" s="115"/>
      <c r="U222" s="115"/>
      <c r="V222" s="115"/>
      <c r="W222" s="115"/>
      <c r="X222" s="115"/>
      <c r="Y222" s="115"/>
      <c r="Z222" s="115"/>
    </row>
    <row r="223" spans="1:26" ht="14.25" customHeight="1" x14ac:dyDescent="0.25">
      <c r="A223" s="115"/>
      <c r="B223" s="115"/>
      <c r="C223" s="115"/>
      <c r="D223" s="115"/>
      <c r="E223" s="115"/>
      <c r="F223" s="115"/>
      <c r="G223" s="115"/>
      <c r="H223" s="115"/>
      <c r="I223" s="115"/>
      <c r="J223" s="115"/>
      <c r="K223" s="115"/>
      <c r="L223" s="115"/>
      <c r="M223" s="115"/>
      <c r="N223" s="115"/>
      <c r="O223" s="115"/>
      <c r="P223" s="115"/>
      <c r="Q223" s="115"/>
      <c r="R223" s="115"/>
      <c r="S223" s="115"/>
      <c r="T223" s="115"/>
      <c r="U223" s="115"/>
      <c r="V223" s="115"/>
      <c r="W223" s="115"/>
      <c r="X223" s="115"/>
      <c r="Y223" s="115"/>
      <c r="Z223" s="115"/>
    </row>
    <row r="224" spans="1:26" ht="14.25" customHeight="1" x14ac:dyDescent="0.25">
      <c r="A224" s="115"/>
      <c r="B224" s="115"/>
      <c r="C224" s="115"/>
      <c r="D224" s="115"/>
      <c r="E224" s="115"/>
      <c r="F224" s="115"/>
      <c r="G224" s="115"/>
      <c r="H224" s="115"/>
      <c r="I224" s="115"/>
      <c r="J224" s="115"/>
      <c r="K224" s="115"/>
      <c r="L224" s="115"/>
      <c r="M224" s="115"/>
      <c r="N224" s="115"/>
      <c r="O224" s="115"/>
      <c r="P224" s="115"/>
      <c r="Q224" s="115"/>
      <c r="R224" s="115"/>
      <c r="S224" s="115"/>
      <c r="T224" s="115"/>
      <c r="U224" s="115"/>
      <c r="V224" s="115"/>
      <c r="W224" s="115"/>
      <c r="X224" s="115"/>
      <c r="Y224" s="115"/>
      <c r="Z224" s="115"/>
    </row>
    <row r="225" spans="1:26" ht="14.25" customHeight="1" x14ac:dyDescent="0.25">
      <c r="A225" s="115"/>
      <c r="B225" s="115"/>
      <c r="C225" s="115"/>
      <c r="D225" s="115"/>
      <c r="E225" s="115"/>
      <c r="F225" s="115"/>
      <c r="G225" s="115"/>
      <c r="H225" s="115"/>
      <c r="I225" s="115"/>
      <c r="J225" s="115"/>
      <c r="K225" s="115"/>
      <c r="L225" s="115"/>
      <c r="M225" s="115"/>
      <c r="N225" s="115"/>
      <c r="O225" s="115"/>
      <c r="P225" s="115"/>
      <c r="Q225" s="115"/>
      <c r="R225" s="115"/>
      <c r="S225" s="115"/>
      <c r="T225" s="115"/>
      <c r="U225" s="115"/>
      <c r="V225" s="115"/>
      <c r="W225" s="115"/>
      <c r="X225" s="115"/>
      <c r="Y225" s="115"/>
      <c r="Z225" s="115"/>
    </row>
    <row r="226" spans="1:26" ht="14.25" customHeight="1" x14ac:dyDescent="0.25">
      <c r="A226" s="115"/>
      <c r="B226" s="115"/>
      <c r="C226" s="115"/>
      <c r="D226" s="115"/>
      <c r="E226" s="115"/>
      <c r="F226" s="115"/>
      <c r="G226" s="115"/>
      <c r="H226" s="115"/>
      <c r="I226" s="115"/>
      <c r="J226" s="115"/>
      <c r="K226" s="115"/>
      <c r="L226" s="115"/>
      <c r="M226" s="115"/>
      <c r="N226" s="115"/>
      <c r="O226" s="115"/>
      <c r="P226" s="115"/>
      <c r="Q226" s="115"/>
      <c r="R226" s="115"/>
      <c r="S226" s="115"/>
      <c r="T226" s="115"/>
      <c r="U226" s="115"/>
      <c r="V226" s="115"/>
      <c r="W226" s="115"/>
      <c r="X226" s="115"/>
      <c r="Y226" s="115"/>
      <c r="Z226" s="115"/>
    </row>
    <row r="227" spans="1:26" ht="14.25" customHeight="1" x14ac:dyDescent="0.25">
      <c r="A227" s="115"/>
      <c r="B227" s="115"/>
      <c r="C227" s="115"/>
      <c r="D227" s="115"/>
      <c r="E227" s="115"/>
      <c r="F227" s="115"/>
      <c r="G227" s="115"/>
      <c r="H227" s="115"/>
      <c r="I227" s="115"/>
      <c r="J227" s="115"/>
      <c r="K227" s="115"/>
      <c r="L227" s="115"/>
      <c r="M227" s="115"/>
      <c r="N227" s="115"/>
      <c r="O227" s="115"/>
      <c r="P227" s="115"/>
      <c r="Q227" s="115"/>
      <c r="R227" s="115"/>
      <c r="S227" s="115"/>
      <c r="T227" s="115"/>
      <c r="U227" s="115"/>
      <c r="V227" s="115"/>
      <c r="W227" s="115"/>
      <c r="X227" s="115"/>
      <c r="Y227" s="115"/>
      <c r="Z227" s="115"/>
    </row>
    <row r="228" spans="1:26" ht="14.25" customHeight="1" x14ac:dyDescent="0.25">
      <c r="A228" s="115"/>
      <c r="B228" s="115"/>
      <c r="C228" s="115"/>
      <c r="D228" s="115"/>
      <c r="E228" s="115"/>
      <c r="F228" s="115"/>
      <c r="G228" s="115"/>
      <c r="H228" s="115"/>
      <c r="I228" s="115"/>
      <c r="J228" s="115"/>
      <c r="K228" s="115"/>
      <c r="L228" s="115"/>
      <c r="M228" s="115"/>
      <c r="N228" s="115"/>
      <c r="O228" s="115"/>
      <c r="P228" s="115"/>
      <c r="Q228" s="115"/>
      <c r="R228" s="115"/>
      <c r="S228" s="115"/>
      <c r="T228" s="115"/>
      <c r="U228" s="115"/>
      <c r="V228" s="115"/>
      <c r="W228" s="115"/>
      <c r="X228" s="115"/>
      <c r="Y228" s="115"/>
      <c r="Z228" s="115"/>
    </row>
    <row r="229" spans="1:26" ht="14.25" customHeight="1" x14ac:dyDescent="0.25">
      <c r="A229" s="115"/>
      <c r="B229" s="115"/>
      <c r="C229" s="115"/>
      <c r="D229" s="115"/>
      <c r="E229" s="115"/>
      <c r="F229" s="115"/>
      <c r="G229" s="115"/>
      <c r="H229" s="115"/>
      <c r="I229" s="115"/>
      <c r="J229" s="115"/>
      <c r="K229" s="115"/>
      <c r="L229" s="115"/>
      <c r="M229" s="115"/>
      <c r="N229" s="115"/>
      <c r="O229" s="115"/>
      <c r="P229" s="115"/>
      <c r="Q229" s="115"/>
      <c r="R229" s="115"/>
      <c r="S229" s="115"/>
      <c r="T229" s="115"/>
      <c r="U229" s="115"/>
      <c r="V229" s="115"/>
      <c r="W229" s="115"/>
      <c r="X229" s="115"/>
      <c r="Y229" s="115"/>
      <c r="Z229" s="115"/>
    </row>
    <row r="230" spans="1:26" ht="14.25" customHeight="1" x14ac:dyDescent="0.25">
      <c r="A230" s="115"/>
      <c r="B230" s="115"/>
      <c r="C230" s="115"/>
      <c r="D230" s="115"/>
      <c r="E230" s="115"/>
      <c r="F230" s="115"/>
      <c r="G230" s="115"/>
      <c r="H230" s="115"/>
      <c r="I230" s="115"/>
      <c r="J230" s="115"/>
      <c r="K230" s="115"/>
      <c r="L230" s="115"/>
      <c r="M230" s="115"/>
      <c r="N230" s="115"/>
      <c r="O230" s="115"/>
      <c r="P230" s="115"/>
      <c r="Q230" s="115"/>
      <c r="R230" s="115"/>
      <c r="S230" s="115"/>
      <c r="T230" s="115"/>
      <c r="U230" s="115"/>
      <c r="V230" s="115"/>
      <c r="W230" s="115"/>
      <c r="X230" s="115"/>
      <c r="Y230" s="115"/>
      <c r="Z230" s="115"/>
    </row>
    <row r="231" spans="1:26" ht="14.25" customHeight="1" x14ac:dyDescent="0.25">
      <c r="A231" s="115"/>
      <c r="B231" s="115"/>
      <c r="C231" s="115"/>
      <c r="D231" s="115"/>
      <c r="E231" s="115"/>
      <c r="F231" s="115"/>
      <c r="G231" s="115"/>
      <c r="H231" s="115"/>
      <c r="I231" s="115"/>
      <c r="J231" s="115"/>
      <c r="K231" s="115"/>
      <c r="L231" s="115"/>
      <c r="M231" s="115"/>
      <c r="N231" s="115"/>
      <c r="O231" s="115"/>
      <c r="P231" s="115"/>
      <c r="Q231" s="115"/>
      <c r="R231" s="115"/>
      <c r="S231" s="115"/>
      <c r="T231" s="115"/>
      <c r="U231" s="115"/>
      <c r="V231" s="115"/>
      <c r="W231" s="115"/>
      <c r="X231" s="115"/>
      <c r="Y231" s="115"/>
      <c r="Z231" s="115"/>
    </row>
    <row r="232" spans="1:26" ht="14.25" customHeight="1" x14ac:dyDescent="0.25">
      <c r="A232" s="115"/>
      <c r="B232" s="115"/>
      <c r="C232" s="115"/>
      <c r="D232" s="115"/>
      <c r="E232" s="115"/>
      <c r="F232" s="115"/>
      <c r="G232" s="115"/>
      <c r="H232" s="115"/>
      <c r="I232" s="115"/>
      <c r="J232" s="115"/>
      <c r="K232" s="115"/>
      <c r="L232" s="115"/>
      <c r="M232" s="115"/>
      <c r="N232" s="115"/>
      <c r="O232" s="115"/>
      <c r="P232" s="115"/>
      <c r="Q232" s="115"/>
      <c r="R232" s="115"/>
      <c r="S232" s="115"/>
      <c r="T232" s="115"/>
      <c r="U232" s="115"/>
      <c r="V232" s="115"/>
      <c r="W232" s="115"/>
      <c r="X232" s="115"/>
      <c r="Y232" s="115"/>
      <c r="Z232" s="115"/>
    </row>
    <row r="233" spans="1:26" ht="14.25" customHeight="1" x14ac:dyDescent="0.25">
      <c r="A233" s="115"/>
      <c r="B233" s="115"/>
      <c r="C233" s="115"/>
      <c r="D233" s="115"/>
      <c r="E233" s="115"/>
      <c r="F233" s="115"/>
      <c r="G233" s="115"/>
      <c r="H233" s="115"/>
      <c r="I233" s="115"/>
      <c r="J233" s="115"/>
      <c r="K233" s="115"/>
      <c r="L233" s="115"/>
      <c r="M233" s="115"/>
      <c r="N233" s="115"/>
      <c r="O233" s="115"/>
      <c r="P233" s="115"/>
      <c r="Q233" s="115"/>
      <c r="R233" s="115"/>
      <c r="S233" s="115"/>
      <c r="T233" s="115"/>
      <c r="U233" s="115"/>
      <c r="V233" s="115"/>
      <c r="W233" s="115"/>
      <c r="X233" s="115"/>
      <c r="Y233" s="115"/>
      <c r="Z233" s="115"/>
    </row>
    <row r="234" spans="1:26" ht="14.25" customHeight="1" x14ac:dyDescent="0.25">
      <c r="A234" s="115"/>
      <c r="B234" s="115"/>
      <c r="C234" s="115"/>
      <c r="D234" s="115"/>
      <c r="E234" s="115"/>
      <c r="F234" s="115"/>
      <c r="G234" s="115"/>
      <c r="H234" s="115"/>
      <c r="I234" s="115"/>
      <c r="J234" s="115"/>
      <c r="K234" s="115"/>
      <c r="L234" s="115"/>
      <c r="M234" s="115"/>
      <c r="N234" s="115"/>
      <c r="O234" s="115"/>
      <c r="P234" s="115"/>
      <c r="Q234" s="115"/>
      <c r="R234" s="115"/>
      <c r="S234" s="115"/>
      <c r="T234" s="115"/>
      <c r="U234" s="115"/>
      <c r="V234" s="115"/>
      <c r="W234" s="115"/>
      <c r="X234" s="115"/>
      <c r="Y234" s="115"/>
      <c r="Z234" s="115"/>
    </row>
    <row r="235" spans="1:26" ht="14.25" customHeight="1" x14ac:dyDescent="0.25">
      <c r="A235" s="115"/>
      <c r="B235" s="115"/>
      <c r="C235" s="115"/>
      <c r="D235" s="115"/>
      <c r="E235" s="115"/>
      <c r="F235" s="115"/>
      <c r="G235" s="115"/>
      <c r="H235" s="115"/>
      <c r="I235" s="115"/>
      <c r="J235" s="115"/>
      <c r="K235" s="115"/>
      <c r="L235" s="115"/>
      <c r="M235" s="115"/>
      <c r="N235" s="115"/>
      <c r="O235" s="115"/>
      <c r="P235" s="115"/>
      <c r="Q235" s="115"/>
      <c r="R235" s="115"/>
      <c r="S235" s="115"/>
      <c r="T235" s="115"/>
      <c r="U235" s="115"/>
      <c r="V235" s="115"/>
      <c r="W235" s="115"/>
      <c r="X235" s="115"/>
      <c r="Y235" s="115"/>
      <c r="Z235" s="115"/>
    </row>
    <row r="236" spans="1:26" ht="14.25" customHeight="1" x14ac:dyDescent="0.25">
      <c r="A236" s="115"/>
      <c r="B236" s="115"/>
      <c r="C236" s="115"/>
      <c r="D236" s="115"/>
      <c r="E236" s="115"/>
      <c r="F236" s="115"/>
      <c r="G236" s="115"/>
      <c r="H236" s="115"/>
      <c r="I236" s="115"/>
      <c r="J236" s="115"/>
      <c r="K236" s="115"/>
      <c r="L236" s="115"/>
      <c r="M236" s="115"/>
      <c r="N236" s="115"/>
      <c r="O236" s="115"/>
      <c r="P236" s="115"/>
      <c r="Q236" s="115"/>
      <c r="R236" s="115"/>
      <c r="S236" s="115"/>
      <c r="T236" s="115"/>
      <c r="U236" s="115"/>
      <c r="V236" s="115"/>
      <c r="W236" s="115"/>
      <c r="X236" s="115"/>
      <c r="Y236" s="115"/>
      <c r="Z236" s="115"/>
    </row>
    <row r="237" spans="1:26" ht="14.25" customHeight="1" x14ac:dyDescent="0.25">
      <c r="A237" s="115"/>
      <c r="B237" s="115"/>
      <c r="C237" s="115"/>
      <c r="D237" s="115"/>
      <c r="E237" s="115"/>
      <c r="F237" s="115"/>
      <c r="G237" s="115"/>
      <c r="H237" s="115"/>
      <c r="I237" s="115"/>
      <c r="J237" s="115"/>
      <c r="K237" s="115"/>
      <c r="L237" s="115"/>
      <c r="M237" s="115"/>
      <c r="N237" s="115"/>
      <c r="O237" s="115"/>
      <c r="P237" s="115"/>
      <c r="Q237" s="115"/>
      <c r="R237" s="115"/>
      <c r="S237" s="115"/>
      <c r="T237" s="115"/>
      <c r="U237" s="115"/>
      <c r="V237" s="115"/>
      <c r="W237" s="115"/>
      <c r="X237" s="115"/>
      <c r="Y237" s="115"/>
      <c r="Z237" s="115"/>
    </row>
    <row r="238" spans="1:26" ht="14.25" customHeight="1" x14ac:dyDescent="0.25">
      <c r="A238" s="115"/>
      <c r="B238" s="115"/>
      <c r="C238" s="115"/>
      <c r="D238" s="115"/>
      <c r="E238" s="115"/>
      <c r="F238" s="115"/>
      <c r="G238" s="115"/>
      <c r="H238" s="115"/>
      <c r="I238" s="115"/>
      <c r="J238" s="115"/>
      <c r="K238" s="115"/>
      <c r="L238" s="115"/>
      <c r="M238" s="115"/>
      <c r="N238" s="115"/>
      <c r="O238" s="115"/>
      <c r="P238" s="115"/>
      <c r="Q238" s="115"/>
      <c r="R238" s="115"/>
      <c r="S238" s="115"/>
      <c r="T238" s="115"/>
      <c r="U238" s="115"/>
      <c r="V238" s="115"/>
      <c r="W238" s="115"/>
      <c r="X238" s="115"/>
      <c r="Y238" s="115"/>
      <c r="Z238" s="115"/>
    </row>
    <row r="239" spans="1:26" ht="14.25" customHeight="1" x14ac:dyDescent="0.25">
      <c r="A239" s="115"/>
      <c r="B239" s="115"/>
      <c r="C239" s="115"/>
      <c r="D239" s="115"/>
      <c r="E239" s="115"/>
      <c r="F239" s="115"/>
      <c r="G239" s="115"/>
      <c r="H239" s="115"/>
      <c r="I239" s="115"/>
      <c r="J239" s="115"/>
      <c r="K239" s="115"/>
      <c r="L239" s="115"/>
      <c r="M239" s="115"/>
      <c r="N239" s="115"/>
      <c r="O239" s="115"/>
      <c r="P239" s="115"/>
      <c r="Q239" s="115"/>
      <c r="R239" s="115"/>
      <c r="S239" s="115"/>
      <c r="T239" s="115"/>
      <c r="U239" s="115"/>
      <c r="V239" s="115"/>
      <c r="W239" s="115"/>
      <c r="X239" s="115"/>
      <c r="Y239" s="115"/>
      <c r="Z239" s="115"/>
    </row>
    <row r="240" spans="1:26" ht="14.25" customHeight="1" x14ac:dyDescent="0.25">
      <c r="A240" s="115"/>
      <c r="B240" s="115"/>
      <c r="C240" s="115"/>
      <c r="D240" s="115"/>
      <c r="E240" s="115"/>
      <c r="F240" s="115"/>
      <c r="G240" s="115"/>
      <c r="H240" s="115"/>
      <c r="I240" s="115"/>
      <c r="J240" s="115"/>
      <c r="K240" s="115"/>
      <c r="L240" s="115"/>
      <c r="M240" s="115"/>
      <c r="N240" s="115"/>
      <c r="O240" s="115"/>
      <c r="P240" s="115"/>
      <c r="Q240" s="115"/>
      <c r="R240" s="115"/>
      <c r="S240" s="115"/>
      <c r="T240" s="115"/>
      <c r="U240" s="115"/>
      <c r="V240" s="115"/>
      <c r="W240" s="115"/>
      <c r="X240" s="115"/>
      <c r="Y240" s="115"/>
      <c r="Z240" s="115"/>
    </row>
    <row r="241" spans="1:26" ht="14.25" customHeight="1" x14ac:dyDescent="0.25">
      <c r="A241" s="115"/>
      <c r="B241" s="115"/>
      <c r="C241" s="115"/>
      <c r="D241" s="115"/>
      <c r="E241" s="115"/>
      <c r="F241" s="115"/>
      <c r="G241" s="115"/>
      <c r="H241" s="115"/>
      <c r="I241" s="115"/>
      <c r="J241" s="115"/>
      <c r="K241" s="115"/>
      <c r="L241" s="115"/>
      <c r="M241" s="115"/>
      <c r="N241" s="115"/>
      <c r="O241" s="115"/>
      <c r="P241" s="115"/>
      <c r="Q241" s="115"/>
      <c r="R241" s="115"/>
      <c r="S241" s="115"/>
      <c r="T241" s="115"/>
      <c r="U241" s="115"/>
      <c r="V241" s="115"/>
      <c r="W241" s="115"/>
      <c r="X241" s="115"/>
      <c r="Y241" s="115"/>
      <c r="Z241" s="115"/>
    </row>
    <row r="242" spans="1:26" ht="14.25" customHeight="1" x14ac:dyDescent="0.25">
      <c r="A242" s="115"/>
      <c r="B242" s="115"/>
      <c r="C242" s="115"/>
      <c r="D242" s="115"/>
      <c r="E242" s="115"/>
      <c r="F242" s="115"/>
      <c r="G242" s="115"/>
      <c r="H242" s="115"/>
      <c r="I242" s="115"/>
      <c r="J242" s="115"/>
      <c r="K242" s="115"/>
      <c r="L242" s="115"/>
      <c r="M242" s="115"/>
      <c r="N242" s="115"/>
      <c r="O242" s="115"/>
      <c r="P242" s="115"/>
      <c r="Q242" s="115"/>
      <c r="R242" s="115"/>
      <c r="S242" s="115"/>
      <c r="T242" s="115"/>
      <c r="U242" s="115"/>
      <c r="V242" s="115"/>
      <c r="W242" s="115"/>
      <c r="X242" s="115"/>
      <c r="Y242" s="115"/>
      <c r="Z242" s="115"/>
    </row>
    <row r="243" spans="1:26" ht="14.25" customHeight="1" x14ac:dyDescent="0.25">
      <c r="A243" s="115"/>
      <c r="B243" s="115"/>
      <c r="C243" s="115"/>
      <c r="D243" s="115"/>
      <c r="E243" s="115"/>
      <c r="F243" s="115"/>
      <c r="G243" s="115"/>
      <c r="H243" s="115"/>
      <c r="I243" s="115"/>
      <c r="J243" s="115"/>
      <c r="K243" s="115"/>
      <c r="L243" s="115"/>
      <c r="M243" s="115"/>
      <c r="N243" s="115"/>
      <c r="O243" s="115"/>
      <c r="P243" s="115"/>
      <c r="Q243" s="115"/>
      <c r="R243" s="115"/>
      <c r="S243" s="115"/>
      <c r="T243" s="115"/>
      <c r="U243" s="115"/>
      <c r="V243" s="115"/>
      <c r="W243" s="115"/>
      <c r="X243" s="115"/>
      <c r="Y243" s="115"/>
      <c r="Z243" s="115"/>
    </row>
    <row r="244" spans="1:26" ht="14.25" customHeight="1" x14ac:dyDescent="0.25">
      <c r="A244" s="115"/>
      <c r="B244" s="115"/>
      <c r="C244" s="115"/>
      <c r="D244" s="115"/>
      <c r="E244" s="115"/>
      <c r="F244" s="115"/>
      <c r="G244" s="115"/>
      <c r="H244" s="115"/>
      <c r="I244" s="115"/>
      <c r="J244" s="115"/>
      <c r="K244" s="115"/>
      <c r="L244" s="115"/>
      <c r="M244" s="115"/>
      <c r="N244" s="115"/>
      <c r="O244" s="115"/>
      <c r="P244" s="115"/>
      <c r="Q244" s="115"/>
      <c r="R244" s="115"/>
      <c r="S244" s="115"/>
      <c r="T244" s="115"/>
      <c r="U244" s="115"/>
      <c r="V244" s="115"/>
      <c r="W244" s="115"/>
      <c r="X244" s="115"/>
      <c r="Y244" s="115"/>
      <c r="Z244" s="115"/>
    </row>
    <row r="245" spans="1:26" ht="14.25" customHeight="1" x14ac:dyDescent="0.25">
      <c r="A245" s="115"/>
      <c r="B245" s="115"/>
      <c r="C245" s="115"/>
      <c r="D245" s="115"/>
      <c r="E245" s="115"/>
      <c r="F245" s="115"/>
      <c r="G245" s="115"/>
      <c r="H245" s="115"/>
      <c r="I245" s="115"/>
      <c r="J245" s="115"/>
      <c r="K245" s="115"/>
      <c r="L245" s="115"/>
      <c r="M245" s="115"/>
      <c r="N245" s="115"/>
      <c r="O245" s="115"/>
      <c r="P245" s="115"/>
      <c r="Q245" s="115"/>
      <c r="R245" s="115"/>
      <c r="S245" s="115"/>
      <c r="T245" s="115"/>
      <c r="U245" s="115"/>
      <c r="V245" s="115"/>
      <c r="W245" s="115"/>
      <c r="X245" s="115"/>
      <c r="Y245" s="115"/>
      <c r="Z245" s="115"/>
    </row>
    <row r="246" spans="1:26" ht="14.25" customHeight="1" x14ac:dyDescent="0.25">
      <c r="A246" s="115"/>
      <c r="B246" s="115"/>
      <c r="C246" s="115"/>
      <c r="D246" s="115"/>
      <c r="E246" s="115"/>
      <c r="F246" s="115"/>
      <c r="G246" s="115"/>
      <c r="H246" s="115"/>
      <c r="I246" s="115"/>
      <c r="J246" s="115"/>
      <c r="K246" s="115"/>
      <c r="L246" s="115"/>
      <c r="M246" s="115"/>
      <c r="N246" s="115"/>
      <c r="O246" s="115"/>
      <c r="P246" s="115"/>
      <c r="Q246" s="115"/>
      <c r="R246" s="115"/>
      <c r="S246" s="115"/>
      <c r="T246" s="115"/>
      <c r="U246" s="115"/>
      <c r="V246" s="115"/>
      <c r="W246" s="115"/>
      <c r="X246" s="115"/>
      <c r="Y246" s="115"/>
      <c r="Z246" s="115"/>
    </row>
    <row r="247" spans="1:26" ht="14.25" customHeight="1" x14ac:dyDescent="0.25">
      <c r="A247" s="115"/>
      <c r="B247" s="115"/>
      <c r="C247" s="115"/>
      <c r="D247" s="115"/>
      <c r="E247" s="115"/>
      <c r="F247" s="115"/>
      <c r="G247" s="115"/>
      <c r="H247" s="115"/>
      <c r="I247" s="115"/>
      <c r="J247" s="115"/>
      <c r="K247" s="115"/>
      <c r="L247" s="115"/>
      <c r="M247" s="115"/>
      <c r="N247" s="115"/>
      <c r="O247" s="115"/>
      <c r="P247" s="115"/>
      <c r="Q247" s="115"/>
      <c r="R247" s="115"/>
      <c r="S247" s="115"/>
      <c r="T247" s="115"/>
      <c r="U247" s="115"/>
      <c r="V247" s="115"/>
      <c r="W247" s="115"/>
      <c r="X247" s="115"/>
      <c r="Y247" s="115"/>
      <c r="Z247" s="115"/>
    </row>
    <row r="248" spans="1:26" ht="14.25" customHeight="1" x14ac:dyDescent="0.25">
      <c r="A248" s="115"/>
      <c r="B248" s="115"/>
      <c r="C248" s="115"/>
      <c r="D248" s="115"/>
      <c r="E248" s="115"/>
      <c r="F248" s="115"/>
      <c r="G248" s="115"/>
      <c r="H248" s="115"/>
      <c r="I248" s="115"/>
      <c r="J248" s="115"/>
      <c r="K248" s="115"/>
      <c r="L248" s="115"/>
      <c r="M248" s="115"/>
      <c r="N248" s="115"/>
      <c r="O248" s="115"/>
      <c r="P248" s="115"/>
      <c r="Q248" s="115"/>
      <c r="R248" s="115"/>
      <c r="S248" s="115"/>
      <c r="T248" s="115"/>
      <c r="U248" s="115"/>
      <c r="V248" s="115"/>
      <c r="W248" s="115"/>
      <c r="X248" s="115"/>
      <c r="Y248" s="115"/>
      <c r="Z248" s="115"/>
    </row>
    <row r="249" spans="1:26" ht="14.25" customHeight="1" x14ac:dyDescent="0.25">
      <c r="A249" s="115"/>
      <c r="B249" s="115"/>
      <c r="C249" s="115"/>
      <c r="D249" s="115"/>
      <c r="E249" s="115"/>
      <c r="F249" s="115"/>
      <c r="G249" s="115"/>
      <c r="H249" s="115"/>
      <c r="I249" s="115"/>
      <c r="J249" s="115"/>
      <c r="K249" s="115"/>
      <c r="L249" s="115"/>
      <c r="M249" s="115"/>
      <c r="N249" s="115"/>
      <c r="O249" s="115"/>
      <c r="P249" s="115"/>
      <c r="Q249" s="115"/>
      <c r="R249" s="115"/>
      <c r="S249" s="115"/>
      <c r="T249" s="115"/>
      <c r="U249" s="115"/>
      <c r="V249" s="115"/>
      <c r="W249" s="115"/>
      <c r="X249" s="115"/>
      <c r="Y249" s="115"/>
      <c r="Z249" s="115"/>
    </row>
    <row r="250" spans="1:26" ht="14.25" customHeight="1" x14ac:dyDescent="0.25">
      <c r="A250" s="115"/>
      <c r="B250" s="115"/>
      <c r="C250" s="115"/>
      <c r="D250" s="115"/>
      <c r="E250" s="115"/>
      <c r="F250" s="115"/>
      <c r="G250" s="115"/>
      <c r="H250" s="115"/>
      <c r="I250" s="115"/>
      <c r="J250" s="115"/>
      <c r="K250" s="115"/>
      <c r="L250" s="115"/>
      <c r="M250" s="115"/>
      <c r="N250" s="115"/>
      <c r="O250" s="115"/>
      <c r="P250" s="115"/>
      <c r="Q250" s="115"/>
      <c r="R250" s="115"/>
      <c r="S250" s="115"/>
      <c r="T250" s="115"/>
      <c r="U250" s="115"/>
      <c r="V250" s="115"/>
      <c r="W250" s="115"/>
      <c r="X250" s="115"/>
      <c r="Y250" s="115"/>
      <c r="Z250" s="115"/>
    </row>
    <row r="251" spans="1:26" ht="14.25" customHeight="1" x14ac:dyDescent="0.25">
      <c r="A251" s="115"/>
      <c r="B251" s="115"/>
      <c r="C251" s="115"/>
      <c r="D251" s="115"/>
      <c r="E251" s="115"/>
      <c r="F251" s="115"/>
      <c r="G251" s="115"/>
      <c r="H251" s="115"/>
      <c r="I251" s="115"/>
      <c r="J251" s="115"/>
      <c r="K251" s="115"/>
      <c r="L251" s="115"/>
      <c r="M251" s="115"/>
      <c r="N251" s="115"/>
      <c r="O251" s="115"/>
      <c r="P251" s="115"/>
      <c r="Q251" s="115"/>
      <c r="R251" s="115"/>
      <c r="S251" s="115"/>
      <c r="T251" s="115"/>
      <c r="U251" s="115"/>
      <c r="V251" s="115"/>
      <c r="W251" s="115"/>
      <c r="X251" s="115"/>
      <c r="Y251" s="115"/>
      <c r="Z251" s="115"/>
    </row>
    <row r="252" spans="1:26" ht="14.25" customHeight="1" x14ac:dyDescent="0.25">
      <c r="A252" s="115"/>
      <c r="B252" s="115"/>
      <c r="C252" s="115"/>
      <c r="D252" s="115"/>
      <c r="E252" s="115"/>
      <c r="F252" s="115"/>
      <c r="G252" s="115"/>
      <c r="H252" s="115"/>
      <c r="I252" s="115"/>
      <c r="J252" s="115"/>
      <c r="K252" s="115"/>
      <c r="L252" s="115"/>
      <c r="M252" s="115"/>
      <c r="N252" s="115"/>
      <c r="O252" s="115"/>
      <c r="P252" s="115"/>
      <c r="Q252" s="115"/>
      <c r="R252" s="115"/>
      <c r="S252" s="115"/>
      <c r="T252" s="115"/>
      <c r="U252" s="115"/>
      <c r="V252" s="115"/>
      <c r="W252" s="115"/>
      <c r="X252" s="115"/>
      <c r="Y252" s="115"/>
      <c r="Z252" s="115"/>
    </row>
    <row r="253" spans="1:26" ht="14.25" customHeight="1" x14ac:dyDescent="0.25">
      <c r="A253" s="115"/>
      <c r="B253" s="115"/>
      <c r="C253" s="115"/>
      <c r="D253" s="115"/>
      <c r="E253" s="115"/>
      <c r="F253" s="115"/>
      <c r="G253" s="115"/>
      <c r="H253" s="115"/>
      <c r="I253" s="115"/>
      <c r="J253" s="115"/>
      <c r="K253" s="115"/>
      <c r="L253" s="115"/>
      <c r="M253" s="115"/>
      <c r="N253" s="115"/>
      <c r="O253" s="115"/>
      <c r="P253" s="115"/>
      <c r="Q253" s="115"/>
      <c r="R253" s="115"/>
      <c r="S253" s="115"/>
      <c r="T253" s="115"/>
      <c r="U253" s="115"/>
      <c r="V253" s="115"/>
      <c r="W253" s="115"/>
      <c r="X253" s="115"/>
      <c r="Y253" s="115"/>
      <c r="Z253" s="115"/>
    </row>
    <row r="254" spans="1:26" ht="14.25" customHeight="1" x14ac:dyDescent="0.25">
      <c r="A254" s="115"/>
      <c r="B254" s="115"/>
      <c r="C254" s="115"/>
      <c r="D254" s="115"/>
      <c r="E254" s="115"/>
      <c r="F254" s="115"/>
      <c r="G254" s="115"/>
      <c r="H254" s="115"/>
      <c r="I254" s="115"/>
      <c r="J254" s="115"/>
      <c r="K254" s="115"/>
      <c r="L254" s="115"/>
      <c r="M254" s="115"/>
      <c r="N254" s="115"/>
      <c r="O254" s="115"/>
      <c r="P254" s="115"/>
      <c r="Q254" s="115"/>
      <c r="R254" s="115"/>
      <c r="S254" s="115"/>
      <c r="T254" s="115"/>
      <c r="U254" s="115"/>
      <c r="V254" s="115"/>
      <c r="W254" s="115"/>
      <c r="X254" s="115"/>
      <c r="Y254" s="115"/>
      <c r="Z254" s="115"/>
    </row>
    <row r="255" spans="1:26" ht="14.25" customHeight="1" x14ac:dyDescent="0.25">
      <c r="A255" s="115"/>
      <c r="B255" s="115"/>
      <c r="C255" s="115"/>
      <c r="D255" s="115"/>
      <c r="E255" s="115"/>
      <c r="F255" s="115"/>
      <c r="G255" s="115"/>
      <c r="H255" s="115"/>
      <c r="I255" s="115"/>
      <c r="J255" s="115"/>
      <c r="K255" s="115"/>
      <c r="L255" s="115"/>
      <c r="M255" s="115"/>
      <c r="N255" s="115"/>
      <c r="O255" s="115"/>
      <c r="P255" s="115"/>
      <c r="Q255" s="115"/>
      <c r="R255" s="115"/>
      <c r="S255" s="115"/>
      <c r="T255" s="115"/>
      <c r="U255" s="115"/>
      <c r="V255" s="115"/>
      <c r="W255" s="115"/>
      <c r="X255" s="115"/>
      <c r="Y255" s="115"/>
      <c r="Z255" s="115"/>
    </row>
    <row r="256" spans="1:26" ht="14.25" customHeight="1" x14ac:dyDescent="0.25">
      <c r="A256" s="115"/>
      <c r="B256" s="115"/>
      <c r="C256" s="115"/>
      <c r="D256" s="115"/>
      <c r="E256" s="115"/>
      <c r="F256" s="115"/>
      <c r="G256" s="115"/>
      <c r="H256" s="115"/>
      <c r="I256" s="115"/>
      <c r="J256" s="115"/>
      <c r="K256" s="115"/>
      <c r="L256" s="115"/>
      <c r="M256" s="115"/>
      <c r="N256" s="115"/>
      <c r="O256" s="115"/>
      <c r="P256" s="115"/>
      <c r="Q256" s="115"/>
      <c r="R256" s="115"/>
      <c r="S256" s="115"/>
      <c r="T256" s="115"/>
      <c r="U256" s="115"/>
      <c r="V256" s="115"/>
      <c r="W256" s="115"/>
      <c r="X256" s="115"/>
      <c r="Y256" s="115"/>
      <c r="Z256" s="115"/>
    </row>
    <row r="257" spans="1:26" ht="14.25" customHeight="1" x14ac:dyDescent="0.25">
      <c r="A257" s="115"/>
      <c r="B257" s="115"/>
      <c r="C257" s="115"/>
      <c r="D257" s="115"/>
      <c r="E257" s="115"/>
      <c r="F257" s="115"/>
      <c r="G257" s="115"/>
      <c r="H257" s="115"/>
      <c r="I257" s="115"/>
      <c r="J257" s="115"/>
      <c r="K257" s="115"/>
      <c r="L257" s="115"/>
      <c r="M257" s="115"/>
      <c r="N257" s="115"/>
      <c r="O257" s="115"/>
      <c r="P257" s="115"/>
      <c r="Q257" s="115"/>
      <c r="R257" s="115"/>
      <c r="S257" s="115"/>
      <c r="T257" s="115"/>
      <c r="U257" s="115"/>
      <c r="V257" s="115"/>
      <c r="W257" s="115"/>
      <c r="X257" s="115"/>
      <c r="Y257" s="115"/>
      <c r="Z257" s="115"/>
    </row>
    <row r="258" spans="1:26" ht="14.25" customHeight="1" x14ac:dyDescent="0.25">
      <c r="A258" s="115"/>
      <c r="B258" s="115"/>
      <c r="C258" s="115"/>
      <c r="D258" s="115"/>
      <c r="E258" s="115"/>
      <c r="F258" s="115"/>
      <c r="G258" s="115"/>
      <c r="H258" s="115"/>
      <c r="I258" s="115"/>
      <c r="J258" s="115"/>
      <c r="K258" s="115"/>
      <c r="L258" s="115"/>
      <c r="M258" s="115"/>
      <c r="N258" s="115"/>
      <c r="O258" s="115"/>
      <c r="P258" s="115"/>
      <c r="Q258" s="115"/>
      <c r="R258" s="115"/>
      <c r="S258" s="115"/>
      <c r="T258" s="115"/>
      <c r="U258" s="115"/>
      <c r="V258" s="115"/>
      <c r="W258" s="115"/>
      <c r="X258" s="115"/>
      <c r="Y258" s="115"/>
      <c r="Z258" s="115"/>
    </row>
    <row r="259" spans="1:26" ht="14.25" customHeight="1" x14ac:dyDescent="0.25">
      <c r="A259" s="115"/>
      <c r="B259" s="115"/>
      <c r="C259" s="115"/>
      <c r="D259" s="115"/>
      <c r="E259" s="115"/>
      <c r="F259" s="115"/>
      <c r="G259" s="115"/>
      <c r="H259" s="115"/>
      <c r="I259" s="115"/>
      <c r="J259" s="115"/>
      <c r="K259" s="115"/>
      <c r="L259" s="115"/>
      <c r="M259" s="115"/>
      <c r="N259" s="115"/>
      <c r="O259" s="115"/>
      <c r="P259" s="115"/>
      <c r="Q259" s="115"/>
      <c r="R259" s="115"/>
      <c r="S259" s="115"/>
      <c r="T259" s="115"/>
      <c r="U259" s="115"/>
      <c r="V259" s="115"/>
      <c r="W259" s="115"/>
      <c r="X259" s="115"/>
      <c r="Y259" s="115"/>
      <c r="Z259" s="115"/>
    </row>
    <row r="260" spans="1:26" ht="14.25" customHeight="1" x14ac:dyDescent="0.25">
      <c r="A260" s="115"/>
      <c r="B260" s="115"/>
      <c r="C260" s="115"/>
      <c r="D260" s="115"/>
      <c r="E260" s="115"/>
      <c r="F260" s="115"/>
      <c r="G260" s="115"/>
      <c r="H260" s="115"/>
      <c r="I260" s="115"/>
      <c r="J260" s="115"/>
      <c r="K260" s="115"/>
      <c r="L260" s="115"/>
      <c r="M260" s="115"/>
      <c r="N260" s="115"/>
      <c r="O260" s="115"/>
      <c r="P260" s="115"/>
      <c r="Q260" s="115"/>
      <c r="R260" s="115"/>
      <c r="S260" s="115"/>
      <c r="T260" s="115"/>
      <c r="U260" s="115"/>
      <c r="V260" s="115"/>
      <c r="W260" s="115"/>
      <c r="X260" s="115"/>
      <c r="Y260" s="115"/>
      <c r="Z260" s="115"/>
    </row>
    <row r="261" spans="1:26" ht="14.25" customHeight="1" x14ac:dyDescent="0.25">
      <c r="A261" s="115"/>
      <c r="B261" s="115"/>
      <c r="C261" s="115"/>
      <c r="D261" s="115"/>
      <c r="E261" s="115"/>
      <c r="F261" s="115"/>
      <c r="G261" s="115"/>
      <c r="H261" s="115"/>
      <c r="I261" s="115"/>
      <c r="J261" s="115"/>
      <c r="K261" s="115"/>
      <c r="L261" s="115"/>
      <c r="M261" s="115"/>
      <c r="N261" s="115"/>
      <c r="O261" s="115"/>
      <c r="P261" s="115"/>
      <c r="Q261" s="115"/>
      <c r="R261" s="115"/>
      <c r="S261" s="115"/>
      <c r="T261" s="115"/>
      <c r="U261" s="115"/>
      <c r="V261" s="115"/>
      <c r="W261" s="115"/>
      <c r="X261" s="115"/>
      <c r="Y261" s="115"/>
      <c r="Z261" s="115"/>
    </row>
    <row r="262" spans="1:26" ht="14.25" customHeight="1" x14ac:dyDescent="0.25">
      <c r="A262" s="115"/>
      <c r="B262" s="115"/>
      <c r="C262" s="115"/>
      <c r="D262" s="115"/>
      <c r="E262" s="115"/>
      <c r="F262" s="115"/>
      <c r="G262" s="115"/>
      <c r="H262" s="115"/>
      <c r="I262" s="115"/>
      <c r="J262" s="115"/>
      <c r="K262" s="115"/>
      <c r="L262" s="115"/>
      <c r="M262" s="115"/>
      <c r="N262" s="115"/>
      <c r="O262" s="115"/>
      <c r="P262" s="115"/>
      <c r="Q262" s="115"/>
      <c r="R262" s="115"/>
      <c r="S262" s="115"/>
      <c r="T262" s="115"/>
      <c r="U262" s="115"/>
      <c r="V262" s="115"/>
      <c r="W262" s="115"/>
      <c r="X262" s="115"/>
      <c r="Y262" s="115"/>
      <c r="Z262" s="115"/>
    </row>
    <row r="263" spans="1:26" ht="14.25" customHeight="1" x14ac:dyDescent="0.25">
      <c r="A263" s="115"/>
      <c r="B263" s="115"/>
      <c r="C263" s="115"/>
      <c r="D263" s="115"/>
      <c r="E263" s="115"/>
      <c r="F263" s="115"/>
      <c r="G263" s="115"/>
      <c r="H263" s="115"/>
      <c r="I263" s="115"/>
      <c r="J263" s="115"/>
      <c r="K263" s="115"/>
      <c r="L263" s="115"/>
      <c r="M263" s="115"/>
      <c r="N263" s="115"/>
      <c r="O263" s="115"/>
      <c r="P263" s="115"/>
      <c r="Q263" s="115"/>
      <c r="R263" s="115"/>
      <c r="S263" s="115"/>
      <c r="T263" s="115"/>
      <c r="U263" s="115"/>
      <c r="V263" s="115"/>
      <c r="W263" s="115"/>
      <c r="X263" s="115"/>
      <c r="Y263" s="115"/>
      <c r="Z263" s="115"/>
    </row>
    <row r="264" spans="1:26" ht="14.25" customHeight="1" x14ac:dyDescent="0.25">
      <c r="A264" s="115"/>
      <c r="B264" s="115"/>
      <c r="C264" s="115"/>
      <c r="D264" s="115"/>
      <c r="E264" s="115"/>
      <c r="F264" s="115"/>
      <c r="G264" s="115"/>
      <c r="H264" s="115"/>
      <c r="I264" s="115"/>
      <c r="J264" s="115"/>
      <c r="K264" s="115"/>
      <c r="L264" s="115"/>
      <c r="M264" s="115"/>
      <c r="N264" s="115"/>
      <c r="O264" s="115"/>
      <c r="P264" s="115"/>
      <c r="Q264" s="115"/>
      <c r="R264" s="115"/>
      <c r="S264" s="115"/>
      <c r="T264" s="115"/>
      <c r="U264" s="115"/>
      <c r="V264" s="115"/>
      <c r="W264" s="115"/>
      <c r="X264" s="115"/>
      <c r="Y264" s="115"/>
      <c r="Z264" s="115"/>
    </row>
    <row r="265" spans="1:26" ht="14.25" customHeight="1" x14ac:dyDescent="0.25">
      <c r="A265" s="115"/>
      <c r="B265" s="115"/>
      <c r="C265" s="115"/>
      <c r="D265" s="115"/>
      <c r="E265" s="115"/>
      <c r="F265" s="115"/>
      <c r="G265" s="115"/>
      <c r="H265" s="115"/>
      <c r="I265" s="115"/>
      <c r="J265" s="115"/>
      <c r="K265" s="115"/>
      <c r="L265" s="115"/>
      <c r="M265" s="115"/>
      <c r="N265" s="115"/>
      <c r="O265" s="115"/>
      <c r="P265" s="115"/>
      <c r="Q265" s="115"/>
      <c r="R265" s="115"/>
      <c r="S265" s="115"/>
      <c r="T265" s="115"/>
      <c r="U265" s="115"/>
      <c r="V265" s="115"/>
      <c r="W265" s="115"/>
      <c r="X265" s="115"/>
      <c r="Y265" s="115"/>
      <c r="Z265" s="115"/>
    </row>
    <row r="266" spans="1:26" ht="14.25" customHeight="1" x14ac:dyDescent="0.25">
      <c r="A266" s="115"/>
      <c r="B266" s="115"/>
      <c r="C266" s="115"/>
      <c r="D266" s="115"/>
      <c r="E266" s="115"/>
      <c r="F266" s="115"/>
      <c r="G266" s="115"/>
      <c r="H266" s="115"/>
      <c r="I266" s="115"/>
      <c r="J266" s="115"/>
      <c r="K266" s="115"/>
      <c r="L266" s="115"/>
      <c r="M266" s="115"/>
      <c r="N266" s="115"/>
      <c r="O266" s="115"/>
      <c r="P266" s="115"/>
      <c r="Q266" s="115"/>
      <c r="R266" s="115"/>
      <c r="S266" s="115"/>
      <c r="T266" s="115"/>
      <c r="U266" s="115"/>
      <c r="V266" s="115"/>
      <c r="W266" s="115"/>
      <c r="X266" s="115"/>
      <c r="Y266" s="115"/>
      <c r="Z266" s="115"/>
    </row>
    <row r="267" spans="1:26" ht="14.25" customHeight="1" x14ac:dyDescent="0.25">
      <c r="A267" s="115"/>
      <c r="B267" s="115"/>
      <c r="C267" s="115"/>
      <c r="D267" s="115"/>
      <c r="E267" s="115"/>
      <c r="F267" s="115"/>
      <c r="G267" s="115"/>
      <c r="H267" s="115"/>
      <c r="I267" s="115"/>
      <c r="J267" s="115"/>
      <c r="K267" s="115"/>
      <c r="L267" s="115"/>
      <c r="M267" s="115"/>
      <c r="N267" s="115"/>
      <c r="O267" s="115"/>
      <c r="P267" s="115"/>
      <c r="Q267" s="115"/>
      <c r="R267" s="115"/>
      <c r="S267" s="115"/>
      <c r="T267" s="115"/>
      <c r="U267" s="115"/>
      <c r="V267" s="115"/>
      <c r="W267" s="115"/>
      <c r="X267" s="115"/>
      <c r="Y267" s="115"/>
      <c r="Z267" s="115"/>
    </row>
    <row r="268" spans="1:26" ht="14.25" customHeight="1" x14ac:dyDescent="0.25">
      <c r="A268" s="115"/>
      <c r="B268" s="115"/>
      <c r="C268" s="115"/>
      <c r="D268" s="115"/>
      <c r="E268" s="115"/>
      <c r="F268" s="115"/>
      <c r="G268" s="115"/>
      <c r="H268" s="115"/>
      <c r="I268" s="115"/>
      <c r="J268" s="115"/>
      <c r="K268" s="115"/>
      <c r="L268" s="115"/>
      <c r="M268" s="115"/>
      <c r="N268" s="115"/>
      <c r="O268" s="115"/>
      <c r="P268" s="115"/>
      <c r="Q268" s="115"/>
      <c r="R268" s="115"/>
      <c r="S268" s="115"/>
      <c r="T268" s="115"/>
      <c r="U268" s="115"/>
      <c r="V268" s="115"/>
      <c r="W268" s="115"/>
      <c r="X268" s="115"/>
      <c r="Y268" s="115"/>
      <c r="Z268" s="115"/>
    </row>
    <row r="269" spans="1:26" ht="14.25" customHeight="1" x14ac:dyDescent="0.25">
      <c r="A269" s="115"/>
      <c r="B269" s="115"/>
      <c r="C269" s="115"/>
      <c r="D269" s="115"/>
      <c r="E269" s="115"/>
      <c r="F269" s="115"/>
      <c r="G269" s="115"/>
      <c r="H269" s="115"/>
      <c r="I269" s="115"/>
      <c r="J269" s="115"/>
      <c r="K269" s="115"/>
      <c r="L269" s="115"/>
      <c r="M269" s="115"/>
      <c r="N269" s="115"/>
      <c r="O269" s="115"/>
      <c r="P269" s="115"/>
      <c r="Q269" s="115"/>
      <c r="R269" s="115"/>
      <c r="S269" s="115"/>
      <c r="T269" s="115"/>
      <c r="U269" s="115"/>
      <c r="V269" s="115"/>
      <c r="W269" s="115"/>
      <c r="X269" s="115"/>
      <c r="Y269" s="115"/>
      <c r="Z269" s="115"/>
    </row>
    <row r="270" spans="1:26" ht="14.25" customHeight="1" x14ac:dyDescent="0.25">
      <c r="A270" s="115"/>
      <c r="B270" s="115"/>
      <c r="C270" s="115"/>
      <c r="D270" s="115"/>
      <c r="E270" s="115"/>
      <c r="F270" s="115"/>
      <c r="G270" s="115"/>
      <c r="H270" s="115"/>
      <c r="I270" s="115"/>
      <c r="J270" s="115"/>
      <c r="K270" s="115"/>
      <c r="L270" s="115"/>
      <c r="M270" s="115"/>
      <c r="N270" s="115"/>
      <c r="O270" s="115"/>
      <c r="P270" s="115"/>
      <c r="Q270" s="115"/>
      <c r="R270" s="115"/>
      <c r="S270" s="115"/>
      <c r="T270" s="115"/>
      <c r="U270" s="115"/>
      <c r="V270" s="115"/>
      <c r="W270" s="115"/>
      <c r="X270" s="115"/>
      <c r="Y270" s="115"/>
      <c r="Z270" s="115"/>
    </row>
    <row r="271" spans="1:26" ht="14.25" customHeight="1" x14ac:dyDescent="0.25">
      <c r="A271" s="115"/>
      <c r="B271" s="115"/>
      <c r="C271" s="115"/>
      <c r="D271" s="115"/>
      <c r="E271" s="115"/>
      <c r="F271" s="115"/>
      <c r="G271" s="115"/>
      <c r="H271" s="115"/>
      <c r="I271" s="115"/>
      <c r="J271" s="115"/>
      <c r="K271" s="115"/>
      <c r="L271" s="115"/>
      <c r="M271" s="115"/>
      <c r="N271" s="115"/>
      <c r="O271" s="115"/>
      <c r="P271" s="115"/>
      <c r="Q271" s="115"/>
      <c r="R271" s="115"/>
      <c r="S271" s="115"/>
      <c r="T271" s="115"/>
      <c r="U271" s="115"/>
      <c r="V271" s="115"/>
      <c r="W271" s="115"/>
      <c r="X271" s="115"/>
      <c r="Y271" s="115"/>
      <c r="Z271" s="115"/>
    </row>
    <row r="272" spans="1:26" ht="14.25" customHeight="1" x14ac:dyDescent="0.25">
      <c r="A272" s="115"/>
      <c r="B272" s="115"/>
      <c r="C272" s="115"/>
      <c r="D272" s="115"/>
      <c r="E272" s="115"/>
      <c r="F272" s="115"/>
      <c r="G272" s="115"/>
      <c r="H272" s="115"/>
      <c r="I272" s="115"/>
      <c r="J272" s="115"/>
      <c r="K272" s="115"/>
      <c r="L272" s="115"/>
      <c r="M272" s="115"/>
      <c r="N272" s="115"/>
      <c r="O272" s="115"/>
      <c r="P272" s="115"/>
      <c r="Q272" s="115"/>
      <c r="R272" s="115"/>
      <c r="S272" s="115"/>
      <c r="T272" s="115"/>
      <c r="U272" s="115"/>
      <c r="V272" s="115"/>
      <c r="W272" s="115"/>
      <c r="X272" s="115"/>
      <c r="Y272" s="115"/>
      <c r="Z272" s="115"/>
    </row>
    <row r="273" spans="1:26" ht="14.25" customHeight="1" x14ac:dyDescent="0.25">
      <c r="A273" s="115"/>
      <c r="B273" s="115"/>
      <c r="C273" s="115"/>
      <c r="D273" s="115"/>
      <c r="E273" s="115"/>
      <c r="F273" s="115"/>
      <c r="G273" s="115"/>
      <c r="H273" s="115"/>
      <c r="I273" s="115"/>
      <c r="J273" s="115"/>
      <c r="K273" s="115"/>
      <c r="L273" s="115"/>
      <c r="M273" s="115"/>
      <c r="N273" s="115"/>
      <c r="O273" s="115"/>
      <c r="P273" s="115"/>
      <c r="Q273" s="115"/>
      <c r="R273" s="115"/>
      <c r="S273" s="115"/>
      <c r="T273" s="115"/>
      <c r="U273" s="115"/>
      <c r="V273" s="115"/>
      <c r="W273" s="115"/>
      <c r="X273" s="115"/>
      <c r="Y273" s="115"/>
      <c r="Z273" s="115"/>
    </row>
    <row r="274" spans="1:26" ht="14.25" customHeight="1" x14ac:dyDescent="0.25">
      <c r="A274" s="115"/>
      <c r="B274" s="115"/>
      <c r="C274" s="115"/>
      <c r="D274" s="115"/>
      <c r="E274" s="115"/>
      <c r="F274" s="115"/>
      <c r="G274" s="115"/>
      <c r="H274" s="115"/>
      <c r="I274" s="115"/>
      <c r="J274" s="115"/>
      <c r="K274" s="115"/>
      <c r="L274" s="115"/>
      <c r="M274" s="115"/>
      <c r="N274" s="115"/>
      <c r="O274" s="115"/>
      <c r="P274" s="115"/>
      <c r="Q274" s="115"/>
      <c r="R274" s="115"/>
      <c r="S274" s="115"/>
      <c r="T274" s="115"/>
      <c r="U274" s="115"/>
      <c r="V274" s="115"/>
      <c r="W274" s="115"/>
      <c r="X274" s="115"/>
      <c r="Y274" s="115"/>
      <c r="Z274" s="115"/>
    </row>
    <row r="275" spans="1:26" ht="14.25" customHeight="1" x14ac:dyDescent="0.25">
      <c r="A275" s="115"/>
      <c r="B275" s="115"/>
      <c r="C275" s="115"/>
      <c r="D275" s="115"/>
      <c r="E275" s="115"/>
      <c r="F275" s="115"/>
      <c r="G275" s="115"/>
      <c r="H275" s="115"/>
      <c r="I275" s="115"/>
      <c r="J275" s="115"/>
      <c r="K275" s="115"/>
      <c r="L275" s="115"/>
      <c r="M275" s="115"/>
      <c r="N275" s="115"/>
      <c r="O275" s="115"/>
      <c r="P275" s="115"/>
      <c r="Q275" s="115"/>
      <c r="R275" s="115"/>
      <c r="S275" s="115"/>
      <c r="T275" s="115"/>
      <c r="U275" s="115"/>
      <c r="V275" s="115"/>
      <c r="W275" s="115"/>
      <c r="X275" s="115"/>
      <c r="Y275" s="115"/>
      <c r="Z275" s="115"/>
    </row>
    <row r="276" spans="1:26" ht="14.25" customHeight="1" x14ac:dyDescent="0.25">
      <c r="A276" s="115"/>
      <c r="B276" s="115"/>
      <c r="C276" s="115"/>
      <c r="D276" s="115"/>
      <c r="E276" s="115"/>
      <c r="F276" s="115"/>
      <c r="G276" s="115"/>
      <c r="H276" s="115"/>
      <c r="I276" s="115"/>
      <c r="J276" s="115"/>
      <c r="K276" s="115"/>
      <c r="L276" s="115"/>
      <c r="M276" s="115"/>
      <c r="N276" s="115"/>
      <c r="O276" s="115"/>
      <c r="P276" s="115"/>
      <c r="Q276" s="115"/>
      <c r="R276" s="115"/>
      <c r="S276" s="115"/>
      <c r="T276" s="115"/>
      <c r="U276" s="115"/>
      <c r="V276" s="115"/>
      <c r="W276" s="115"/>
      <c r="X276" s="115"/>
      <c r="Y276" s="115"/>
      <c r="Z276" s="115"/>
    </row>
    <row r="277" spans="1:26" ht="14.25" customHeight="1" x14ac:dyDescent="0.25">
      <c r="A277" s="115"/>
      <c r="B277" s="115"/>
      <c r="C277" s="115"/>
      <c r="D277" s="115"/>
      <c r="E277" s="115"/>
      <c r="F277" s="115"/>
      <c r="G277" s="115"/>
      <c r="H277" s="115"/>
      <c r="I277" s="115"/>
      <c r="J277" s="115"/>
      <c r="K277" s="115"/>
      <c r="L277" s="115"/>
      <c r="M277" s="115"/>
      <c r="N277" s="115"/>
      <c r="O277" s="115"/>
      <c r="P277" s="115"/>
      <c r="Q277" s="115"/>
      <c r="R277" s="115"/>
      <c r="S277" s="115"/>
      <c r="T277" s="115"/>
      <c r="U277" s="115"/>
      <c r="V277" s="115"/>
      <c r="W277" s="115"/>
      <c r="X277" s="115"/>
      <c r="Y277" s="115"/>
      <c r="Z277" s="115"/>
    </row>
    <row r="278" spans="1:26" ht="14.25" customHeight="1" x14ac:dyDescent="0.25">
      <c r="A278" s="115"/>
      <c r="B278" s="115"/>
      <c r="C278" s="115"/>
      <c r="D278" s="115"/>
      <c r="E278" s="115"/>
      <c r="F278" s="115"/>
      <c r="G278" s="115"/>
      <c r="H278" s="115"/>
      <c r="I278" s="115"/>
      <c r="J278" s="115"/>
      <c r="K278" s="115"/>
      <c r="L278" s="115"/>
      <c r="M278" s="115"/>
      <c r="N278" s="115"/>
      <c r="O278" s="115"/>
      <c r="P278" s="115"/>
      <c r="Q278" s="115"/>
      <c r="R278" s="115"/>
      <c r="S278" s="115"/>
      <c r="T278" s="115"/>
      <c r="U278" s="115"/>
      <c r="V278" s="115"/>
      <c r="W278" s="115"/>
      <c r="X278" s="115"/>
      <c r="Y278" s="115"/>
      <c r="Z278" s="115"/>
    </row>
    <row r="279" spans="1:26" ht="14.25" customHeight="1" x14ac:dyDescent="0.25">
      <c r="A279" s="115"/>
      <c r="B279" s="115"/>
      <c r="C279" s="115"/>
      <c r="D279" s="115"/>
      <c r="E279" s="115"/>
      <c r="F279" s="115"/>
      <c r="G279" s="115"/>
      <c r="H279" s="115"/>
      <c r="I279" s="115"/>
      <c r="J279" s="115"/>
      <c r="K279" s="115"/>
      <c r="L279" s="115"/>
      <c r="M279" s="115"/>
      <c r="N279" s="115"/>
      <c r="O279" s="115"/>
      <c r="P279" s="115"/>
      <c r="Q279" s="115"/>
      <c r="R279" s="115"/>
      <c r="S279" s="115"/>
      <c r="T279" s="115"/>
      <c r="U279" s="115"/>
      <c r="V279" s="115"/>
      <c r="W279" s="115"/>
      <c r="X279" s="115"/>
      <c r="Y279" s="115"/>
      <c r="Z279" s="115"/>
    </row>
    <row r="280" spans="1:26" ht="14.25" customHeight="1" x14ac:dyDescent="0.25">
      <c r="A280" s="115"/>
      <c r="B280" s="115"/>
      <c r="C280" s="115"/>
      <c r="D280" s="115"/>
      <c r="E280" s="115"/>
      <c r="F280" s="115"/>
      <c r="G280" s="115"/>
      <c r="H280" s="115"/>
      <c r="I280" s="115"/>
      <c r="J280" s="115"/>
      <c r="K280" s="115"/>
      <c r="L280" s="115"/>
      <c r="M280" s="115"/>
      <c r="N280" s="115"/>
      <c r="O280" s="115"/>
      <c r="P280" s="115"/>
      <c r="Q280" s="115"/>
      <c r="R280" s="115"/>
      <c r="S280" s="115"/>
      <c r="T280" s="115"/>
      <c r="U280" s="115"/>
      <c r="V280" s="115"/>
      <c r="W280" s="115"/>
      <c r="X280" s="115"/>
      <c r="Y280" s="115"/>
      <c r="Z280" s="115"/>
    </row>
    <row r="281" spans="1:26" ht="14.25" customHeight="1" x14ac:dyDescent="0.25">
      <c r="A281" s="115"/>
      <c r="B281" s="115"/>
      <c r="C281" s="115"/>
      <c r="D281" s="115"/>
      <c r="E281" s="115"/>
      <c r="F281" s="115"/>
      <c r="G281" s="115"/>
      <c r="H281" s="115"/>
      <c r="I281" s="115"/>
      <c r="J281" s="115"/>
      <c r="K281" s="115"/>
      <c r="L281" s="115"/>
      <c r="M281" s="115"/>
      <c r="N281" s="115"/>
      <c r="O281" s="115"/>
      <c r="P281" s="115"/>
      <c r="Q281" s="115"/>
      <c r="R281" s="115"/>
      <c r="S281" s="115"/>
      <c r="T281" s="115"/>
      <c r="U281" s="115"/>
      <c r="V281" s="115"/>
      <c r="W281" s="115"/>
      <c r="X281" s="115"/>
      <c r="Y281" s="115"/>
      <c r="Z281" s="115"/>
    </row>
    <row r="282" spans="1:26" ht="14.25" customHeight="1" x14ac:dyDescent="0.25">
      <c r="A282" s="115"/>
      <c r="B282" s="115"/>
      <c r="C282" s="115"/>
      <c r="D282" s="115"/>
      <c r="E282" s="115"/>
      <c r="F282" s="115"/>
      <c r="G282" s="115"/>
      <c r="H282" s="115"/>
      <c r="I282" s="115"/>
      <c r="J282" s="115"/>
      <c r="K282" s="115"/>
      <c r="L282" s="115"/>
      <c r="M282" s="115"/>
      <c r="N282" s="115"/>
      <c r="O282" s="115"/>
      <c r="P282" s="115"/>
      <c r="Q282" s="115"/>
      <c r="R282" s="115"/>
      <c r="S282" s="115"/>
      <c r="T282" s="115"/>
      <c r="U282" s="115"/>
      <c r="V282" s="115"/>
      <c r="W282" s="115"/>
      <c r="X282" s="115"/>
      <c r="Y282" s="115"/>
      <c r="Z282" s="115"/>
    </row>
    <row r="283" spans="1:26" ht="14.25" customHeight="1" x14ac:dyDescent="0.25">
      <c r="A283" s="115"/>
      <c r="B283" s="115"/>
      <c r="C283" s="115"/>
      <c r="D283" s="115"/>
      <c r="E283" s="115"/>
      <c r="F283" s="115"/>
      <c r="G283" s="115"/>
      <c r="H283" s="115"/>
      <c r="I283" s="115"/>
      <c r="J283" s="115"/>
      <c r="K283" s="115"/>
      <c r="L283" s="115"/>
      <c r="M283" s="115"/>
      <c r="N283" s="115"/>
      <c r="O283" s="115"/>
      <c r="P283" s="115"/>
      <c r="Q283" s="115"/>
      <c r="R283" s="115"/>
      <c r="S283" s="115"/>
      <c r="T283" s="115"/>
      <c r="U283" s="115"/>
      <c r="V283" s="115"/>
      <c r="W283" s="115"/>
      <c r="X283" s="115"/>
      <c r="Y283" s="115"/>
      <c r="Z283" s="115"/>
    </row>
    <row r="284" spans="1:26" ht="14.25" customHeight="1" x14ac:dyDescent="0.25">
      <c r="A284" s="115"/>
      <c r="B284" s="115"/>
      <c r="C284" s="115"/>
      <c r="D284" s="115"/>
      <c r="E284" s="115"/>
      <c r="F284" s="115"/>
      <c r="G284" s="115"/>
      <c r="H284" s="115"/>
      <c r="I284" s="115"/>
      <c r="J284" s="115"/>
      <c r="K284" s="115"/>
      <c r="L284" s="115"/>
      <c r="M284" s="115"/>
      <c r="N284" s="115"/>
      <c r="O284" s="115"/>
      <c r="P284" s="115"/>
      <c r="Q284" s="115"/>
      <c r="R284" s="115"/>
      <c r="S284" s="115"/>
      <c r="T284" s="115"/>
      <c r="U284" s="115"/>
      <c r="V284" s="115"/>
      <c r="W284" s="115"/>
      <c r="X284" s="115"/>
      <c r="Y284" s="115"/>
      <c r="Z284" s="115"/>
    </row>
    <row r="285" spans="1:26" ht="14.25" customHeight="1" x14ac:dyDescent="0.25">
      <c r="A285" s="115"/>
      <c r="B285" s="115"/>
      <c r="C285" s="115"/>
      <c r="D285" s="115"/>
      <c r="E285" s="115"/>
      <c r="F285" s="115"/>
      <c r="G285" s="115"/>
      <c r="H285" s="115"/>
      <c r="I285" s="115"/>
      <c r="J285" s="115"/>
      <c r="K285" s="115"/>
      <c r="L285" s="115"/>
      <c r="M285" s="115"/>
      <c r="N285" s="115"/>
      <c r="O285" s="115"/>
      <c r="P285" s="115"/>
      <c r="Q285" s="115"/>
      <c r="R285" s="115"/>
      <c r="S285" s="115"/>
      <c r="T285" s="115"/>
      <c r="U285" s="115"/>
      <c r="V285" s="115"/>
      <c r="W285" s="115"/>
      <c r="X285" s="115"/>
      <c r="Y285" s="115"/>
      <c r="Z285" s="115"/>
    </row>
    <row r="286" spans="1:26" ht="14.25" customHeight="1" x14ac:dyDescent="0.25">
      <c r="A286" s="115"/>
      <c r="B286" s="115"/>
      <c r="C286" s="115"/>
      <c r="D286" s="115"/>
      <c r="E286" s="115"/>
      <c r="F286" s="115"/>
      <c r="G286" s="115"/>
      <c r="H286" s="115"/>
      <c r="I286" s="115"/>
      <c r="J286" s="115"/>
      <c r="K286" s="115"/>
      <c r="L286" s="115"/>
      <c r="M286" s="115"/>
      <c r="N286" s="115"/>
      <c r="O286" s="115"/>
      <c r="P286" s="115"/>
      <c r="Q286" s="115"/>
      <c r="R286" s="115"/>
      <c r="S286" s="115"/>
      <c r="T286" s="115"/>
      <c r="U286" s="115"/>
      <c r="V286" s="115"/>
      <c r="W286" s="115"/>
      <c r="X286" s="115"/>
      <c r="Y286" s="115"/>
      <c r="Z286" s="115"/>
    </row>
    <row r="287" spans="1:26" ht="14.25" customHeight="1" x14ac:dyDescent="0.25">
      <c r="A287" s="115"/>
      <c r="B287" s="115"/>
      <c r="C287" s="115"/>
      <c r="D287" s="115"/>
      <c r="E287" s="115"/>
      <c r="F287" s="115"/>
      <c r="G287" s="115"/>
      <c r="H287" s="115"/>
      <c r="I287" s="115"/>
      <c r="J287" s="115"/>
      <c r="K287" s="115"/>
      <c r="L287" s="115"/>
      <c r="M287" s="115"/>
      <c r="N287" s="115"/>
      <c r="O287" s="115"/>
      <c r="P287" s="115"/>
      <c r="Q287" s="115"/>
      <c r="R287" s="115"/>
      <c r="S287" s="115"/>
      <c r="T287" s="115"/>
      <c r="U287" s="115"/>
      <c r="V287" s="115"/>
      <c r="W287" s="115"/>
      <c r="X287" s="115"/>
      <c r="Y287" s="115"/>
      <c r="Z287" s="115"/>
    </row>
    <row r="288" spans="1:26" ht="14.25" customHeight="1" x14ac:dyDescent="0.25">
      <c r="A288" s="115"/>
      <c r="B288" s="115"/>
      <c r="C288" s="115"/>
      <c r="D288" s="115"/>
      <c r="E288" s="115"/>
      <c r="F288" s="115"/>
      <c r="G288" s="115"/>
      <c r="H288" s="115"/>
      <c r="I288" s="115"/>
      <c r="J288" s="115"/>
      <c r="K288" s="115"/>
      <c r="L288" s="115"/>
      <c r="M288" s="115"/>
      <c r="N288" s="115"/>
      <c r="O288" s="115"/>
      <c r="P288" s="115"/>
      <c r="Q288" s="115"/>
      <c r="R288" s="115"/>
      <c r="S288" s="115"/>
      <c r="T288" s="115"/>
      <c r="U288" s="115"/>
      <c r="V288" s="115"/>
      <c r="W288" s="115"/>
      <c r="X288" s="115"/>
      <c r="Y288" s="115"/>
      <c r="Z288" s="115"/>
    </row>
    <row r="289" spans="1:26" ht="14.25" customHeight="1" x14ac:dyDescent="0.25">
      <c r="A289" s="115"/>
      <c r="B289" s="115"/>
      <c r="C289" s="115"/>
      <c r="D289" s="115"/>
      <c r="E289" s="115"/>
      <c r="F289" s="115"/>
      <c r="G289" s="115"/>
      <c r="H289" s="115"/>
      <c r="I289" s="115"/>
      <c r="J289" s="115"/>
      <c r="K289" s="115"/>
      <c r="L289" s="115"/>
      <c r="M289" s="115"/>
      <c r="N289" s="115"/>
      <c r="O289" s="115"/>
      <c r="P289" s="115"/>
      <c r="Q289" s="115"/>
      <c r="R289" s="115"/>
      <c r="S289" s="115"/>
      <c r="T289" s="115"/>
      <c r="U289" s="115"/>
      <c r="V289" s="115"/>
      <c r="W289" s="115"/>
      <c r="X289" s="115"/>
      <c r="Y289" s="115"/>
      <c r="Z289" s="115"/>
    </row>
    <row r="290" spans="1:26" ht="14.25" customHeight="1" x14ac:dyDescent="0.25">
      <c r="A290" s="115"/>
      <c r="B290" s="115"/>
      <c r="C290" s="115"/>
      <c r="D290" s="115"/>
      <c r="E290" s="115"/>
      <c r="F290" s="115"/>
      <c r="G290" s="115"/>
      <c r="H290" s="115"/>
      <c r="I290" s="115"/>
      <c r="J290" s="115"/>
      <c r="K290" s="115"/>
      <c r="L290" s="115"/>
      <c r="M290" s="115"/>
      <c r="N290" s="115"/>
      <c r="O290" s="115"/>
      <c r="P290" s="115"/>
      <c r="Q290" s="115"/>
      <c r="R290" s="115"/>
      <c r="S290" s="115"/>
      <c r="T290" s="115"/>
      <c r="U290" s="115"/>
      <c r="V290" s="115"/>
      <c r="W290" s="115"/>
      <c r="X290" s="115"/>
      <c r="Y290" s="115"/>
      <c r="Z290" s="115"/>
    </row>
    <row r="291" spans="1:26" ht="14.25" customHeight="1" x14ac:dyDescent="0.25">
      <c r="A291" s="115"/>
      <c r="B291" s="115"/>
      <c r="C291" s="115"/>
      <c r="D291" s="115"/>
      <c r="E291" s="115"/>
      <c r="F291" s="115"/>
      <c r="G291" s="115"/>
      <c r="H291" s="115"/>
      <c r="I291" s="115"/>
      <c r="J291" s="115"/>
      <c r="K291" s="115"/>
      <c r="L291" s="115"/>
      <c r="M291" s="115"/>
      <c r="N291" s="115"/>
      <c r="O291" s="115"/>
      <c r="P291" s="115"/>
      <c r="Q291" s="115"/>
      <c r="R291" s="115"/>
      <c r="S291" s="115"/>
      <c r="T291" s="115"/>
      <c r="U291" s="115"/>
      <c r="V291" s="115"/>
      <c r="W291" s="115"/>
      <c r="X291" s="115"/>
      <c r="Y291" s="115"/>
      <c r="Z291" s="115"/>
    </row>
    <row r="292" spans="1:26" ht="14.25" customHeight="1" x14ac:dyDescent="0.25">
      <c r="A292" s="115"/>
      <c r="B292" s="115"/>
      <c r="C292" s="115"/>
      <c r="D292" s="115"/>
      <c r="E292" s="115"/>
      <c r="F292" s="115"/>
      <c r="G292" s="115"/>
      <c r="H292" s="115"/>
      <c r="I292" s="115"/>
      <c r="J292" s="115"/>
      <c r="K292" s="115"/>
      <c r="L292" s="115"/>
      <c r="M292" s="115"/>
      <c r="N292" s="115"/>
      <c r="O292" s="115"/>
      <c r="P292" s="115"/>
      <c r="Q292" s="115"/>
      <c r="R292" s="115"/>
      <c r="S292" s="115"/>
      <c r="T292" s="115"/>
      <c r="U292" s="115"/>
      <c r="V292" s="115"/>
      <c r="W292" s="115"/>
      <c r="X292" s="115"/>
      <c r="Y292" s="115"/>
      <c r="Z292" s="115"/>
    </row>
    <row r="293" spans="1:26" ht="14.25" customHeight="1" x14ac:dyDescent="0.25">
      <c r="A293" s="115"/>
      <c r="B293" s="115"/>
      <c r="C293" s="115"/>
      <c r="D293" s="115"/>
      <c r="E293" s="115"/>
      <c r="F293" s="115"/>
      <c r="G293" s="115"/>
      <c r="H293" s="115"/>
      <c r="I293" s="115"/>
      <c r="J293" s="115"/>
      <c r="K293" s="115"/>
      <c r="L293" s="115"/>
      <c r="M293" s="115"/>
      <c r="N293" s="115"/>
      <c r="O293" s="115"/>
      <c r="P293" s="115"/>
      <c r="Q293" s="115"/>
      <c r="R293" s="115"/>
      <c r="S293" s="115"/>
      <c r="T293" s="115"/>
      <c r="U293" s="115"/>
      <c r="V293" s="115"/>
      <c r="W293" s="115"/>
      <c r="X293" s="115"/>
      <c r="Y293" s="115"/>
      <c r="Z293" s="115"/>
    </row>
    <row r="294" spans="1:26" ht="14.25" customHeight="1" x14ac:dyDescent="0.25">
      <c r="A294" s="115"/>
      <c r="B294" s="115"/>
      <c r="C294" s="115"/>
      <c r="D294" s="115"/>
      <c r="E294" s="115"/>
      <c r="F294" s="115"/>
      <c r="G294" s="115"/>
      <c r="H294" s="115"/>
      <c r="I294" s="115"/>
      <c r="J294" s="115"/>
      <c r="K294" s="115"/>
      <c r="L294" s="115"/>
      <c r="M294" s="115"/>
      <c r="N294" s="115"/>
      <c r="O294" s="115"/>
      <c r="P294" s="115"/>
      <c r="Q294" s="115"/>
      <c r="R294" s="115"/>
      <c r="S294" s="115"/>
      <c r="T294" s="115"/>
      <c r="U294" s="115"/>
      <c r="V294" s="115"/>
      <c r="W294" s="115"/>
      <c r="X294" s="115"/>
      <c r="Y294" s="115"/>
      <c r="Z294" s="115"/>
    </row>
    <row r="295" spans="1:26" ht="14.25" customHeight="1" x14ac:dyDescent="0.25">
      <c r="A295" s="115"/>
      <c r="B295" s="115"/>
      <c r="C295" s="115"/>
      <c r="D295" s="115"/>
      <c r="E295" s="115"/>
      <c r="F295" s="115"/>
      <c r="G295" s="115"/>
      <c r="H295" s="115"/>
      <c r="I295" s="115"/>
      <c r="J295" s="115"/>
      <c r="K295" s="115"/>
      <c r="L295" s="115"/>
      <c r="M295" s="115"/>
      <c r="N295" s="115"/>
      <c r="O295" s="115"/>
      <c r="P295" s="115"/>
      <c r="Q295" s="115"/>
      <c r="R295" s="115"/>
      <c r="S295" s="115"/>
      <c r="T295" s="115"/>
      <c r="U295" s="115"/>
      <c r="V295" s="115"/>
      <c r="W295" s="115"/>
      <c r="X295" s="115"/>
      <c r="Y295" s="115"/>
      <c r="Z295" s="115"/>
    </row>
    <row r="296" spans="1:26" ht="14.25" customHeight="1" x14ac:dyDescent="0.25">
      <c r="A296" s="115"/>
      <c r="B296" s="115"/>
      <c r="C296" s="115"/>
      <c r="D296" s="115"/>
      <c r="E296" s="115"/>
      <c r="F296" s="115"/>
      <c r="G296" s="115"/>
      <c r="H296" s="115"/>
      <c r="I296" s="115"/>
      <c r="J296" s="115"/>
      <c r="K296" s="115"/>
      <c r="L296" s="115"/>
      <c r="M296" s="115"/>
      <c r="N296" s="115"/>
      <c r="O296" s="115"/>
      <c r="P296" s="115"/>
      <c r="Q296" s="115"/>
      <c r="R296" s="115"/>
      <c r="S296" s="115"/>
      <c r="T296" s="115"/>
      <c r="U296" s="115"/>
      <c r="V296" s="115"/>
      <c r="W296" s="115"/>
      <c r="X296" s="115"/>
      <c r="Y296" s="115"/>
      <c r="Z296" s="115"/>
    </row>
    <row r="297" spans="1:26" ht="14.25" customHeight="1" x14ac:dyDescent="0.25">
      <c r="A297" s="115"/>
      <c r="B297" s="115"/>
      <c r="C297" s="115"/>
      <c r="D297" s="115"/>
      <c r="E297" s="115"/>
      <c r="F297" s="115"/>
      <c r="G297" s="115"/>
      <c r="H297" s="115"/>
      <c r="I297" s="115"/>
      <c r="J297" s="115"/>
      <c r="K297" s="115"/>
      <c r="L297" s="115"/>
      <c r="M297" s="115"/>
      <c r="N297" s="115"/>
      <c r="O297" s="115"/>
      <c r="P297" s="115"/>
      <c r="Q297" s="115"/>
      <c r="R297" s="115"/>
      <c r="S297" s="115"/>
      <c r="T297" s="115"/>
      <c r="U297" s="115"/>
      <c r="V297" s="115"/>
      <c r="W297" s="115"/>
      <c r="X297" s="115"/>
      <c r="Y297" s="115"/>
      <c r="Z297" s="115"/>
    </row>
    <row r="298" spans="1:26" ht="14.25" customHeight="1" x14ac:dyDescent="0.25">
      <c r="A298" s="115"/>
      <c r="B298" s="115"/>
      <c r="C298" s="115"/>
      <c r="D298" s="115"/>
      <c r="E298" s="115"/>
      <c r="F298" s="115"/>
      <c r="G298" s="115"/>
      <c r="H298" s="115"/>
      <c r="I298" s="115"/>
      <c r="J298" s="115"/>
      <c r="K298" s="115"/>
      <c r="L298" s="115"/>
      <c r="M298" s="115"/>
      <c r="N298" s="115"/>
      <c r="O298" s="115"/>
      <c r="P298" s="115"/>
      <c r="Q298" s="115"/>
      <c r="R298" s="115"/>
      <c r="S298" s="115"/>
      <c r="T298" s="115"/>
      <c r="U298" s="115"/>
      <c r="V298" s="115"/>
      <c r="W298" s="115"/>
      <c r="X298" s="115"/>
      <c r="Y298" s="115"/>
      <c r="Z298" s="115"/>
    </row>
    <row r="299" spans="1:26" ht="14.25" customHeight="1" x14ac:dyDescent="0.25">
      <c r="A299" s="115"/>
      <c r="B299" s="115"/>
      <c r="C299" s="115"/>
      <c r="D299" s="115"/>
      <c r="E299" s="115"/>
      <c r="F299" s="115"/>
      <c r="G299" s="115"/>
      <c r="H299" s="115"/>
      <c r="I299" s="115"/>
      <c r="J299" s="115"/>
      <c r="K299" s="115"/>
      <c r="L299" s="115"/>
      <c r="M299" s="115"/>
      <c r="N299" s="115"/>
      <c r="O299" s="115"/>
      <c r="P299" s="115"/>
      <c r="Q299" s="115"/>
      <c r="R299" s="115"/>
      <c r="S299" s="115"/>
      <c r="T299" s="115"/>
      <c r="U299" s="115"/>
      <c r="V299" s="115"/>
      <c r="W299" s="115"/>
      <c r="X299" s="115"/>
      <c r="Y299" s="115"/>
      <c r="Z299" s="115"/>
    </row>
    <row r="300" spans="1:26" ht="14.25" customHeight="1" x14ac:dyDescent="0.25">
      <c r="A300" s="115"/>
      <c r="B300" s="115"/>
      <c r="C300" s="115"/>
      <c r="D300" s="115"/>
      <c r="E300" s="115"/>
      <c r="F300" s="115"/>
      <c r="G300" s="115"/>
      <c r="H300" s="115"/>
      <c r="I300" s="115"/>
      <c r="J300" s="115"/>
      <c r="K300" s="115"/>
      <c r="L300" s="115"/>
      <c r="M300" s="115"/>
      <c r="N300" s="115"/>
      <c r="O300" s="115"/>
      <c r="P300" s="115"/>
      <c r="Q300" s="115"/>
      <c r="R300" s="115"/>
      <c r="S300" s="115"/>
      <c r="T300" s="115"/>
      <c r="U300" s="115"/>
      <c r="V300" s="115"/>
      <c r="W300" s="115"/>
      <c r="X300" s="115"/>
      <c r="Y300" s="115"/>
      <c r="Z300" s="115"/>
    </row>
    <row r="301" spans="1:26" ht="14.25" customHeight="1" x14ac:dyDescent="0.25">
      <c r="A301" s="115"/>
      <c r="B301" s="115"/>
      <c r="C301" s="115"/>
      <c r="D301" s="115"/>
      <c r="E301" s="115"/>
      <c r="F301" s="115"/>
      <c r="G301" s="115"/>
      <c r="H301" s="115"/>
      <c r="I301" s="115"/>
      <c r="J301" s="115"/>
      <c r="K301" s="115"/>
      <c r="L301" s="115"/>
      <c r="M301" s="115"/>
      <c r="N301" s="115"/>
      <c r="O301" s="115"/>
      <c r="P301" s="115"/>
      <c r="Q301" s="115"/>
      <c r="R301" s="115"/>
      <c r="S301" s="115"/>
      <c r="T301" s="115"/>
      <c r="U301" s="115"/>
      <c r="V301" s="115"/>
      <c r="W301" s="115"/>
      <c r="X301" s="115"/>
      <c r="Y301" s="115"/>
      <c r="Z301" s="115"/>
    </row>
    <row r="302" spans="1:26" ht="14.25" customHeight="1" x14ac:dyDescent="0.25">
      <c r="A302" s="115"/>
      <c r="B302" s="115"/>
      <c r="C302" s="115"/>
      <c r="D302" s="115"/>
      <c r="E302" s="115"/>
      <c r="F302" s="115"/>
      <c r="G302" s="115"/>
      <c r="H302" s="115"/>
      <c r="I302" s="115"/>
      <c r="J302" s="115"/>
      <c r="K302" s="115"/>
      <c r="L302" s="115"/>
      <c r="M302" s="115"/>
      <c r="N302" s="115"/>
      <c r="O302" s="115"/>
      <c r="P302" s="115"/>
      <c r="Q302" s="115"/>
      <c r="R302" s="115"/>
      <c r="S302" s="115"/>
      <c r="T302" s="115"/>
      <c r="U302" s="115"/>
      <c r="V302" s="115"/>
      <c r="W302" s="115"/>
      <c r="X302" s="115"/>
      <c r="Y302" s="115"/>
      <c r="Z302" s="115"/>
    </row>
    <row r="303" spans="1:26" ht="14.25" customHeight="1" x14ac:dyDescent="0.25">
      <c r="A303" s="115"/>
      <c r="B303" s="115"/>
      <c r="C303" s="115"/>
      <c r="D303" s="115"/>
      <c r="E303" s="115"/>
      <c r="F303" s="115"/>
      <c r="G303" s="115"/>
      <c r="H303" s="115"/>
      <c r="I303" s="115"/>
      <c r="J303" s="115"/>
      <c r="K303" s="115"/>
      <c r="L303" s="115"/>
      <c r="M303" s="115"/>
      <c r="N303" s="115"/>
      <c r="O303" s="115"/>
      <c r="P303" s="115"/>
      <c r="Q303" s="115"/>
      <c r="R303" s="115"/>
      <c r="S303" s="115"/>
      <c r="T303" s="115"/>
      <c r="U303" s="115"/>
      <c r="V303" s="115"/>
      <c r="W303" s="115"/>
      <c r="X303" s="115"/>
      <c r="Y303" s="115"/>
      <c r="Z303" s="115"/>
    </row>
    <row r="304" spans="1:26" ht="14.25" customHeight="1" x14ac:dyDescent="0.25">
      <c r="A304" s="115"/>
      <c r="B304" s="115"/>
      <c r="C304" s="115"/>
      <c r="D304" s="115"/>
      <c r="E304" s="115"/>
      <c r="F304" s="115"/>
      <c r="G304" s="115"/>
      <c r="H304" s="115"/>
      <c r="I304" s="115"/>
      <c r="J304" s="115"/>
      <c r="K304" s="115"/>
      <c r="L304" s="115"/>
      <c r="M304" s="115"/>
      <c r="N304" s="115"/>
      <c r="O304" s="115"/>
      <c r="P304" s="115"/>
      <c r="Q304" s="115"/>
      <c r="R304" s="115"/>
      <c r="S304" s="115"/>
      <c r="T304" s="115"/>
      <c r="U304" s="115"/>
      <c r="V304" s="115"/>
      <c r="W304" s="115"/>
      <c r="X304" s="115"/>
      <c r="Y304" s="115"/>
      <c r="Z304" s="115"/>
    </row>
    <row r="305" spans="1:26" ht="14.25" customHeight="1" x14ac:dyDescent="0.25">
      <c r="A305" s="115"/>
      <c r="B305" s="115"/>
      <c r="C305" s="115"/>
      <c r="D305" s="115"/>
      <c r="E305" s="115"/>
      <c r="F305" s="115"/>
      <c r="G305" s="115"/>
      <c r="H305" s="115"/>
      <c r="I305" s="115"/>
      <c r="J305" s="115"/>
      <c r="K305" s="115"/>
      <c r="L305" s="115"/>
      <c r="M305" s="115"/>
      <c r="N305" s="115"/>
      <c r="O305" s="115"/>
      <c r="P305" s="115"/>
      <c r="Q305" s="115"/>
      <c r="R305" s="115"/>
      <c r="S305" s="115"/>
      <c r="T305" s="115"/>
      <c r="U305" s="115"/>
      <c r="V305" s="115"/>
      <c r="W305" s="115"/>
      <c r="X305" s="115"/>
      <c r="Y305" s="115"/>
      <c r="Z305" s="115"/>
    </row>
    <row r="306" spans="1:26" ht="14.25" customHeight="1" x14ac:dyDescent="0.25">
      <c r="A306" s="115"/>
      <c r="B306" s="115"/>
      <c r="C306" s="115"/>
      <c r="D306" s="115"/>
      <c r="E306" s="115"/>
      <c r="F306" s="115"/>
      <c r="G306" s="115"/>
      <c r="H306" s="115"/>
      <c r="I306" s="115"/>
      <c r="J306" s="115"/>
      <c r="K306" s="115"/>
      <c r="L306" s="115"/>
      <c r="M306" s="115"/>
      <c r="N306" s="115"/>
      <c r="O306" s="115"/>
      <c r="P306" s="115"/>
      <c r="Q306" s="115"/>
      <c r="R306" s="115"/>
      <c r="S306" s="115"/>
      <c r="T306" s="115"/>
      <c r="U306" s="115"/>
      <c r="V306" s="115"/>
      <c r="W306" s="115"/>
      <c r="X306" s="115"/>
      <c r="Y306" s="115"/>
      <c r="Z306" s="115"/>
    </row>
    <row r="307" spans="1:26" ht="14.25" customHeight="1" x14ac:dyDescent="0.25">
      <c r="A307" s="115"/>
      <c r="B307" s="115"/>
      <c r="C307" s="115"/>
      <c r="D307" s="115"/>
      <c r="E307" s="115"/>
      <c r="F307" s="115"/>
      <c r="G307" s="115"/>
      <c r="H307" s="115"/>
      <c r="I307" s="115"/>
      <c r="J307" s="115"/>
      <c r="K307" s="115"/>
      <c r="L307" s="115"/>
      <c r="M307" s="115"/>
      <c r="N307" s="115"/>
      <c r="O307" s="115"/>
      <c r="P307" s="115"/>
      <c r="Q307" s="115"/>
      <c r="R307" s="115"/>
      <c r="S307" s="115"/>
      <c r="T307" s="115"/>
      <c r="U307" s="115"/>
      <c r="V307" s="115"/>
      <c r="W307" s="115"/>
      <c r="X307" s="115"/>
      <c r="Y307" s="115"/>
      <c r="Z307" s="115"/>
    </row>
    <row r="308" spans="1:26" ht="14.25" customHeight="1" x14ac:dyDescent="0.25">
      <c r="A308" s="115"/>
      <c r="B308" s="115"/>
      <c r="C308" s="115"/>
      <c r="D308" s="115"/>
      <c r="E308" s="115"/>
      <c r="F308" s="115"/>
      <c r="G308" s="115"/>
      <c r="H308" s="115"/>
      <c r="I308" s="115"/>
      <c r="J308" s="115"/>
      <c r="K308" s="115"/>
      <c r="L308" s="115"/>
      <c r="M308" s="115"/>
      <c r="N308" s="115"/>
      <c r="O308" s="115"/>
      <c r="P308" s="115"/>
      <c r="Q308" s="115"/>
      <c r="R308" s="115"/>
      <c r="S308" s="115"/>
      <c r="T308" s="115"/>
      <c r="U308" s="115"/>
      <c r="V308" s="115"/>
      <c r="W308" s="115"/>
      <c r="X308" s="115"/>
      <c r="Y308" s="115"/>
      <c r="Z308" s="115"/>
    </row>
    <row r="309" spans="1:26" ht="14.25" customHeight="1" x14ac:dyDescent="0.25">
      <c r="A309" s="115"/>
      <c r="B309" s="115"/>
      <c r="C309" s="115"/>
      <c r="D309" s="115"/>
      <c r="E309" s="115"/>
      <c r="F309" s="115"/>
      <c r="G309" s="115"/>
      <c r="H309" s="115"/>
      <c r="I309" s="115"/>
      <c r="J309" s="115"/>
      <c r="K309" s="115"/>
      <c r="L309" s="115"/>
      <c r="M309" s="115"/>
      <c r="N309" s="115"/>
      <c r="O309" s="115"/>
      <c r="P309" s="115"/>
      <c r="Q309" s="115"/>
      <c r="R309" s="115"/>
      <c r="S309" s="115"/>
      <c r="T309" s="115"/>
      <c r="U309" s="115"/>
      <c r="V309" s="115"/>
      <c r="W309" s="115"/>
      <c r="X309" s="115"/>
      <c r="Y309" s="115"/>
      <c r="Z309" s="115"/>
    </row>
    <row r="310" spans="1:26" ht="14.25" customHeight="1" x14ac:dyDescent="0.25">
      <c r="A310" s="115"/>
      <c r="B310" s="115"/>
      <c r="C310" s="115"/>
      <c r="D310" s="115"/>
      <c r="E310" s="115"/>
      <c r="F310" s="115"/>
      <c r="G310" s="115"/>
      <c r="H310" s="115"/>
      <c r="I310" s="115"/>
      <c r="J310" s="115"/>
      <c r="K310" s="115"/>
      <c r="L310" s="115"/>
      <c r="M310" s="115"/>
      <c r="N310" s="115"/>
      <c r="O310" s="115"/>
      <c r="P310" s="115"/>
      <c r="Q310" s="115"/>
      <c r="R310" s="115"/>
      <c r="S310" s="115"/>
      <c r="T310" s="115"/>
      <c r="U310" s="115"/>
      <c r="V310" s="115"/>
      <c r="W310" s="115"/>
      <c r="X310" s="115"/>
      <c r="Y310" s="115"/>
      <c r="Z310" s="115"/>
    </row>
    <row r="311" spans="1:26" ht="14.25" customHeight="1" x14ac:dyDescent="0.25">
      <c r="A311" s="115"/>
      <c r="B311" s="115"/>
      <c r="C311" s="115"/>
      <c r="D311" s="115"/>
      <c r="E311" s="115"/>
      <c r="F311" s="115"/>
      <c r="G311" s="115"/>
      <c r="H311" s="115"/>
      <c r="I311" s="115"/>
      <c r="J311" s="115"/>
      <c r="K311" s="115"/>
      <c r="L311" s="115"/>
      <c r="M311" s="115"/>
      <c r="N311" s="115"/>
      <c r="O311" s="115"/>
      <c r="P311" s="115"/>
      <c r="Q311" s="115"/>
      <c r="R311" s="115"/>
      <c r="S311" s="115"/>
      <c r="T311" s="115"/>
      <c r="U311" s="115"/>
      <c r="V311" s="115"/>
      <c r="W311" s="115"/>
      <c r="X311" s="115"/>
      <c r="Y311" s="115"/>
      <c r="Z311" s="115"/>
    </row>
    <row r="312" spans="1:26" ht="14.25" customHeight="1" x14ac:dyDescent="0.25">
      <c r="A312" s="115"/>
      <c r="B312" s="115"/>
      <c r="C312" s="115"/>
      <c r="D312" s="115"/>
      <c r="E312" s="115"/>
      <c r="F312" s="115"/>
      <c r="G312" s="115"/>
      <c r="H312" s="115"/>
      <c r="I312" s="115"/>
      <c r="J312" s="115"/>
      <c r="K312" s="115"/>
      <c r="L312" s="115"/>
      <c r="M312" s="115"/>
      <c r="N312" s="115"/>
      <c r="O312" s="115"/>
      <c r="P312" s="115"/>
      <c r="Q312" s="115"/>
      <c r="R312" s="115"/>
      <c r="S312" s="115"/>
      <c r="T312" s="115"/>
      <c r="U312" s="115"/>
      <c r="V312" s="115"/>
      <c r="W312" s="115"/>
      <c r="X312" s="115"/>
      <c r="Y312" s="115"/>
      <c r="Z312" s="115"/>
    </row>
    <row r="313" spans="1:26" ht="14.25" customHeight="1" x14ac:dyDescent="0.25">
      <c r="A313" s="115"/>
      <c r="B313" s="115"/>
      <c r="C313" s="115"/>
      <c r="D313" s="115"/>
      <c r="E313" s="115"/>
      <c r="F313" s="115"/>
      <c r="G313" s="115"/>
      <c r="H313" s="115"/>
      <c r="I313" s="115"/>
      <c r="J313" s="115"/>
      <c r="K313" s="115"/>
      <c r="L313" s="115"/>
      <c r="M313" s="115"/>
      <c r="N313" s="115"/>
      <c r="O313" s="115"/>
      <c r="P313" s="115"/>
      <c r="Q313" s="115"/>
      <c r="R313" s="115"/>
      <c r="S313" s="115"/>
      <c r="T313" s="115"/>
      <c r="U313" s="115"/>
      <c r="V313" s="115"/>
      <c r="W313" s="115"/>
      <c r="X313" s="115"/>
      <c r="Y313" s="115"/>
      <c r="Z313" s="115"/>
    </row>
    <row r="314" spans="1:26" ht="14.25" customHeight="1" x14ac:dyDescent="0.25">
      <c r="A314" s="115"/>
      <c r="B314" s="115"/>
      <c r="C314" s="115"/>
      <c r="D314" s="115"/>
      <c r="E314" s="115"/>
      <c r="F314" s="115"/>
      <c r="G314" s="115"/>
      <c r="H314" s="115"/>
      <c r="I314" s="115"/>
      <c r="J314" s="115"/>
      <c r="K314" s="115"/>
      <c r="L314" s="115"/>
      <c r="M314" s="115"/>
      <c r="N314" s="115"/>
      <c r="O314" s="115"/>
      <c r="P314" s="115"/>
      <c r="Q314" s="115"/>
      <c r="R314" s="115"/>
      <c r="S314" s="115"/>
      <c r="T314" s="115"/>
      <c r="U314" s="115"/>
      <c r="V314" s="115"/>
      <c r="W314" s="115"/>
      <c r="X314" s="115"/>
      <c r="Y314" s="115"/>
      <c r="Z314" s="115"/>
    </row>
    <row r="315" spans="1:26" ht="14.25" customHeight="1" x14ac:dyDescent="0.25">
      <c r="A315" s="115"/>
      <c r="B315" s="115"/>
      <c r="C315" s="115"/>
      <c r="D315" s="115"/>
      <c r="E315" s="115"/>
      <c r="F315" s="115"/>
      <c r="G315" s="115"/>
      <c r="H315" s="115"/>
      <c r="I315" s="115"/>
      <c r="J315" s="115"/>
      <c r="K315" s="115"/>
      <c r="L315" s="115"/>
      <c r="M315" s="115"/>
      <c r="N315" s="115"/>
      <c r="O315" s="115"/>
      <c r="P315" s="115"/>
      <c r="Q315" s="115"/>
      <c r="R315" s="115"/>
      <c r="S315" s="115"/>
      <c r="T315" s="115"/>
      <c r="U315" s="115"/>
      <c r="V315" s="115"/>
      <c r="W315" s="115"/>
      <c r="X315" s="115"/>
      <c r="Y315" s="115"/>
      <c r="Z315" s="115"/>
    </row>
    <row r="316" spans="1:26" ht="14.25" customHeight="1" x14ac:dyDescent="0.25">
      <c r="A316" s="115"/>
      <c r="B316" s="115"/>
      <c r="C316" s="115"/>
      <c r="D316" s="115"/>
      <c r="E316" s="115"/>
      <c r="F316" s="115"/>
      <c r="G316" s="115"/>
      <c r="H316" s="115"/>
      <c r="I316" s="115"/>
      <c r="J316" s="115"/>
      <c r="K316" s="115"/>
      <c r="L316" s="115"/>
      <c r="M316" s="115"/>
      <c r="N316" s="115"/>
      <c r="O316" s="115"/>
      <c r="P316" s="115"/>
      <c r="Q316" s="115"/>
      <c r="R316" s="115"/>
      <c r="S316" s="115"/>
      <c r="T316" s="115"/>
      <c r="U316" s="115"/>
      <c r="V316" s="115"/>
      <c r="W316" s="115"/>
      <c r="X316" s="115"/>
      <c r="Y316" s="115"/>
      <c r="Z316" s="115"/>
    </row>
    <row r="317" spans="1:26" ht="14.25" customHeight="1" x14ac:dyDescent="0.25">
      <c r="A317" s="115"/>
      <c r="B317" s="115"/>
      <c r="C317" s="115"/>
      <c r="D317" s="115"/>
      <c r="E317" s="115"/>
      <c r="F317" s="115"/>
      <c r="G317" s="115"/>
      <c r="H317" s="115"/>
      <c r="I317" s="115"/>
      <c r="J317" s="115"/>
      <c r="K317" s="115"/>
      <c r="L317" s="115"/>
      <c r="M317" s="115"/>
      <c r="N317" s="115"/>
      <c r="O317" s="115"/>
      <c r="P317" s="115"/>
      <c r="Q317" s="115"/>
      <c r="R317" s="115"/>
      <c r="S317" s="115"/>
      <c r="T317" s="115"/>
      <c r="U317" s="115"/>
      <c r="V317" s="115"/>
      <c r="W317" s="115"/>
      <c r="X317" s="115"/>
      <c r="Y317" s="115"/>
      <c r="Z317" s="115"/>
    </row>
    <row r="318" spans="1:26" ht="14.25" customHeight="1" x14ac:dyDescent="0.25">
      <c r="A318" s="115"/>
      <c r="B318" s="115"/>
      <c r="C318" s="115"/>
      <c r="D318" s="115"/>
      <c r="E318" s="115"/>
      <c r="F318" s="115"/>
      <c r="G318" s="115"/>
      <c r="H318" s="115"/>
      <c r="I318" s="115"/>
      <c r="J318" s="115"/>
      <c r="K318" s="115"/>
      <c r="L318" s="115"/>
      <c r="M318" s="115"/>
      <c r="N318" s="115"/>
      <c r="O318" s="115"/>
      <c r="P318" s="115"/>
      <c r="Q318" s="115"/>
      <c r="R318" s="115"/>
      <c r="S318" s="115"/>
      <c r="T318" s="115"/>
      <c r="U318" s="115"/>
      <c r="V318" s="115"/>
      <c r="W318" s="115"/>
      <c r="X318" s="115"/>
      <c r="Y318" s="115"/>
      <c r="Z318" s="115"/>
    </row>
    <row r="319" spans="1:26" ht="14.25" customHeight="1" x14ac:dyDescent="0.25">
      <c r="A319" s="115"/>
      <c r="B319" s="115"/>
      <c r="C319" s="115"/>
      <c r="D319" s="115"/>
      <c r="E319" s="115"/>
      <c r="F319" s="115"/>
      <c r="G319" s="115"/>
      <c r="H319" s="115"/>
      <c r="I319" s="115"/>
      <c r="J319" s="115"/>
      <c r="K319" s="115"/>
      <c r="L319" s="115"/>
      <c r="M319" s="115"/>
      <c r="N319" s="115"/>
      <c r="O319" s="115"/>
      <c r="P319" s="115"/>
      <c r="Q319" s="115"/>
      <c r="R319" s="115"/>
      <c r="S319" s="115"/>
      <c r="T319" s="115"/>
      <c r="U319" s="115"/>
      <c r="V319" s="115"/>
      <c r="W319" s="115"/>
      <c r="X319" s="115"/>
      <c r="Y319" s="115"/>
      <c r="Z319" s="115"/>
    </row>
    <row r="320" spans="1:26" ht="14.25" customHeight="1" x14ac:dyDescent="0.25">
      <c r="A320" s="115"/>
      <c r="B320" s="115"/>
      <c r="C320" s="115"/>
      <c r="D320" s="115"/>
      <c r="E320" s="115"/>
      <c r="F320" s="115"/>
      <c r="G320" s="115"/>
      <c r="H320" s="115"/>
      <c r="I320" s="115"/>
      <c r="J320" s="115"/>
      <c r="K320" s="115"/>
      <c r="L320" s="115"/>
      <c r="M320" s="115"/>
      <c r="N320" s="115"/>
      <c r="O320" s="115"/>
      <c r="P320" s="115"/>
      <c r="Q320" s="115"/>
      <c r="R320" s="115"/>
      <c r="S320" s="115"/>
      <c r="T320" s="115"/>
      <c r="U320" s="115"/>
      <c r="V320" s="115"/>
      <c r="W320" s="115"/>
      <c r="X320" s="115"/>
      <c r="Y320" s="115"/>
      <c r="Z320" s="115"/>
    </row>
    <row r="321" spans="1:26" ht="14.25" customHeight="1" x14ac:dyDescent="0.25">
      <c r="A321" s="115"/>
      <c r="B321" s="115"/>
      <c r="C321" s="115"/>
      <c r="D321" s="115"/>
      <c r="E321" s="115"/>
      <c r="F321" s="115"/>
      <c r="G321" s="115"/>
      <c r="H321" s="115"/>
      <c r="I321" s="115"/>
      <c r="J321" s="115"/>
      <c r="K321" s="115"/>
      <c r="L321" s="115"/>
      <c r="M321" s="115"/>
      <c r="N321" s="115"/>
      <c r="O321" s="115"/>
      <c r="P321" s="115"/>
      <c r="Q321" s="115"/>
      <c r="R321" s="115"/>
      <c r="S321" s="115"/>
      <c r="T321" s="115"/>
      <c r="U321" s="115"/>
      <c r="V321" s="115"/>
      <c r="W321" s="115"/>
      <c r="X321" s="115"/>
      <c r="Y321" s="115"/>
      <c r="Z321" s="115"/>
    </row>
    <row r="322" spans="1:26" ht="14.25" customHeight="1" x14ac:dyDescent="0.25">
      <c r="A322" s="115"/>
      <c r="B322" s="115"/>
      <c r="C322" s="115"/>
      <c r="D322" s="115"/>
      <c r="E322" s="115"/>
      <c r="F322" s="115"/>
      <c r="G322" s="115"/>
      <c r="H322" s="115"/>
      <c r="I322" s="115"/>
      <c r="J322" s="115"/>
      <c r="K322" s="115"/>
      <c r="L322" s="115"/>
      <c r="M322" s="115"/>
      <c r="N322" s="115"/>
      <c r="O322" s="115"/>
      <c r="P322" s="115"/>
      <c r="Q322" s="115"/>
      <c r="R322" s="115"/>
      <c r="S322" s="115"/>
      <c r="T322" s="115"/>
      <c r="U322" s="115"/>
      <c r="V322" s="115"/>
      <c r="W322" s="115"/>
      <c r="X322" s="115"/>
      <c r="Y322" s="115"/>
      <c r="Z322" s="115"/>
    </row>
    <row r="323" spans="1:26" ht="14.25" customHeight="1" x14ac:dyDescent="0.25">
      <c r="A323" s="115"/>
      <c r="B323" s="115"/>
      <c r="C323" s="115"/>
      <c r="D323" s="115"/>
      <c r="E323" s="115"/>
      <c r="F323" s="115"/>
      <c r="G323" s="115"/>
      <c r="H323" s="115"/>
      <c r="I323" s="115"/>
      <c r="J323" s="115"/>
      <c r="K323" s="115"/>
      <c r="L323" s="115"/>
      <c r="M323" s="115"/>
      <c r="N323" s="115"/>
      <c r="O323" s="115"/>
      <c r="P323" s="115"/>
      <c r="Q323" s="115"/>
      <c r="R323" s="115"/>
      <c r="S323" s="115"/>
      <c r="T323" s="115"/>
      <c r="U323" s="115"/>
      <c r="V323" s="115"/>
      <c r="W323" s="115"/>
      <c r="X323" s="115"/>
      <c r="Y323" s="115"/>
      <c r="Z323" s="115"/>
    </row>
    <row r="324" spans="1:26" ht="14.25" customHeight="1" x14ac:dyDescent="0.25">
      <c r="A324" s="115"/>
      <c r="B324" s="115"/>
      <c r="C324" s="115"/>
      <c r="D324" s="115"/>
      <c r="E324" s="115"/>
      <c r="F324" s="115"/>
      <c r="G324" s="115"/>
      <c r="H324" s="115"/>
      <c r="I324" s="115"/>
      <c r="J324" s="115"/>
      <c r="K324" s="115"/>
      <c r="L324" s="115"/>
      <c r="M324" s="115"/>
      <c r="N324" s="115"/>
      <c r="O324" s="115"/>
      <c r="P324" s="115"/>
      <c r="Q324" s="115"/>
      <c r="R324" s="115"/>
      <c r="S324" s="115"/>
      <c r="T324" s="115"/>
      <c r="U324" s="115"/>
      <c r="V324" s="115"/>
      <c r="W324" s="115"/>
      <c r="X324" s="115"/>
      <c r="Y324" s="115"/>
      <c r="Z324" s="115"/>
    </row>
    <row r="325" spans="1:26" ht="14.25" customHeight="1" x14ac:dyDescent="0.25">
      <c r="A325" s="115"/>
      <c r="B325" s="115"/>
      <c r="C325" s="115"/>
      <c r="D325" s="115"/>
      <c r="E325" s="115"/>
      <c r="F325" s="115"/>
      <c r="G325" s="115"/>
      <c r="H325" s="115"/>
      <c r="I325" s="115"/>
      <c r="J325" s="115"/>
      <c r="K325" s="115"/>
      <c r="L325" s="115"/>
      <c r="M325" s="115"/>
      <c r="N325" s="115"/>
      <c r="O325" s="115"/>
      <c r="P325" s="115"/>
      <c r="Q325" s="115"/>
      <c r="R325" s="115"/>
      <c r="S325" s="115"/>
      <c r="T325" s="115"/>
      <c r="U325" s="115"/>
      <c r="V325" s="115"/>
      <c r="W325" s="115"/>
      <c r="X325" s="115"/>
      <c r="Y325" s="115"/>
      <c r="Z325" s="115"/>
    </row>
    <row r="326" spans="1:26" ht="14.25" customHeight="1" x14ac:dyDescent="0.25">
      <c r="A326" s="115"/>
      <c r="B326" s="115"/>
      <c r="C326" s="115"/>
      <c r="D326" s="115"/>
      <c r="E326" s="115"/>
      <c r="F326" s="115"/>
      <c r="G326" s="115"/>
      <c r="H326" s="115"/>
      <c r="I326" s="115"/>
      <c r="J326" s="115"/>
      <c r="K326" s="115"/>
      <c r="L326" s="115"/>
      <c r="M326" s="115"/>
      <c r="N326" s="115"/>
      <c r="O326" s="115"/>
      <c r="P326" s="115"/>
      <c r="Q326" s="115"/>
      <c r="R326" s="115"/>
      <c r="S326" s="115"/>
      <c r="T326" s="115"/>
      <c r="U326" s="115"/>
      <c r="V326" s="115"/>
      <c r="W326" s="115"/>
      <c r="X326" s="115"/>
      <c r="Y326" s="115"/>
      <c r="Z326" s="115"/>
    </row>
    <row r="327" spans="1:26" ht="14.25" customHeight="1" x14ac:dyDescent="0.25">
      <c r="A327" s="115"/>
      <c r="B327" s="115"/>
      <c r="C327" s="115"/>
      <c r="D327" s="115"/>
      <c r="E327" s="115"/>
      <c r="F327" s="115"/>
      <c r="G327" s="115"/>
      <c r="H327" s="115"/>
      <c r="I327" s="115"/>
      <c r="J327" s="115"/>
      <c r="K327" s="115"/>
      <c r="L327" s="115"/>
      <c r="M327" s="115"/>
      <c r="N327" s="115"/>
      <c r="O327" s="115"/>
      <c r="P327" s="115"/>
      <c r="Q327" s="115"/>
      <c r="R327" s="115"/>
      <c r="S327" s="115"/>
      <c r="T327" s="115"/>
      <c r="U327" s="115"/>
      <c r="V327" s="115"/>
      <c r="W327" s="115"/>
      <c r="X327" s="115"/>
      <c r="Y327" s="115"/>
      <c r="Z327" s="115"/>
    </row>
    <row r="328" spans="1:26" ht="14.25" customHeight="1" x14ac:dyDescent="0.25">
      <c r="A328" s="115"/>
      <c r="B328" s="115"/>
      <c r="C328" s="115"/>
      <c r="D328" s="115"/>
      <c r="E328" s="115"/>
      <c r="F328" s="115"/>
      <c r="G328" s="115"/>
      <c r="H328" s="115"/>
      <c r="I328" s="115"/>
      <c r="J328" s="115"/>
      <c r="K328" s="115"/>
      <c r="L328" s="115"/>
      <c r="M328" s="115"/>
      <c r="N328" s="115"/>
      <c r="O328" s="115"/>
      <c r="P328" s="115"/>
      <c r="Q328" s="115"/>
      <c r="R328" s="115"/>
      <c r="S328" s="115"/>
      <c r="T328" s="115"/>
      <c r="U328" s="115"/>
      <c r="V328" s="115"/>
      <c r="W328" s="115"/>
      <c r="X328" s="115"/>
      <c r="Y328" s="115"/>
      <c r="Z328" s="115"/>
    </row>
    <row r="329" spans="1:26" ht="14.25" customHeight="1" x14ac:dyDescent="0.25">
      <c r="A329" s="115"/>
      <c r="B329" s="115"/>
      <c r="C329" s="115"/>
      <c r="D329" s="115"/>
      <c r="E329" s="115"/>
      <c r="F329" s="115"/>
      <c r="G329" s="115"/>
      <c r="H329" s="115"/>
      <c r="I329" s="115"/>
      <c r="J329" s="115"/>
      <c r="K329" s="115"/>
      <c r="L329" s="115"/>
      <c r="M329" s="115"/>
      <c r="N329" s="115"/>
      <c r="O329" s="115"/>
      <c r="P329" s="115"/>
      <c r="Q329" s="115"/>
      <c r="R329" s="115"/>
      <c r="S329" s="115"/>
      <c r="T329" s="115"/>
      <c r="U329" s="115"/>
      <c r="V329" s="115"/>
      <c r="W329" s="115"/>
      <c r="X329" s="115"/>
      <c r="Y329" s="115"/>
      <c r="Z329" s="115"/>
    </row>
    <row r="330" spans="1:26" ht="14.25" customHeight="1" x14ac:dyDescent="0.25">
      <c r="A330" s="115"/>
      <c r="B330" s="115"/>
      <c r="C330" s="115"/>
      <c r="D330" s="115"/>
      <c r="E330" s="115"/>
      <c r="F330" s="115"/>
      <c r="G330" s="115"/>
      <c r="H330" s="115"/>
      <c r="I330" s="115"/>
      <c r="J330" s="115"/>
      <c r="K330" s="115"/>
      <c r="L330" s="115"/>
      <c r="M330" s="115"/>
      <c r="N330" s="115"/>
      <c r="O330" s="115"/>
      <c r="P330" s="115"/>
      <c r="Q330" s="115"/>
      <c r="R330" s="115"/>
      <c r="S330" s="115"/>
      <c r="T330" s="115"/>
      <c r="U330" s="115"/>
      <c r="V330" s="115"/>
      <c r="W330" s="115"/>
      <c r="X330" s="115"/>
      <c r="Y330" s="115"/>
      <c r="Z330" s="115"/>
    </row>
    <row r="331" spans="1:26" ht="14.25" customHeight="1" x14ac:dyDescent="0.25">
      <c r="A331" s="115"/>
      <c r="B331" s="115"/>
      <c r="C331" s="115"/>
      <c r="D331" s="115"/>
      <c r="E331" s="115"/>
      <c r="F331" s="115"/>
      <c r="G331" s="115"/>
      <c r="H331" s="115"/>
      <c r="I331" s="115"/>
      <c r="J331" s="115"/>
      <c r="K331" s="115"/>
      <c r="L331" s="115"/>
      <c r="M331" s="115"/>
      <c r="N331" s="115"/>
      <c r="O331" s="115"/>
      <c r="P331" s="115"/>
      <c r="Q331" s="115"/>
      <c r="R331" s="115"/>
      <c r="S331" s="115"/>
      <c r="T331" s="115"/>
      <c r="U331" s="115"/>
      <c r="V331" s="115"/>
      <c r="W331" s="115"/>
      <c r="X331" s="115"/>
      <c r="Y331" s="115"/>
      <c r="Z331" s="115"/>
    </row>
    <row r="332" spans="1:26" ht="14.25" customHeight="1" x14ac:dyDescent="0.25">
      <c r="A332" s="115"/>
      <c r="B332" s="115"/>
      <c r="C332" s="115"/>
      <c r="D332" s="115"/>
      <c r="E332" s="115"/>
      <c r="F332" s="115"/>
      <c r="G332" s="115"/>
      <c r="H332" s="115"/>
      <c r="I332" s="115"/>
      <c r="J332" s="115"/>
      <c r="K332" s="115"/>
      <c r="L332" s="115"/>
      <c r="M332" s="115"/>
      <c r="N332" s="115"/>
      <c r="O332" s="115"/>
      <c r="P332" s="115"/>
      <c r="Q332" s="115"/>
      <c r="R332" s="115"/>
      <c r="S332" s="115"/>
      <c r="T332" s="115"/>
      <c r="U332" s="115"/>
      <c r="V332" s="115"/>
      <c r="W332" s="115"/>
      <c r="X332" s="115"/>
      <c r="Y332" s="115"/>
      <c r="Z332" s="115"/>
    </row>
    <row r="333" spans="1:26" ht="14.25" customHeight="1" x14ac:dyDescent="0.25">
      <c r="A333" s="115"/>
      <c r="B333" s="115"/>
      <c r="C333" s="115"/>
      <c r="D333" s="115"/>
      <c r="E333" s="115"/>
      <c r="F333" s="115"/>
      <c r="G333" s="115"/>
      <c r="H333" s="115"/>
      <c r="I333" s="115"/>
      <c r="J333" s="115"/>
      <c r="K333" s="115"/>
      <c r="L333" s="115"/>
      <c r="M333" s="115"/>
      <c r="N333" s="115"/>
      <c r="O333" s="115"/>
      <c r="P333" s="115"/>
      <c r="Q333" s="115"/>
      <c r="R333" s="115"/>
      <c r="S333" s="115"/>
      <c r="T333" s="115"/>
      <c r="U333" s="115"/>
      <c r="V333" s="115"/>
      <c r="W333" s="115"/>
      <c r="X333" s="115"/>
      <c r="Y333" s="115"/>
      <c r="Z333" s="115"/>
    </row>
    <row r="334" spans="1:26" ht="14.25" customHeight="1" x14ac:dyDescent="0.25">
      <c r="A334" s="115"/>
      <c r="B334" s="115"/>
      <c r="C334" s="115"/>
      <c r="D334" s="115"/>
      <c r="E334" s="115"/>
      <c r="F334" s="115"/>
      <c r="G334" s="115"/>
      <c r="H334" s="115"/>
      <c r="I334" s="115"/>
      <c r="J334" s="115"/>
      <c r="K334" s="115"/>
      <c r="L334" s="115"/>
      <c r="M334" s="115"/>
      <c r="N334" s="115"/>
      <c r="O334" s="115"/>
      <c r="P334" s="115"/>
      <c r="Q334" s="115"/>
      <c r="R334" s="115"/>
      <c r="S334" s="115"/>
      <c r="T334" s="115"/>
      <c r="U334" s="115"/>
      <c r="V334" s="115"/>
      <c r="W334" s="115"/>
      <c r="X334" s="115"/>
      <c r="Y334" s="115"/>
      <c r="Z334" s="115"/>
    </row>
    <row r="335" spans="1:26" ht="14.25" customHeight="1" x14ac:dyDescent="0.25">
      <c r="A335" s="115"/>
      <c r="B335" s="115"/>
      <c r="C335" s="115"/>
      <c r="D335" s="115"/>
      <c r="E335" s="115"/>
      <c r="F335" s="115"/>
      <c r="G335" s="115"/>
      <c r="H335" s="115"/>
      <c r="I335" s="115"/>
      <c r="J335" s="115"/>
      <c r="K335" s="115"/>
      <c r="L335" s="115"/>
      <c r="M335" s="115"/>
      <c r="N335" s="115"/>
      <c r="O335" s="115"/>
      <c r="P335" s="115"/>
      <c r="Q335" s="115"/>
      <c r="R335" s="115"/>
      <c r="S335" s="115"/>
      <c r="T335" s="115"/>
      <c r="U335" s="115"/>
      <c r="V335" s="115"/>
      <c r="W335" s="115"/>
      <c r="X335" s="115"/>
      <c r="Y335" s="115"/>
      <c r="Z335" s="115"/>
    </row>
    <row r="336" spans="1:26" ht="14.25" customHeight="1" x14ac:dyDescent="0.25">
      <c r="A336" s="115"/>
      <c r="B336" s="115"/>
      <c r="C336" s="115"/>
      <c r="D336" s="115"/>
      <c r="E336" s="115"/>
      <c r="F336" s="115"/>
      <c r="G336" s="115"/>
      <c r="H336" s="115"/>
      <c r="I336" s="115"/>
      <c r="J336" s="115"/>
      <c r="K336" s="115"/>
      <c r="L336" s="115"/>
      <c r="M336" s="115"/>
      <c r="N336" s="115"/>
      <c r="O336" s="115"/>
      <c r="P336" s="115"/>
      <c r="Q336" s="115"/>
      <c r="R336" s="115"/>
      <c r="S336" s="115"/>
      <c r="T336" s="115"/>
      <c r="U336" s="115"/>
      <c r="V336" s="115"/>
      <c r="W336" s="115"/>
      <c r="X336" s="115"/>
      <c r="Y336" s="115"/>
      <c r="Z336" s="115"/>
    </row>
    <row r="337" spans="1:26" ht="14.25" customHeight="1" x14ac:dyDescent="0.25">
      <c r="A337" s="115"/>
      <c r="B337" s="115"/>
      <c r="C337" s="115"/>
      <c r="D337" s="115"/>
      <c r="E337" s="115"/>
      <c r="F337" s="115"/>
      <c r="G337" s="115"/>
      <c r="H337" s="115"/>
      <c r="I337" s="115"/>
      <c r="J337" s="115"/>
      <c r="K337" s="115"/>
      <c r="L337" s="115"/>
      <c r="M337" s="115"/>
      <c r="N337" s="115"/>
      <c r="O337" s="115"/>
      <c r="P337" s="115"/>
      <c r="Q337" s="115"/>
      <c r="R337" s="115"/>
      <c r="S337" s="115"/>
      <c r="T337" s="115"/>
      <c r="U337" s="115"/>
      <c r="V337" s="115"/>
      <c r="W337" s="115"/>
      <c r="X337" s="115"/>
      <c r="Y337" s="115"/>
      <c r="Z337" s="115"/>
    </row>
    <row r="338" spans="1:26" ht="14.25" customHeight="1" x14ac:dyDescent="0.25">
      <c r="A338" s="115"/>
      <c r="B338" s="115"/>
      <c r="C338" s="115"/>
      <c r="D338" s="115"/>
      <c r="E338" s="115"/>
      <c r="F338" s="115"/>
      <c r="G338" s="115"/>
      <c r="H338" s="115"/>
      <c r="I338" s="115"/>
      <c r="J338" s="115"/>
      <c r="K338" s="115"/>
      <c r="L338" s="115"/>
      <c r="M338" s="115"/>
      <c r="N338" s="115"/>
      <c r="O338" s="115"/>
      <c r="P338" s="115"/>
      <c r="Q338" s="115"/>
      <c r="R338" s="115"/>
      <c r="S338" s="115"/>
      <c r="T338" s="115"/>
      <c r="U338" s="115"/>
      <c r="V338" s="115"/>
      <c r="W338" s="115"/>
      <c r="X338" s="115"/>
      <c r="Y338" s="115"/>
      <c r="Z338" s="115"/>
    </row>
    <row r="339" spans="1:26" ht="14.25" customHeight="1" x14ac:dyDescent="0.25">
      <c r="A339" s="115"/>
      <c r="B339" s="115"/>
      <c r="C339" s="115"/>
      <c r="D339" s="115"/>
      <c r="E339" s="115"/>
      <c r="F339" s="115"/>
      <c r="G339" s="115"/>
      <c r="H339" s="115"/>
      <c r="I339" s="115"/>
      <c r="J339" s="115"/>
      <c r="K339" s="115"/>
      <c r="L339" s="115"/>
      <c r="M339" s="115"/>
      <c r="N339" s="115"/>
      <c r="O339" s="115"/>
      <c r="P339" s="115"/>
      <c r="Q339" s="115"/>
      <c r="R339" s="115"/>
      <c r="S339" s="115"/>
      <c r="T339" s="115"/>
      <c r="U339" s="115"/>
      <c r="V339" s="115"/>
      <c r="W339" s="115"/>
      <c r="X339" s="115"/>
      <c r="Y339" s="115"/>
      <c r="Z339" s="115"/>
    </row>
    <row r="340" spans="1:26" ht="14.25" customHeight="1" x14ac:dyDescent="0.25">
      <c r="A340" s="115"/>
      <c r="B340" s="115"/>
      <c r="C340" s="115"/>
      <c r="D340" s="115"/>
      <c r="E340" s="115"/>
      <c r="F340" s="115"/>
      <c r="G340" s="115"/>
      <c r="H340" s="115"/>
      <c r="I340" s="115"/>
      <c r="J340" s="115"/>
      <c r="K340" s="115"/>
      <c r="L340" s="115"/>
      <c r="M340" s="115"/>
      <c r="N340" s="115"/>
      <c r="O340" s="115"/>
      <c r="P340" s="115"/>
      <c r="Q340" s="115"/>
      <c r="R340" s="115"/>
      <c r="S340" s="115"/>
      <c r="T340" s="115"/>
      <c r="U340" s="115"/>
      <c r="V340" s="115"/>
      <c r="W340" s="115"/>
      <c r="X340" s="115"/>
      <c r="Y340" s="115"/>
      <c r="Z340" s="115"/>
    </row>
    <row r="341" spans="1:26" ht="14.25" customHeight="1" x14ac:dyDescent="0.25">
      <c r="A341" s="115"/>
      <c r="B341" s="115"/>
      <c r="C341" s="115"/>
      <c r="D341" s="115"/>
      <c r="E341" s="115"/>
      <c r="F341" s="115"/>
      <c r="G341" s="115"/>
      <c r="H341" s="115"/>
      <c r="I341" s="115"/>
      <c r="J341" s="115"/>
      <c r="K341" s="115"/>
      <c r="L341" s="115"/>
      <c r="M341" s="115"/>
      <c r="N341" s="115"/>
      <c r="O341" s="115"/>
      <c r="P341" s="115"/>
      <c r="Q341" s="115"/>
      <c r="R341" s="115"/>
      <c r="S341" s="115"/>
      <c r="T341" s="115"/>
      <c r="U341" s="115"/>
      <c r="V341" s="115"/>
      <c r="W341" s="115"/>
      <c r="X341" s="115"/>
      <c r="Y341" s="115"/>
      <c r="Z341" s="115"/>
    </row>
    <row r="342" spans="1:26" ht="14.25" customHeight="1" x14ac:dyDescent="0.25">
      <c r="A342" s="115"/>
      <c r="B342" s="115"/>
      <c r="C342" s="115"/>
      <c r="D342" s="115"/>
      <c r="E342" s="115"/>
      <c r="F342" s="115"/>
      <c r="G342" s="115"/>
      <c r="H342" s="115"/>
      <c r="I342" s="115"/>
      <c r="J342" s="115"/>
      <c r="K342" s="115"/>
      <c r="L342" s="115"/>
      <c r="M342" s="115"/>
      <c r="N342" s="115"/>
      <c r="O342" s="115"/>
      <c r="P342" s="115"/>
      <c r="Q342" s="115"/>
      <c r="R342" s="115"/>
      <c r="S342" s="115"/>
      <c r="T342" s="115"/>
      <c r="U342" s="115"/>
      <c r="V342" s="115"/>
      <c r="W342" s="115"/>
      <c r="X342" s="115"/>
      <c r="Y342" s="115"/>
      <c r="Z342" s="115"/>
    </row>
    <row r="343" spans="1:26" ht="14.25" customHeight="1" x14ac:dyDescent="0.25">
      <c r="A343" s="115"/>
      <c r="B343" s="115"/>
      <c r="C343" s="115"/>
      <c r="D343" s="115"/>
      <c r="E343" s="115"/>
      <c r="F343" s="115"/>
      <c r="G343" s="115"/>
      <c r="H343" s="115"/>
      <c r="I343" s="115"/>
      <c r="J343" s="115"/>
      <c r="K343" s="115"/>
      <c r="L343" s="115"/>
      <c r="M343" s="115"/>
      <c r="N343" s="115"/>
      <c r="O343" s="115"/>
      <c r="P343" s="115"/>
      <c r="Q343" s="115"/>
      <c r="R343" s="115"/>
      <c r="S343" s="115"/>
      <c r="T343" s="115"/>
      <c r="U343" s="115"/>
      <c r="V343" s="115"/>
      <c r="W343" s="115"/>
      <c r="X343" s="115"/>
      <c r="Y343" s="115"/>
      <c r="Z343" s="115"/>
    </row>
    <row r="344" spans="1:26" ht="14.25" customHeight="1" x14ac:dyDescent="0.25">
      <c r="A344" s="115"/>
      <c r="B344" s="115"/>
      <c r="C344" s="115"/>
      <c r="D344" s="115"/>
      <c r="E344" s="115"/>
      <c r="F344" s="115"/>
      <c r="G344" s="115"/>
      <c r="H344" s="115"/>
      <c r="I344" s="115"/>
      <c r="J344" s="115"/>
      <c r="K344" s="115"/>
      <c r="L344" s="115"/>
      <c r="M344" s="115"/>
      <c r="N344" s="115"/>
      <c r="O344" s="115"/>
      <c r="P344" s="115"/>
      <c r="Q344" s="115"/>
      <c r="R344" s="115"/>
      <c r="S344" s="115"/>
      <c r="T344" s="115"/>
      <c r="U344" s="115"/>
      <c r="V344" s="115"/>
      <c r="W344" s="115"/>
      <c r="X344" s="115"/>
      <c r="Y344" s="115"/>
      <c r="Z344" s="115"/>
    </row>
    <row r="345" spans="1:26" ht="14.25" customHeight="1" x14ac:dyDescent="0.25">
      <c r="A345" s="115"/>
      <c r="B345" s="115"/>
      <c r="C345" s="115"/>
      <c r="D345" s="115"/>
      <c r="E345" s="115"/>
      <c r="F345" s="115"/>
      <c r="G345" s="115"/>
      <c r="H345" s="115"/>
      <c r="I345" s="115"/>
      <c r="J345" s="115"/>
      <c r="K345" s="115"/>
      <c r="L345" s="115"/>
      <c r="M345" s="115"/>
      <c r="N345" s="115"/>
      <c r="O345" s="115"/>
      <c r="P345" s="115"/>
      <c r="Q345" s="115"/>
      <c r="R345" s="115"/>
      <c r="S345" s="115"/>
      <c r="T345" s="115"/>
      <c r="U345" s="115"/>
      <c r="V345" s="115"/>
      <c r="W345" s="115"/>
      <c r="X345" s="115"/>
      <c r="Y345" s="115"/>
      <c r="Z345" s="115"/>
    </row>
    <row r="346" spans="1:26" ht="14.25" customHeight="1" x14ac:dyDescent="0.25">
      <c r="A346" s="115"/>
      <c r="B346" s="115"/>
      <c r="C346" s="115"/>
      <c r="D346" s="115"/>
      <c r="E346" s="115"/>
      <c r="F346" s="115"/>
      <c r="G346" s="115"/>
      <c r="H346" s="115"/>
      <c r="I346" s="115"/>
      <c r="J346" s="115"/>
      <c r="K346" s="115"/>
      <c r="L346" s="115"/>
      <c r="M346" s="115"/>
      <c r="N346" s="115"/>
      <c r="O346" s="115"/>
      <c r="P346" s="115"/>
      <c r="Q346" s="115"/>
      <c r="R346" s="115"/>
      <c r="S346" s="115"/>
      <c r="T346" s="115"/>
      <c r="U346" s="115"/>
      <c r="V346" s="115"/>
      <c r="W346" s="115"/>
      <c r="X346" s="115"/>
      <c r="Y346" s="115"/>
      <c r="Z346" s="115"/>
    </row>
    <row r="347" spans="1:26" ht="14.25" customHeight="1" x14ac:dyDescent="0.25">
      <c r="A347" s="115"/>
      <c r="B347" s="115"/>
      <c r="C347" s="115"/>
      <c r="D347" s="115"/>
      <c r="E347" s="115"/>
      <c r="F347" s="115"/>
      <c r="G347" s="115"/>
      <c r="H347" s="115"/>
      <c r="I347" s="115"/>
      <c r="J347" s="115"/>
      <c r="K347" s="115"/>
      <c r="L347" s="115"/>
      <c r="M347" s="115"/>
      <c r="N347" s="115"/>
      <c r="O347" s="115"/>
      <c r="P347" s="115"/>
      <c r="Q347" s="115"/>
      <c r="R347" s="115"/>
      <c r="S347" s="115"/>
      <c r="T347" s="115"/>
      <c r="U347" s="115"/>
      <c r="V347" s="115"/>
      <c r="W347" s="115"/>
      <c r="X347" s="115"/>
      <c r="Y347" s="115"/>
      <c r="Z347" s="115"/>
    </row>
    <row r="348" spans="1:26" ht="14.25" customHeight="1" x14ac:dyDescent="0.25">
      <c r="A348" s="115"/>
      <c r="B348" s="115"/>
      <c r="C348" s="115"/>
      <c r="D348" s="115"/>
      <c r="E348" s="115"/>
      <c r="F348" s="115"/>
      <c r="G348" s="115"/>
      <c r="H348" s="115"/>
      <c r="I348" s="115"/>
      <c r="J348" s="115"/>
      <c r="K348" s="115"/>
      <c r="L348" s="115"/>
      <c r="M348" s="115"/>
      <c r="N348" s="115"/>
      <c r="O348" s="115"/>
      <c r="P348" s="115"/>
      <c r="Q348" s="115"/>
      <c r="R348" s="115"/>
      <c r="S348" s="115"/>
      <c r="T348" s="115"/>
      <c r="U348" s="115"/>
      <c r="V348" s="115"/>
      <c r="W348" s="115"/>
      <c r="X348" s="115"/>
      <c r="Y348" s="115"/>
      <c r="Z348" s="115"/>
    </row>
    <row r="349" spans="1:26" ht="14.25" customHeight="1" x14ac:dyDescent="0.25">
      <c r="A349" s="115"/>
      <c r="B349" s="115"/>
      <c r="C349" s="115"/>
      <c r="D349" s="115"/>
      <c r="E349" s="115"/>
      <c r="F349" s="115"/>
      <c r="G349" s="115"/>
      <c r="H349" s="115"/>
      <c r="I349" s="115"/>
      <c r="J349" s="115"/>
      <c r="K349" s="115"/>
      <c r="L349" s="115"/>
      <c r="M349" s="115"/>
      <c r="N349" s="115"/>
      <c r="O349" s="115"/>
      <c r="P349" s="115"/>
      <c r="Q349" s="115"/>
      <c r="R349" s="115"/>
      <c r="S349" s="115"/>
      <c r="T349" s="115"/>
      <c r="U349" s="115"/>
      <c r="V349" s="115"/>
      <c r="W349" s="115"/>
      <c r="X349" s="115"/>
      <c r="Y349" s="115"/>
      <c r="Z349" s="115"/>
    </row>
    <row r="350" spans="1:26" ht="14.25" customHeight="1" x14ac:dyDescent="0.25">
      <c r="A350" s="115"/>
      <c r="B350" s="115"/>
      <c r="C350" s="115"/>
      <c r="D350" s="115"/>
      <c r="E350" s="115"/>
      <c r="F350" s="115"/>
      <c r="G350" s="115"/>
      <c r="H350" s="115"/>
      <c r="I350" s="115"/>
      <c r="J350" s="115"/>
      <c r="K350" s="115"/>
      <c r="L350" s="115"/>
      <c r="M350" s="115"/>
      <c r="N350" s="115"/>
      <c r="O350" s="115"/>
      <c r="P350" s="115"/>
      <c r="Q350" s="115"/>
      <c r="R350" s="115"/>
      <c r="S350" s="115"/>
      <c r="T350" s="115"/>
      <c r="U350" s="115"/>
      <c r="V350" s="115"/>
      <c r="W350" s="115"/>
      <c r="X350" s="115"/>
      <c r="Y350" s="115"/>
      <c r="Z350" s="115"/>
    </row>
    <row r="351" spans="1:26" ht="14.25" customHeight="1" x14ac:dyDescent="0.25">
      <c r="A351" s="115"/>
      <c r="B351" s="115"/>
      <c r="C351" s="115"/>
      <c r="D351" s="115"/>
      <c r="E351" s="115"/>
      <c r="F351" s="115"/>
      <c r="G351" s="115"/>
      <c r="H351" s="115"/>
      <c r="I351" s="115"/>
      <c r="J351" s="115"/>
      <c r="K351" s="115"/>
      <c r="L351" s="115"/>
      <c r="M351" s="115"/>
      <c r="N351" s="115"/>
      <c r="O351" s="115"/>
      <c r="P351" s="115"/>
      <c r="Q351" s="115"/>
      <c r="R351" s="115"/>
      <c r="S351" s="115"/>
      <c r="T351" s="115"/>
      <c r="U351" s="115"/>
      <c r="V351" s="115"/>
      <c r="W351" s="115"/>
      <c r="X351" s="115"/>
      <c r="Y351" s="115"/>
      <c r="Z351" s="115"/>
    </row>
    <row r="352" spans="1:26" ht="14.25" customHeight="1" x14ac:dyDescent="0.25">
      <c r="A352" s="115"/>
      <c r="B352" s="115"/>
      <c r="C352" s="115"/>
      <c r="D352" s="115"/>
      <c r="E352" s="115"/>
      <c r="F352" s="115"/>
      <c r="G352" s="115"/>
      <c r="H352" s="115"/>
      <c r="I352" s="115"/>
      <c r="J352" s="115"/>
      <c r="K352" s="115"/>
      <c r="L352" s="115"/>
      <c r="M352" s="115"/>
      <c r="N352" s="115"/>
      <c r="O352" s="115"/>
      <c r="P352" s="115"/>
      <c r="Q352" s="115"/>
      <c r="R352" s="115"/>
      <c r="S352" s="115"/>
      <c r="T352" s="115"/>
      <c r="U352" s="115"/>
      <c r="V352" s="115"/>
      <c r="W352" s="115"/>
      <c r="X352" s="115"/>
      <c r="Y352" s="115"/>
      <c r="Z352" s="115"/>
    </row>
    <row r="353" spans="1:26" ht="14.25" customHeight="1" x14ac:dyDescent="0.25">
      <c r="A353" s="115"/>
      <c r="B353" s="115"/>
      <c r="C353" s="115"/>
      <c r="D353" s="115"/>
      <c r="E353" s="115"/>
      <c r="F353" s="115"/>
      <c r="G353" s="115"/>
      <c r="H353" s="115"/>
      <c r="I353" s="115"/>
      <c r="J353" s="115"/>
      <c r="K353" s="115"/>
      <c r="L353" s="115"/>
      <c r="M353" s="115"/>
      <c r="N353" s="115"/>
      <c r="O353" s="115"/>
      <c r="P353" s="115"/>
      <c r="Q353" s="115"/>
      <c r="R353" s="115"/>
      <c r="S353" s="115"/>
      <c r="T353" s="115"/>
      <c r="U353" s="115"/>
      <c r="V353" s="115"/>
      <c r="W353" s="115"/>
      <c r="X353" s="115"/>
      <c r="Y353" s="115"/>
      <c r="Z353" s="115"/>
    </row>
    <row r="354" spans="1:26" ht="14.25" customHeight="1" x14ac:dyDescent="0.25">
      <c r="A354" s="115"/>
      <c r="B354" s="115"/>
      <c r="C354" s="115"/>
      <c r="D354" s="115"/>
      <c r="E354" s="115"/>
      <c r="F354" s="115"/>
      <c r="G354" s="115"/>
      <c r="H354" s="115"/>
      <c r="I354" s="115"/>
      <c r="J354" s="115"/>
      <c r="K354" s="115"/>
      <c r="L354" s="115"/>
      <c r="M354" s="115"/>
      <c r="N354" s="115"/>
      <c r="O354" s="115"/>
      <c r="P354" s="115"/>
      <c r="Q354" s="115"/>
      <c r="R354" s="115"/>
      <c r="S354" s="115"/>
      <c r="T354" s="115"/>
      <c r="U354" s="115"/>
      <c r="V354" s="115"/>
      <c r="W354" s="115"/>
      <c r="X354" s="115"/>
      <c r="Y354" s="115"/>
      <c r="Z354" s="115"/>
    </row>
    <row r="355" spans="1:26" ht="14.25" customHeight="1" x14ac:dyDescent="0.25">
      <c r="A355" s="115"/>
      <c r="B355" s="115"/>
      <c r="C355" s="115"/>
      <c r="D355" s="115"/>
      <c r="E355" s="115"/>
      <c r="F355" s="115"/>
      <c r="G355" s="115"/>
      <c r="H355" s="115"/>
      <c r="I355" s="115"/>
      <c r="J355" s="115"/>
      <c r="K355" s="115"/>
      <c r="L355" s="115"/>
      <c r="M355" s="115"/>
      <c r="N355" s="115"/>
      <c r="O355" s="115"/>
      <c r="P355" s="115"/>
      <c r="Q355" s="115"/>
      <c r="R355" s="115"/>
      <c r="S355" s="115"/>
      <c r="T355" s="115"/>
      <c r="U355" s="115"/>
      <c r="V355" s="115"/>
      <c r="W355" s="115"/>
      <c r="X355" s="115"/>
      <c r="Y355" s="115"/>
      <c r="Z355" s="115"/>
    </row>
    <row r="356" spans="1:26" ht="14.25" customHeight="1" x14ac:dyDescent="0.25">
      <c r="A356" s="115"/>
      <c r="B356" s="115"/>
      <c r="C356" s="115"/>
      <c r="D356" s="115"/>
      <c r="E356" s="115"/>
      <c r="F356" s="115"/>
      <c r="G356" s="115"/>
      <c r="H356" s="115"/>
      <c r="I356" s="115"/>
      <c r="J356" s="115"/>
      <c r="K356" s="115"/>
      <c r="L356" s="115"/>
      <c r="M356" s="115"/>
      <c r="N356" s="115"/>
      <c r="O356" s="115"/>
      <c r="P356" s="115"/>
      <c r="Q356" s="115"/>
      <c r="R356" s="115"/>
      <c r="S356" s="115"/>
      <c r="T356" s="115"/>
      <c r="U356" s="115"/>
      <c r="V356" s="115"/>
      <c r="W356" s="115"/>
      <c r="X356" s="115"/>
      <c r="Y356" s="115"/>
      <c r="Z356" s="115"/>
    </row>
    <row r="357" spans="1:26" ht="14.25" customHeight="1" x14ac:dyDescent="0.25">
      <c r="A357" s="115"/>
      <c r="B357" s="115"/>
      <c r="C357" s="115"/>
      <c r="D357" s="115"/>
      <c r="E357" s="115"/>
      <c r="F357" s="115"/>
      <c r="G357" s="115"/>
      <c r="H357" s="115"/>
      <c r="I357" s="115"/>
      <c r="J357" s="115"/>
      <c r="K357" s="115"/>
      <c r="L357" s="115"/>
      <c r="M357" s="115"/>
      <c r="N357" s="115"/>
      <c r="O357" s="115"/>
      <c r="P357" s="115"/>
      <c r="Q357" s="115"/>
      <c r="R357" s="115"/>
      <c r="S357" s="115"/>
      <c r="T357" s="115"/>
      <c r="U357" s="115"/>
      <c r="V357" s="115"/>
      <c r="W357" s="115"/>
      <c r="X357" s="115"/>
      <c r="Y357" s="115"/>
      <c r="Z357" s="115"/>
    </row>
    <row r="358" spans="1:26" ht="14.25" customHeight="1" x14ac:dyDescent="0.25">
      <c r="A358" s="115"/>
      <c r="B358" s="115"/>
      <c r="C358" s="115"/>
      <c r="D358" s="115"/>
      <c r="E358" s="115"/>
      <c r="F358" s="115"/>
      <c r="G358" s="115"/>
      <c r="H358" s="115"/>
      <c r="I358" s="115"/>
      <c r="J358" s="115"/>
      <c r="K358" s="115"/>
      <c r="L358" s="115"/>
      <c r="M358" s="115"/>
      <c r="N358" s="115"/>
      <c r="O358" s="115"/>
      <c r="P358" s="115"/>
      <c r="Q358" s="115"/>
      <c r="R358" s="115"/>
      <c r="S358" s="115"/>
      <c r="T358" s="115"/>
      <c r="U358" s="115"/>
      <c r="V358" s="115"/>
      <c r="W358" s="115"/>
      <c r="X358" s="115"/>
      <c r="Y358" s="115"/>
      <c r="Z358" s="115"/>
    </row>
    <row r="359" spans="1:26" ht="14.25" customHeight="1" x14ac:dyDescent="0.25">
      <c r="A359" s="115"/>
      <c r="B359" s="115"/>
      <c r="C359" s="115"/>
      <c r="D359" s="115"/>
      <c r="E359" s="115"/>
      <c r="F359" s="115"/>
      <c r="G359" s="115"/>
      <c r="H359" s="115"/>
      <c r="I359" s="115"/>
      <c r="J359" s="115"/>
      <c r="K359" s="115"/>
      <c r="L359" s="115"/>
      <c r="M359" s="115"/>
      <c r="N359" s="115"/>
      <c r="O359" s="115"/>
      <c r="P359" s="115"/>
      <c r="Q359" s="115"/>
      <c r="R359" s="115"/>
      <c r="S359" s="115"/>
      <c r="T359" s="115"/>
      <c r="U359" s="115"/>
      <c r="V359" s="115"/>
      <c r="W359" s="115"/>
      <c r="X359" s="115"/>
      <c r="Y359" s="115"/>
      <c r="Z359" s="115"/>
    </row>
    <row r="360" spans="1:26" ht="14.25" customHeight="1" x14ac:dyDescent="0.25">
      <c r="A360" s="115"/>
      <c r="B360" s="115"/>
      <c r="C360" s="115"/>
      <c r="D360" s="115"/>
      <c r="E360" s="115"/>
      <c r="F360" s="115"/>
      <c r="G360" s="115"/>
      <c r="H360" s="115"/>
      <c r="I360" s="115"/>
      <c r="J360" s="115"/>
      <c r="K360" s="115"/>
      <c r="L360" s="115"/>
      <c r="M360" s="115"/>
      <c r="N360" s="115"/>
      <c r="O360" s="115"/>
      <c r="P360" s="115"/>
      <c r="Q360" s="115"/>
      <c r="R360" s="115"/>
      <c r="S360" s="115"/>
      <c r="T360" s="115"/>
      <c r="U360" s="115"/>
      <c r="V360" s="115"/>
      <c r="W360" s="115"/>
      <c r="X360" s="115"/>
      <c r="Y360" s="115"/>
      <c r="Z360" s="115"/>
    </row>
    <row r="361" spans="1:26" ht="14.25" customHeight="1" x14ac:dyDescent="0.25">
      <c r="A361" s="115"/>
      <c r="B361" s="115"/>
      <c r="C361" s="115"/>
      <c r="D361" s="115"/>
      <c r="E361" s="115"/>
      <c r="F361" s="115"/>
      <c r="G361" s="115"/>
      <c r="H361" s="115"/>
      <c r="I361" s="115"/>
      <c r="J361" s="115"/>
      <c r="K361" s="115"/>
      <c r="L361" s="115"/>
      <c r="M361" s="115"/>
      <c r="N361" s="115"/>
      <c r="O361" s="115"/>
      <c r="P361" s="115"/>
      <c r="Q361" s="115"/>
      <c r="R361" s="115"/>
      <c r="S361" s="115"/>
      <c r="T361" s="115"/>
      <c r="U361" s="115"/>
      <c r="V361" s="115"/>
      <c r="W361" s="115"/>
      <c r="X361" s="115"/>
      <c r="Y361" s="115"/>
      <c r="Z361" s="115"/>
    </row>
    <row r="362" spans="1:26" ht="14.25" customHeight="1" x14ac:dyDescent="0.25">
      <c r="A362" s="115"/>
      <c r="B362" s="115"/>
      <c r="C362" s="115"/>
      <c r="D362" s="115"/>
      <c r="E362" s="115"/>
      <c r="F362" s="115"/>
      <c r="G362" s="115"/>
      <c r="H362" s="115"/>
      <c r="I362" s="115"/>
      <c r="J362" s="115"/>
      <c r="K362" s="115"/>
      <c r="L362" s="115"/>
      <c r="M362" s="115"/>
      <c r="N362" s="115"/>
      <c r="O362" s="115"/>
      <c r="P362" s="115"/>
      <c r="Q362" s="115"/>
      <c r="R362" s="115"/>
      <c r="S362" s="115"/>
      <c r="T362" s="115"/>
      <c r="U362" s="115"/>
      <c r="V362" s="115"/>
      <c r="W362" s="115"/>
      <c r="X362" s="115"/>
      <c r="Y362" s="115"/>
      <c r="Z362" s="115"/>
    </row>
    <row r="363" spans="1:26" ht="14.25" customHeight="1" x14ac:dyDescent="0.25">
      <c r="A363" s="115"/>
      <c r="B363" s="115"/>
      <c r="C363" s="115"/>
      <c r="D363" s="115"/>
      <c r="E363" s="115"/>
      <c r="F363" s="115"/>
      <c r="G363" s="115"/>
      <c r="H363" s="115"/>
      <c r="I363" s="115"/>
      <c r="J363" s="115"/>
      <c r="K363" s="115"/>
      <c r="L363" s="115"/>
      <c r="M363" s="115"/>
      <c r="N363" s="115"/>
      <c r="O363" s="115"/>
      <c r="P363" s="115"/>
      <c r="Q363" s="115"/>
      <c r="R363" s="115"/>
      <c r="S363" s="115"/>
      <c r="T363" s="115"/>
      <c r="U363" s="115"/>
      <c r="V363" s="115"/>
      <c r="W363" s="115"/>
      <c r="X363" s="115"/>
      <c r="Y363" s="115"/>
      <c r="Z363" s="115"/>
    </row>
    <row r="364" spans="1:26" ht="14.25" customHeight="1" x14ac:dyDescent="0.25">
      <c r="A364" s="115"/>
      <c r="B364" s="115"/>
      <c r="C364" s="115"/>
      <c r="D364" s="115"/>
      <c r="E364" s="115"/>
      <c r="F364" s="115"/>
      <c r="G364" s="115"/>
      <c r="H364" s="115"/>
      <c r="I364" s="115"/>
      <c r="J364" s="115"/>
      <c r="K364" s="115"/>
      <c r="L364" s="115"/>
      <c r="M364" s="115"/>
      <c r="N364" s="115"/>
      <c r="O364" s="115"/>
      <c r="P364" s="115"/>
      <c r="Q364" s="115"/>
      <c r="R364" s="115"/>
      <c r="S364" s="115"/>
      <c r="T364" s="115"/>
      <c r="U364" s="115"/>
      <c r="V364" s="115"/>
      <c r="W364" s="115"/>
      <c r="X364" s="115"/>
      <c r="Y364" s="115"/>
      <c r="Z364" s="115"/>
    </row>
    <row r="365" spans="1:26" ht="14.25" customHeight="1" x14ac:dyDescent="0.25">
      <c r="A365" s="115"/>
      <c r="B365" s="115"/>
      <c r="C365" s="115"/>
      <c r="D365" s="115"/>
      <c r="E365" s="115"/>
      <c r="F365" s="115"/>
      <c r="G365" s="115"/>
      <c r="H365" s="115"/>
      <c r="I365" s="115"/>
      <c r="J365" s="115"/>
      <c r="K365" s="115"/>
      <c r="L365" s="115"/>
      <c r="M365" s="115"/>
      <c r="N365" s="115"/>
      <c r="O365" s="115"/>
      <c r="P365" s="115"/>
      <c r="Q365" s="115"/>
      <c r="R365" s="115"/>
      <c r="S365" s="115"/>
      <c r="T365" s="115"/>
      <c r="U365" s="115"/>
      <c r="V365" s="115"/>
      <c r="W365" s="115"/>
      <c r="X365" s="115"/>
      <c r="Y365" s="115"/>
      <c r="Z365" s="115"/>
    </row>
    <row r="366" spans="1:26" ht="14.25" customHeight="1" x14ac:dyDescent="0.25">
      <c r="A366" s="115"/>
      <c r="B366" s="115"/>
      <c r="C366" s="115"/>
      <c r="D366" s="115"/>
      <c r="E366" s="115"/>
      <c r="F366" s="115"/>
      <c r="G366" s="115"/>
      <c r="H366" s="115"/>
      <c r="I366" s="115"/>
      <c r="J366" s="115"/>
      <c r="K366" s="115"/>
      <c r="L366" s="115"/>
      <c r="M366" s="115"/>
      <c r="N366" s="115"/>
      <c r="O366" s="115"/>
      <c r="P366" s="115"/>
      <c r="Q366" s="115"/>
      <c r="R366" s="115"/>
      <c r="S366" s="115"/>
      <c r="T366" s="115"/>
      <c r="U366" s="115"/>
      <c r="V366" s="115"/>
      <c r="W366" s="115"/>
      <c r="X366" s="115"/>
      <c r="Y366" s="115"/>
      <c r="Z366" s="115"/>
    </row>
    <row r="367" spans="1:26" ht="14.25" customHeight="1" x14ac:dyDescent="0.25">
      <c r="A367" s="115"/>
      <c r="B367" s="115"/>
      <c r="C367" s="115"/>
      <c r="D367" s="115"/>
      <c r="E367" s="115"/>
      <c r="F367" s="115"/>
      <c r="G367" s="115"/>
      <c r="H367" s="115"/>
      <c r="I367" s="115"/>
      <c r="J367" s="115"/>
      <c r="K367" s="115"/>
      <c r="L367" s="115"/>
      <c r="M367" s="115"/>
      <c r="N367" s="115"/>
      <c r="O367" s="115"/>
      <c r="P367" s="115"/>
      <c r="Q367" s="115"/>
      <c r="R367" s="115"/>
      <c r="S367" s="115"/>
      <c r="T367" s="115"/>
      <c r="U367" s="115"/>
      <c r="V367" s="115"/>
      <c r="W367" s="115"/>
      <c r="X367" s="115"/>
      <c r="Y367" s="115"/>
      <c r="Z367" s="115"/>
    </row>
    <row r="368" spans="1:26" ht="14.25" customHeight="1" x14ac:dyDescent="0.25">
      <c r="A368" s="115"/>
      <c r="B368" s="115"/>
      <c r="C368" s="115"/>
      <c r="D368" s="115"/>
      <c r="E368" s="115"/>
      <c r="F368" s="115"/>
      <c r="G368" s="115"/>
      <c r="H368" s="115"/>
      <c r="I368" s="115"/>
      <c r="J368" s="115"/>
      <c r="K368" s="115"/>
      <c r="L368" s="115"/>
      <c r="M368" s="115"/>
      <c r="N368" s="115"/>
      <c r="O368" s="115"/>
      <c r="P368" s="115"/>
      <c r="Q368" s="115"/>
      <c r="R368" s="115"/>
      <c r="S368" s="115"/>
      <c r="T368" s="115"/>
      <c r="U368" s="115"/>
      <c r="V368" s="115"/>
      <c r="W368" s="115"/>
      <c r="X368" s="115"/>
      <c r="Y368" s="115"/>
      <c r="Z368" s="115"/>
    </row>
    <row r="369" spans="1:26" ht="14.25" customHeight="1" x14ac:dyDescent="0.25">
      <c r="A369" s="115"/>
      <c r="B369" s="115"/>
      <c r="C369" s="115"/>
      <c r="D369" s="115"/>
      <c r="E369" s="115"/>
      <c r="F369" s="115"/>
      <c r="G369" s="115"/>
      <c r="H369" s="115"/>
      <c r="I369" s="115"/>
      <c r="J369" s="115"/>
      <c r="K369" s="115"/>
      <c r="L369" s="115"/>
      <c r="M369" s="115"/>
      <c r="N369" s="115"/>
      <c r="O369" s="115"/>
      <c r="P369" s="115"/>
      <c r="Q369" s="115"/>
      <c r="R369" s="115"/>
      <c r="S369" s="115"/>
      <c r="T369" s="115"/>
      <c r="U369" s="115"/>
      <c r="V369" s="115"/>
      <c r="W369" s="115"/>
      <c r="X369" s="115"/>
      <c r="Y369" s="115"/>
      <c r="Z369" s="115"/>
    </row>
    <row r="370" spans="1:26" ht="14.25" customHeight="1" x14ac:dyDescent="0.25">
      <c r="A370" s="115"/>
      <c r="B370" s="115"/>
      <c r="C370" s="115"/>
      <c r="D370" s="115"/>
      <c r="E370" s="115"/>
      <c r="F370" s="115"/>
      <c r="G370" s="115"/>
      <c r="H370" s="115"/>
      <c r="I370" s="115"/>
      <c r="J370" s="115"/>
      <c r="K370" s="115"/>
      <c r="L370" s="115"/>
      <c r="M370" s="115"/>
      <c r="N370" s="115"/>
      <c r="O370" s="115"/>
      <c r="P370" s="115"/>
      <c r="Q370" s="115"/>
      <c r="R370" s="115"/>
      <c r="S370" s="115"/>
      <c r="T370" s="115"/>
      <c r="U370" s="115"/>
      <c r="V370" s="115"/>
      <c r="W370" s="115"/>
      <c r="X370" s="115"/>
      <c r="Y370" s="115"/>
      <c r="Z370" s="115"/>
    </row>
    <row r="371" spans="1:26" ht="14.25" customHeight="1" x14ac:dyDescent="0.25">
      <c r="A371" s="115"/>
      <c r="B371" s="115"/>
      <c r="C371" s="115"/>
      <c r="D371" s="115"/>
      <c r="E371" s="115"/>
      <c r="F371" s="115"/>
      <c r="G371" s="115"/>
      <c r="H371" s="115"/>
      <c r="I371" s="115"/>
      <c r="J371" s="115"/>
      <c r="K371" s="115"/>
      <c r="L371" s="115"/>
      <c r="M371" s="115"/>
      <c r="N371" s="115"/>
      <c r="O371" s="115"/>
      <c r="P371" s="115"/>
      <c r="Q371" s="115"/>
      <c r="R371" s="115"/>
      <c r="S371" s="115"/>
      <c r="T371" s="115"/>
      <c r="U371" s="115"/>
      <c r="V371" s="115"/>
      <c r="W371" s="115"/>
      <c r="X371" s="115"/>
      <c r="Y371" s="115"/>
      <c r="Z371" s="115"/>
    </row>
    <row r="372" spans="1:26" ht="14.25" customHeight="1" x14ac:dyDescent="0.25">
      <c r="A372" s="115"/>
      <c r="B372" s="115"/>
      <c r="C372" s="115"/>
      <c r="D372" s="115"/>
      <c r="E372" s="115"/>
      <c r="F372" s="115"/>
      <c r="G372" s="115"/>
      <c r="H372" s="115"/>
      <c r="I372" s="115"/>
      <c r="J372" s="115"/>
      <c r="K372" s="115"/>
      <c r="L372" s="115"/>
      <c r="M372" s="115"/>
      <c r="N372" s="115"/>
      <c r="O372" s="115"/>
      <c r="P372" s="115"/>
      <c r="Q372" s="115"/>
      <c r="R372" s="115"/>
      <c r="S372" s="115"/>
      <c r="T372" s="115"/>
      <c r="U372" s="115"/>
      <c r="V372" s="115"/>
      <c r="W372" s="115"/>
      <c r="X372" s="115"/>
      <c r="Y372" s="115"/>
      <c r="Z372" s="115"/>
    </row>
    <row r="373" spans="1:26" ht="14.25" customHeight="1" x14ac:dyDescent="0.25">
      <c r="A373" s="115"/>
      <c r="B373" s="115"/>
      <c r="C373" s="115"/>
      <c r="D373" s="115"/>
      <c r="E373" s="115"/>
      <c r="F373" s="115"/>
      <c r="G373" s="115"/>
      <c r="H373" s="115"/>
      <c r="I373" s="115"/>
      <c r="J373" s="115"/>
      <c r="K373" s="115"/>
      <c r="L373" s="115"/>
      <c r="M373" s="115"/>
      <c r="N373" s="115"/>
      <c r="O373" s="115"/>
      <c r="P373" s="115"/>
      <c r="Q373" s="115"/>
      <c r="R373" s="115"/>
      <c r="S373" s="115"/>
      <c r="T373" s="115"/>
      <c r="U373" s="115"/>
      <c r="V373" s="115"/>
      <c r="W373" s="115"/>
      <c r="X373" s="115"/>
      <c r="Y373" s="115"/>
      <c r="Z373" s="115"/>
    </row>
    <row r="374" spans="1:26" ht="14.25" customHeight="1" x14ac:dyDescent="0.25">
      <c r="A374" s="115"/>
      <c r="B374" s="115"/>
      <c r="C374" s="115"/>
      <c r="D374" s="115"/>
      <c r="E374" s="115"/>
      <c r="F374" s="115"/>
      <c r="G374" s="115"/>
      <c r="H374" s="115"/>
      <c r="I374" s="115"/>
      <c r="J374" s="115"/>
      <c r="K374" s="115"/>
      <c r="L374" s="115"/>
      <c r="M374" s="115"/>
      <c r="N374" s="115"/>
      <c r="O374" s="115"/>
      <c r="P374" s="115"/>
      <c r="Q374" s="115"/>
      <c r="R374" s="115"/>
      <c r="S374" s="115"/>
      <c r="T374" s="115"/>
      <c r="U374" s="115"/>
      <c r="V374" s="115"/>
      <c r="W374" s="115"/>
      <c r="X374" s="115"/>
      <c r="Y374" s="115"/>
      <c r="Z374" s="115"/>
    </row>
    <row r="375" spans="1:26" ht="14.25" customHeight="1" x14ac:dyDescent="0.25">
      <c r="A375" s="115"/>
      <c r="B375" s="115"/>
      <c r="C375" s="115"/>
      <c r="D375" s="115"/>
      <c r="E375" s="115"/>
      <c r="F375" s="115"/>
      <c r="G375" s="115"/>
      <c r="H375" s="115"/>
      <c r="I375" s="115"/>
      <c r="J375" s="115"/>
      <c r="K375" s="115"/>
      <c r="L375" s="115"/>
      <c r="M375" s="115"/>
      <c r="N375" s="115"/>
      <c r="O375" s="115"/>
      <c r="P375" s="115"/>
      <c r="Q375" s="115"/>
      <c r="R375" s="115"/>
      <c r="S375" s="115"/>
      <c r="T375" s="115"/>
      <c r="U375" s="115"/>
      <c r="V375" s="115"/>
      <c r="W375" s="115"/>
      <c r="X375" s="115"/>
      <c r="Y375" s="115"/>
      <c r="Z375" s="115"/>
    </row>
    <row r="376" spans="1:26" ht="14.25" customHeight="1" x14ac:dyDescent="0.25">
      <c r="A376" s="115"/>
      <c r="B376" s="115"/>
      <c r="C376" s="115"/>
      <c r="D376" s="115"/>
      <c r="E376" s="115"/>
      <c r="F376" s="115"/>
      <c r="G376" s="115"/>
      <c r="H376" s="115"/>
      <c r="I376" s="115"/>
      <c r="J376" s="115"/>
      <c r="K376" s="115"/>
      <c r="L376" s="115"/>
      <c r="M376" s="115"/>
      <c r="N376" s="115"/>
      <c r="O376" s="115"/>
      <c r="P376" s="115"/>
      <c r="Q376" s="115"/>
      <c r="R376" s="115"/>
      <c r="S376" s="115"/>
      <c r="T376" s="115"/>
      <c r="U376" s="115"/>
      <c r="V376" s="115"/>
      <c r="W376" s="115"/>
      <c r="X376" s="115"/>
      <c r="Y376" s="115"/>
      <c r="Z376" s="115"/>
    </row>
    <row r="377" spans="1:26" ht="14.25" customHeight="1" x14ac:dyDescent="0.25">
      <c r="A377" s="115"/>
      <c r="B377" s="115"/>
      <c r="C377" s="115"/>
      <c r="D377" s="115"/>
      <c r="E377" s="115"/>
      <c r="F377" s="115"/>
      <c r="G377" s="115"/>
      <c r="H377" s="115"/>
      <c r="I377" s="115"/>
      <c r="J377" s="115"/>
      <c r="K377" s="115"/>
      <c r="L377" s="115"/>
      <c r="M377" s="115"/>
      <c r="N377" s="115"/>
      <c r="O377" s="115"/>
      <c r="P377" s="115"/>
      <c r="Q377" s="115"/>
      <c r="R377" s="115"/>
      <c r="S377" s="115"/>
      <c r="T377" s="115"/>
      <c r="U377" s="115"/>
      <c r="V377" s="115"/>
      <c r="W377" s="115"/>
      <c r="X377" s="115"/>
      <c r="Y377" s="115"/>
      <c r="Z377" s="115"/>
    </row>
    <row r="378" spans="1:26" ht="14.25" customHeight="1" x14ac:dyDescent="0.25">
      <c r="A378" s="115"/>
      <c r="B378" s="115"/>
      <c r="C378" s="115"/>
      <c r="D378" s="115"/>
      <c r="E378" s="115"/>
      <c r="F378" s="115"/>
      <c r="G378" s="115"/>
      <c r="H378" s="115"/>
      <c r="I378" s="115"/>
      <c r="J378" s="115"/>
      <c r="K378" s="115"/>
      <c r="L378" s="115"/>
      <c r="M378" s="115"/>
      <c r="N378" s="115"/>
      <c r="O378" s="115"/>
      <c r="P378" s="115"/>
      <c r="Q378" s="115"/>
      <c r="R378" s="115"/>
      <c r="S378" s="115"/>
      <c r="T378" s="115"/>
      <c r="U378" s="115"/>
      <c r="V378" s="115"/>
      <c r="W378" s="115"/>
      <c r="X378" s="115"/>
      <c r="Y378" s="115"/>
      <c r="Z378" s="115"/>
    </row>
    <row r="379" spans="1:26" ht="14.25" customHeight="1" x14ac:dyDescent="0.25">
      <c r="A379" s="115"/>
      <c r="B379" s="115"/>
      <c r="C379" s="115"/>
      <c r="D379" s="115"/>
      <c r="E379" s="115"/>
      <c r="F379" s="115"/>
      <c r="G379" s="115"/>
      <c r="H379" s="115"/>
      <c r="I379" s="115"/>
      <c r="J379" s="115"/>
      <c r="K379" s="115"/>
      <c r="L379" s="115"/>
      <c r="M379" s="115"/>
      <c r="N379" s="115"/>
      <c r="O379" s="115"/>
      <c r="P379" s="115"/>
      <c r="Q379" s="115"/>
      <c r="R379" s="115"/>
      <c r="S379" s="115"/>
      <c r="T379" s="115"/>
      <c r="U379" s="115"/>
      <c r="V379" s="115"/>
      <c r="W379" s="115"/>
      <c r="X379" s="115"/>
      <c r="Y379" s="115"/>
      <c r="Z379" s="115"/>
    </row>
    <row r="380" spans="1:26" ht="14.25" customHeight="1" x14ac:dyDescent="0.25">
      <c r="A380" s="115"/>
      <c r="B380" s="115"/>
      <c r="C380" s="115"/>
      <c r="D380" s="115"/>
      <c r="E380" s="115"/>
      <c r="F380" s="115"/>
      <c r="G380" s="115"/>
      <c r="H380" s="115"/>
      <c r="I380" s="115"/>
      <c r="J380" s="115"/>
      <c r="K380" s="115"/>
      <c r="L380" s="115"/>
      <c r="M380" s="115"/>
      <c r="N380" s="115"/>
      <c r="O380" s="115"/>
      <c r="P380" s="115"/>
      <c r="Q380" s="115"/>
      <c r="R380" s="115"/>
      <c r="S380" s="115"/>
      <c r="T380" s="115"/>
      <c r="U380" s="115"/>
      <c r="V380" s="115"/>
      <c r="W380" s="115"/>
      <c r="X380" s="115"/>
      <c r="Y380" s="115"/>
      <c r="Z380" s="115"/>
    </row>
    <row r="381" spans="1:26" ht="14.25" customHeight="1" x14ac:dyDescent="0.25">
      <c r="A381" s="115"/>
      <c r="B381" s="115"/>
      <c r="C381" s="115"/>
      <c r="D381" s="115"/>
      <c r="E381" s="115"/>
      <c r="F381" s="115"/>
      <c r="G381" s="115"/>
      <c r="H381" s="115"/>
      <c r="I381" s="115"/>
      <c r="J381" s="115"/>
      <c r="K381" s="115"/>
      <c r="L381" s="115"/>
      <c r="M381" s="115"/>
      <c r="N381" s="115"/>
      <c r="O381" s="115"/>
      <c r="P381" s="115"/>
      <c r="Q381" s="115"/>
      <c r="R381" s="115"/>
      <c r="S381" s="115"/>
      <c r="T381" s="115"/>
      <c r="U381" s="115"/>
      <c r="V381" s="115"/>
      <c r="W381" s="115"/>
      <c r="X381" s="115"/>
      <c r="Y381" s="115"/>
      <c r="Z381" s="115"/>
    </row>
    <row r="382" spans="1:26" ht="14.25" customHeight="1" x14ac:dyDescent="0.25">
      <c r="A382" s="115"/>
      <c r="B382" s="115"/>
      <c r="C382" s="115"/>
      <c r="D382" s="115"/>
      <c r="E382" s="115"/>
      <c r="F382" s="115"/>
      <c r="G382" s="115"/>
      <c r="H382" s="115"/>
      <c r="I382" s="115"/>
      <c r="J382" s="115"/>
      <c r="K382" s="115"/>
      <c r="L382" s="115"/>
      <c r="M382" s="115"/>
      <c r="N382" s="115"/>
      <c r="O382" s="115"/>
      <c r="P382" s="115"/>
      <c r="Q382" s="115"/>
      <c r="R382" s="115"/>
      <c r="S382" s="115"/>
      <c r="T382" s="115"/>
      <c r="U382" s="115"/>
      <c r="V382" s="115"/>
      <c r="W382" s="115"/>
      <c r="X382" s="115"/>
      <c r="Y382" s="115"/>
      <c r="Z382" s="115"/>
    </row>
    <row r="383" spans="1:26" ht="14.25" customHeight="1" x14ac:dyDescent="0.25">
      <c r="A383" s="115"/>
      <c r="B383" s="115"/>
      <c r="C383" s="115"/>
      <c r="D383" s="115"/>
      <c r="E383" s="115"/>
      <c r="F383" s="115"/>
      <c r="G383" s="115"/>
      <c r="H383" s="115"/>
      <c r="I383" s="115"/>
      <c r="J383" s="115"/>
      <c r="K383" s="115"/>
      <c r="L383" s="115"/>
      <c r="M383" s="115"/>
      <c r="N383" s="115"/>
      <c r="O383" s="115"/>
      <c r="P383" s="115"/>
      <c r="Q383" s="115"/>
      <c r="R383" s="115"/>
      <c r="S383" s="115"/>
      <c r="T383" s="115"/>
      <c r="U383" s="115"/>
      <c r="V383" s="115"/>
      <c r="W383" s="115"/>
      <c r="X383" s="115"/>
      <c r="Y383" s="115"/>
      <c r="Z383" s="115"/>
    </row>
    <row r="384" spans="1:26" ht="14.25" customHeight="1" x14ac:dyDescent="0.25">
      <c r="A384" s="115"/>
      <c r="B384" s="115"/>
      <c r="C384" s="115"/>
      <c r="D384" s="115"/>
      <c r="E384" s="115"/>
      <c r="F384" s="115"/>
      <c r="G384" s="115"/>
      <c r="H384" s="115"/>
      <c r="I384" s="115"/>
      <c r="J384" s="115"/>
      <c r="K384" s="115"/>
      <c r="L384" s="115"/>
      <c r="M384" s="115"/>
      <c r="N384" s="115"/>
      <c r="O384" s="115"/>
      <c r="P384" s="115"/>
      <c r="Q384" s="115"/>
      <c r="R384" s="115"/>
      <c r="S384" s="115"/>
      <c r="T384" s="115"/>
      <c r="U384" s="115"/>
      <c r="V384" s="115"/>
      <c r="W384" s="115"/>
      <c r="X384" s="115"/>
      <c r="Y384" s="115"/>
      <c r="Z384" s="115"/>
    </row>
    <row r="385" spans="1:26" ht="14.25" customHeight="1" x14ac:dyDescent="0.25">
      <c r="A385" s="115"/>
      <c r="B385" s="115"/>
      <c r="C385" s="115"/>
      <c r="D385" s="115"/>
      <c r="E385" s="115"/>
      <c r="F385" s="115"/>
      <c r="G385" s="115"/>
      <c r="H385" s="115"/>
      <c r="I385" s="115"/>
      <c r="J385" s="115"/>
      <c r="K385" s="115"/>
      <c r="L385" s="115"/>
      <c r="M385" s="115"/>
      <c r="N385" s="115"/>
      <c r="O385" s="115"/>
      <c r="P385" s="115"/>
      <c r="Q385" s="115"/>
      <c r="R385" s="115"/>
      <c r="S385" s="115"/>
      <c r="T385" s="115"/>
      <c r="U385" s="115"/>
      <c r="V385" s="115"/>
      <c r="W385" s="115"/>
      <c r="X385" s="115"/>
      <c r="Y385" s="115"/>
      <c r="Z385" s="115"/>
    </row>
    <row r="386" spans="1:26" ht="14.25" customHeight="1" x14ac:dyDescent="0.25">
      <c r="A386" s="115"/>
      <c r="B386" s="115"/>
      <c r="C386" s="115"/>
      <c r="D386" s="115"/>
      <c r="E386" s="115"/>
      <c r="F386" s="115"/>
      <c r="G386" s="115"/>
      <c r="H386" s="115"/>
      <c r="I386" s="115"/>
      <c r="J386" s="115"/>
      <c r="K386" s="115"/>
      <c r="L386" s="115"/>
      <c r="M386" s="115"/>
      <c r="N386" s="115"/>
      <c r="O386" s="115"/>
      <c r="P386" s="115"/>
      <c r="Q386" s="115"/>
      <c r="R386" s="115"/>
      <c r="S386" s="115"/>
      <c r="T386" s="115"/>
      <c r="U386" s="115"/>
      <c r="V386" s="115"/>
      <c r="W386" s="115"/>
      <c r="X386" s="115"/>
      <c r="Y386" s="115"/>
      <c r="Z386" s="115"/>
    </row>
    <row r="387" spans="1:26" ht="14.25" customHeight="1" x14ac:dyDescent="0.25">
      <c r="A387" s="115"/>
      <c r="B387" s="115"/>
      <c r="C387" s="115"/>
      <c r="D387" s="115"/>
      <c r="E387" s="115"/>
      <c r="F387" s="115"/>
      <c r="G387" s="115"/>
      <c r="H387" s="115"/>
      <c r="I387" s="115"/>
      <c r="J387" s="115"/>
      <c r="K387" s="115"/>
      <c r="L387" s="115"/>
      <c r="M387" s="115"/>
      <c r="N387" s="115"/>
      <c r="O387" s="115"/>
      <c r="P387" s="115"/>
      <c r="Q387" s="115"/>
      <c r="R387" s="115"/>
      <c r="S387" s="115"/>
      <c r="T387" s="115"/>
      <c r="U387" s="115"/>
      <c r="V387" s="115"/>
      <c r="W387" s="115"/>
      <c r="X387" s="115"/>
      <c r="Y387" s="115"/>
      <c r="Z387" s="115"/>
    </row>
    <row r="388" spans="1:26" ht="14.25" customHeight="1" x14ac:dyDescent="0.25">
      <c r="A388" s="115"/>
      <c r="B388" s="115"/>
      <c r="C388" s="115"/>
      <c r="D388" s="115"/>
      <c r="E388" s="115"/>
      <c r="F388" s="115"/>
      <c r="G388" s="115"/>
      <c r="H388" s="115"/>
      <c r="I388" s="115"/>
      <c r="J388" s="115"/>
      <c r="K388" s="115"/>
      <c r="L388" s="115"/>
      <c r="M388" s="115"/>
      <c r="N388" s="115"/>
      <c r="O388" s="115"/>
      <c r="P388" s="115"/>
      <c r="Q388" s="115"/>
      <c r="R388" s="115"/>
      <c r="S388" s="115"/>
      <c r="T388" s="115"/>
      <c r="U388" s="115"/>
      <c r="V388" s="115"/>
      <c r="W388" s="115"/>
      <c r="X388" s="115"/>
      <c r="Y388" s="115"/>
      <c r="Z388" s="115"/>
    </row>
    <row r="389" spans="1:26" ht="14.25" customHeight="1" x14ac:dyDescent="0.25">
      <c r="A389" s="115"/>
      <c r="B389" s="115"/>
      <c r="C389" s="115"/>
      <c r="D389" s="115"/>
      <c r="E389" s="115"/>
      <c r="F389" s="115"/>
      <c r="G389" s="115"/>
      <c r="H389" s="115"/>
      <c r="I389" s="115"/>
      <c r="J389" s="115"/>
      <c r="K389" s="115"/>
      <c r="L389" s="115"/>
      <c r="M389" s="115"/>
      <c r="N389" s="115"/>
      <c r="O389" s="115"/>
      <c r="P389" s="115"/>
      <c r="Q389" s="115"/>
      <c r="R389" s="115"/>
      <c r="S389" s="115"/>
      <c r="T389" s="115"/>
      <c r="U389" s="115"/>
      <c r="V389" s="115"/>
      <c r="W389" s="115"/>
      <c r="X389" s="115"/>
      <c r="Y389" s="115"/>
      <c r="Z389" s="115"/>
    </row>
    <row r="390" spans="1:26" ht="14.25" customHeight="1" x14ac:dyDescent="0.25">
      <c r="A390" s="115"/>
      <c r="B390" s="115"/>
      <c r="C390" s="115"/>
      <c r="D390" s="115"/>
      <c r="E390" s="115"/>
      <c r="F390" s="115"/>
      <c r="G390" s="115"/>
      <c r="H390" s="115"/>
      <c r="I390" s="115"/>
      <c r="J390" s="115"/>
      <c r="K390" s="115"/>
      <c r="L390" s="115"/>
      <c r="M390" s="115"/>
      <c r="N390" s="115"/>
      <c r="O390" s="115"/>
      <c r="P390" s="115"/>
      <c r="Q390" s="115"/>
      <c r="R390" s="115"/>
      <c r="S390" s="115"/>
      <c r="T390" s="115"/>
      <c r="U390" s="115"/>
      <c r="V390" s="115"/>
      <c r="W390" s="115"/>
      <c r="X390" s="115"/>
      <c r="Y390" s="115"/>
      <c r="Z390" s="115"/>
    </row>
    <row r="391" spans="1:26" ht="14.25" customHeight="1" x14ac:dyDescent="0.25">
      <c r="A391" s="115"/>
      <c r="B391" s="115"/>
      <c r="C391" s="115"/>
      <c r="D391" s="115"/>
      <c r="E391" s="115"/>
      <c r="F391" s="115"/>
      <c r="G391" s="115"/>
      <c r="H391" s="115"/>
      <c r="I391" s="115"/>
      <c r="J391" s="115"/>
      <c r="K391" s="115"/>
      <c r="L391" s="115"/>
      <c r="M391" s="115"/>
      <c r="N391" s="115"/>
      <c r="O391" s="115"/>
      <c r="P391" s="115"/>
      <c r="Q391" s="115"/>
      <c r="R391" s="115"/>
      <c r="S391" s="115"/>
      <c r="T391" s="115"/>
      <c r="U391" s="115"/>
      <c r="V391" s="115"/>
      <c r="W391" s="115"/>
      <c r="X391" s="115"/>
      <c r="Y391" s="115"/>
      <c r="Z391" s="115"/>
    </row>
    <row r="392" spans="1:26" ht="14.25" customHeight="1" x14ac:dyDescent="0.25">
      <c r="A392" s="115"/>
      <c r="B392" s="115"/>
      <c r="C392" s="115"/>
      <c r="D392" s="115"/>
      <c r="E392" s="115"/>
      <c r="F392" s="115"/>
      <c r="G392" s="115"/>
      <c r="H392" s="115"/>
      <c r="I392" s="115"/>
      <c r="J392" s="115"/>
      <c r="K392" s="115"/>
      <c r="L392" s="115"/>
      <c r="M392" s="115"/>
      <c r="N392" s="115"/>
      <c r="O392" s="115"/>
      <c r="P392" s="115"/>
      <c r="Q392" s="115"/>
      <c r="R392" s="115"/>
      <c r="S392" s="115"/>
      <c r="T392" s="115"/>
      <c r="U392" s="115"/>
      <c r="V392" s="115"/>
      <c r="W392" s="115"/>
      <c r="X392" s="115"/>
      <c r="Y392" s="115"/>
      <c r="Z392" s="115"/>
    </row>
    <row r="393" spans="1:26" ht="14.25" customHeight="1" x14ac:dyDescent="0.25">
      <c r="A393" s="115"/>
      <c r="B393" s="115"/>
      <c r="C393" s="115"/>
      <c r="D393" s="115"/>
      <c r="E393" s="115"/>
      <c r="F393" s="115"/>
      <c r="G393" s="115"/>
      <c r="H393" s="115"/>
      <c r="I393" s="115"/>
      <c r="J393" s="115"/>
      <c r="K393" s="115"/>
      <c r="L393" s="115"/>
      <c r="M393" s="115"/>
      <c r="N393" s="115"/>
      <c r="O393" s="115"/>
      <c r="P393" s="115"/>
      <c r="Q393" s="115"/>
      <c r="R393" s="115"/>
      <c r="S393" s="115"/>
      <c r="T393" s="115"/>
      <c r="U393" s="115"/>
      <c r="V393" s="115"/>
      <c r="W393" s="115"/>
      <c r="X393" s="115"/>
      <c r="Y393" s="115"/>
      <c r="Z393" s="115"/>
    </row>
    <row r="394" spans="1:26" ht="14.25" customHeight="1" x14ac:dyDescent="0.25">
      <c r="A394" s="115"/>
      <c r="B394" s="115"/>
      <c r="C394" s="115"/>
      <c r="D394" s="115"/>
      <c r="E394" s="115"/>
      <c r="F394" s="115"/>
      <c r="G394" s="115"/>
      <c r="H394" s="115"/>
      <c r="I394" s="115"/>
      <c r="J394" s="115"/>
      <c r="K394" s="115"/>
      <c r="L394" s="115"/>
      <c r="M394" s="115"/>
      <c r="N394" s="115"/>
      <c r="O394" s="115"/>
      <c r="P394" s="115"/>
      <c r="Q394" s="115"/>
      <c r="R394" s="115"/>
      <c r="S394" s="115"/>
      <c r="T394" s="115"/>
      <c r="U394" s="115"/>
      <c r="V394" s="115"/>
      <c r="W394" s="115"/>
      <c r="X394" s="115"/>
      <c r="Y394" s="115"/>
      <c r="Z394" s="115"/>
    </row>
    <row r="395" spans="1:26" ht="14.25" customHeight="1" x14ac:dyDescent="0.25">
      <c r="A395" s="115"/>
      <c r="B395" s="115"/>
      <c r="C395" s="115"/>
      <c r="D395" s="115"/>
      <c r="E395" s="115"/>
      <c r="F395" s="115"/>
      <c r="G395" s="115"/>
      <c r="H395" s="115"/>
      <c r="I395" s="115"/>
      <c r="J395" s="115"/>
      <c r="K395" s="115"/>
      <c r="L395" s="115"/>
      <c r="M395" s="115"/>
      <c r="N395" s="115"/>
      <c r="O395" s="115"/>
      <c r="P395" s="115"/>
      <c r="Q395" s="115"/>
      <c r="R395" s="115"/>
      <c r="S395" s="115"/>
      <c r="T395" s="115"/>
      <c r="U395" s="115"/>
      <c r="V395" s="115"/>
      <c r="W395" s="115"/>
      <c r="X395" s="115"/>
      <c r="Y395" s="115"/>
      <c r="Z395" s="115"/>
    </row>
    <row r="396" spans="1:26" ht="14.25" customHeight="1" x14ac:dyDescent="0.25">
      <c r="A396" s="115"/>
      <c r="B396" s="115"/>
      <c r="C396" s="115"/>
      <c r="D396" s="115"/>
      <c r="E396" s="115"/>
      <c r="F396" s="115"/>
      <c r="G396" s="115"/>
      <c r="H396" s="115"/>
      <c r="I396" s="115"/>
      <c r="J396" s="115"/>
      <c r="K396" s="115"/>
      <c r="L396" s="115"/>
      <c r="M396" s="115"/>
      <c r="N396" s="115"/>
      <c r="O396" s="115"/>
      <c r="P396" s="115"/>
      <c r="Q396" s="115"/>
      <c r="R396" s="115"/>
      <c r="S396" s="115"/>
      <c r="T396" s="115"/>
      <c r="U396" s="115"/>
      <c r="V396" s="115"/>
      <c r="W396" s="115"/>
      <c r="X396" s="115"/>
      <c r="Y396" s="115"/>
      <c r="Z396" s="115"/>
    </row>
    <row r="397" spans="1:26" ht="14.25" customHeight="1" x14ac:dyDescent="0.25">
      <c r="A397" s="115"/>
      <c r="B397" s="115"/>
      <c r="C397" s="115"/>
      <c r="D397" s="115"/>
      <c r="E397" s="115"/>
      <c r="F397" s="115"/>
      <c r="G397" s="115"/>
      <c r="H397" s="115"/>
      <c r="I397" s="115"/>
      <c r="J397" s="115"/>
      <c r="K397" s="115"/>
      <c r="L397" s="115"/>
      <c r="M397" s="115"/>
      <c r="N397" s="115"/>
      <c r="O397" s="115"/>
      <c r="P397" s="115"/>
      <c r="Q397" s="115"/>
      <c r="R397" s="115"/>
      <c r="S397" s="115"/>
      <c r="T397" s="115"/>
      <c r="U397" s="115"/>
      <c r="V397" s="115"/>
      <c r="W397" s="115"/>
      <c r="X397" s="115"/>
      <c r="Y397" s="115"/>
      <c r="Z397" s="115"/>
    </row>
    <row r="398" spans="1:26" ht="14.25" customHeight="1" x14ac:dyDescent="0.25">
      <c r="A398" s="115"/>
      <c r="B398" s="115"/>
      <c r="C398" s="115"/>
      <c r="D398" s="115"/>
      <c r="E398" s="115"/>
      <c r="F398" s="115"/>
      <c r="G398" s="115"/>
      <c r="H398" s="115"/>
      <c r="I398" s="115"/>
      <c r="J398" s="115"/>
      <c r="K398" s="115"/>
      <c r="L398" s="115"/>
      <c r="M398" s="115"/>
      <c r="N398" s="115"/>
      <c r="O398" s="115"/>
      <c r="P398" s="115"/>
      <c r="Q398" s="115"/>
      <c r="R398" s="115"/>
      <c r="S398" s="115"/>
      <c r="T398" s="115"/>
      <c r="U398" s="115"/>
      <c r="V398" s="115"/>
      <c r="W398" s="115"/>
      <c r="X398" s="115"/>
      <c r="Y398" s="115"/>
      <c r="Z398" s="115"/>
    </row>
    <row r="399" spans="1:26" ht="14.25" customHeight="1" x14ac:dyDescent="0.25">
      <c r="A399" s="115"/>
      <c r="B399" s="115"/>
      <c r="C399" s="115"/>
      <c r="D399" s="115"/>
      <c r="E399" s="115"/>
      <c r="F399" s="115"/>
      <c r="G399" s="115"/>
      <c r="H399" s="115"/>
      <c r="I399" s="115"/>
      <c r="J399" s="115"/>
      <c r="K399" s="115"/>
      <c r="L399" s="115"/>
      <c r="M399" s="115"/>
      <c r="N399" s="115"/>
      <c r="O399" s="115"/>
      <c r="P399" s="115"/>
      <c r="Q399" s="115"/>
      <c r="R399" s="115"/>
      <c r="S399" s="115"/>
      <c r="T399" s="115"/>
      <c r="U399" s="115"/>
      <c r="V399" s="115"/>
      <c r="W399" s="115"/>
      <c r="X399" s="115"/>
      <c r="Y399" s="115"/>
      <c r="Z399" s="115"/>
    </row>
    <row r="400" spans="1:26" ht="14.25" customHeight="1" x14ac:dyDescent="0.25">
      <c r="A400" s="115"/>
      <c r="B400" s="115"/>
      <c r="C400" s="115"/>
      <c r="D400" s="115"/>
      <c r="E400" s="115"/>
      <c r="F400" s="115"/>
      <c r="G400" s="115"/>
      <c r="H400" s="115"/>
      <c r="I400" s="115"/>
      <c r="J400" s="115"/>
      <c r="K400" s="115"/>
      <c r="L400" s="115"/>
      <c r="M400" s="115"/>
      <c r="N400" s="115"/>
      <c r="O400" s="115"/>
      <c r="P400" s="115"/>
      <c r="Q400" s="115"/>
      <c r="R400" s="115"/>
      <c r="S400" s="115"/>
      <c r="T400" s="115"/>
      <c r="U400" s="115"/>
      <c r="V400" s="115"/>
      <c r="W400" s="115"/>
      <c r="X400" s="115"/>
      <c r="Y400" s="115"/>
      <c r="Z400" s="115"/>
    </row>
    <row r="401" spans="1:26" ht="14.25" customHeight="1" x14ac:dyDescent="0.25">
      <c r="A401" s="115"/>
      <c r="B401" s="115"/>
      <c r="C401" s="115"/>
      <c r="D401" s="115"/>
      <c r="E401" s="115"/>
      <c r="F401" s="115"/>
      <c r="G401" s="115"/>
      <c r="H401" s="115"/>
      <c r="I401" s="115"/>
      <c r="J401" s="115"/>
      <c r="K401" s="115"/>
      <c r="L401" s="115"/>
      <c r="M401" s="115"/>
      <c r="N401" s="115"/>
      <c r="O401" s="115"/>
      <c r="P401" s="115"/>
      <c r="Q401" s="115"/>
      <c r="R401" s="115"/>
      <c r="S401" s="115"/>
      <c r="T401" s="115"/>
      <c r="U401" s="115"/>
      <c r="V401" s="115"/>
      <c r="W401" s="115"/>
      <c r="X401" s="115"/>
      <c r="Y401" s="115"/>
      <c r="Z401" s="115"/>
    </row>
    <row r="402" spans="1:26" ht="14.25" customHeight="1" x14ac:dyDescent="0.25">
      <c r="A402" s="115"/>
      <c r="B402" s="115"/>
      <c r="C402" s="115"/>
      <c r="D402" s="115"/>
      <c r="E402" s="115"/>
      <c r="F402" s="115"/>
      <c r="G402" s="115"/>
      <c r="H402" s="115"/>
      <c r="I402" s="115"/>
      <c r="J402" s="115"/>
      <c r="K402" s="115"/>
      <c r="L402" s="115"/>
      <c r="M402" s="115"/>
      <c r="N402" s="115"/>
      <c r="O402" s="115"/>
      <c r="P402" s="115"/>
      <c r="Q402" s="115"/>
      <c r="R402" s="115"/>
      <c r="S402" s="115"/>
      <c r="T402" s="115"/>
      <c r="U402" s="115"/>
      <c r="V402" s="115"/>
      <c r="W402" s="115"/>
      <c r="X402" s="115"/>
      <c r="Y402" s="115"/>
      <c r="Z402" s="115"/>
    </row>
    <row r="403" spans="1:26" ht="14.25" customHeight="1" x14ac:dyDescent="0.25">
      <c r="A403" s="115"/>
      <c r="B403" s="115"/>
      <c r="C403" s="115"/>
      <c r="D403" s="115"/>
      <c r="E403" s="115"/>
      <c r="F403" s="115"/>
      <c r="G403" s="115"/>
      <c r="H403" s="115"/>
      <c r="I403" s="115"/>
      <c r="J403" s="115"/>
      <c r="K403" s="115"/>
      <c r="L403" s="115"/>
      <c r="M403" s="115"/>
      <c r="N403" s="115"/>
      <c r="O403" s="115"/>
      <c r="P403" s="115"/>
      <c r="Q403" s="115"/>
      <c r="R403" s="115"/>
      <c r="S403" s="115"/>
      <c r="T403" s="115"/>
      <c r="U403" s="115"/>
      <c r="V403" s="115"/>
      <c r="W403" s="115"/>
      <c r="X403" s="115"/>
      <c r="Y403" s="115"/>
      <c r="Z403" s="115"/>
    </row>
    <row r="404" spans="1:26" ht="14.25" customHeight="1" x14ac:dyDescent="0.25">
      <c r="A404" s="115"/>
      <c r="B404" s="115"/>
      <c r="C404" s="115"/>
      <c r="D404" s="115"/>
      <c r="E404" s="115"/>
      <c r="F404" s="115"/>
      <c r="G404" s="115"/>
      <c r="H404" s="115"/>
      <c r="I404" s="115"/>
      <c r="J404" s="115"/>
      <c r="K404" s="115"/>
      <c r="L404" s="115"/>
      <c r="M404" s="115"/>
      <c r="N404" s="115"/>
      <c r="O404" s="115"/>
      <c r="P404" s="115"/>
      <c r="Q404" s="115"/>
      <c r="R404" s="115"/>
      <c r="S404" s="115"/>
      <c r="T404" s="115"/>
      <c r="U404" s="115"/>
      <c r="V404" s="115"/>
      <c r="W404" s="115"/>
      <c r="X404" s="115"/>
      <c r="Y404" s="115"/>
      <c r="Z404" s="115"/>
    </row>
    <row r="405" spans="1:26" ht="14.25" customHeight="1" x14ac:dyDescent="0.25">
      <c r="A405" s="115"/>
      <c r="B405" s="115"/>
      <c r="C405" s="115"/>
      <c r="D405" s="115"/>
      <c r="E405" s="115"/>
      <c r="F405" s="115"/>
      <c r="G405" s="115"/>
      <c r="H405" s="115"/>
      <c r="I405" s="115"/>
      <c r="J405" s="115"/>
      <c r="K405" s="115"/>
      <c r="L405" s="115"/>
      <c r="M405" s="115"/>
      <c r="N405" s="115"/>
      <c r="O405" s="115"/>
      <c r="P405" s="115"/>
      <c r="Q405" s="115"/>
      <c r="R405" s="115"/>
      <c r="S405" s="115"/>
      <c r="T405" s="115"/>
      <c r="U405" s="115"/>
      <c r="V405" s="115"/>
      <c r="W405" s="115"/>
      <c r="X405" s="115"/>
      <c r="Y405" s="115"/>
      <c r="Z405" s="115"/>
    </row>
    <row r="406" spans="1:26" ht="14.25" customHeight="1" x14ac:dyDescent="0.25">
      <c r="A406" s="115"/>
      <c r="B406" s="115"/>
      <c r="C406" s="115"/>
      <c r="D406" s="115"/>
      <c r="E406" s="115"/>
      <c r="F406" s="115"/>
      <c r="G406" s="115"/>
      <c r="H406" s="115"/>
      <c r="I406" s="115"/>
      <c r="J406" s="115"/>
      <c r="K406" s="115"/>
      <c r="L406" s="115"/>
      <c r="M406" s="115"/>
      <c r="N406" s="115"/>
      <c r="O406" s="115"/>
      <c r="P406" s="115"/>
      <c r="Q406" s="115"/>
      <c r="R406" s="115"/>
      <c r="S406" s="115"/>
      <c r="T406" s="115"/>
      <c r="U406" s="115"/>
      <c r="V406" s="115"/>
      <c r="W406" s="115"/>
      <c r="X406" s="115"/>
      <c r="Y406" s="115"/>
      <c r="Z406" s="115"/>
    </row>
    <row r="407" spans="1:26" ht="14.25" customHeight="1" x14ac:dyDescent="0.25">
      <c r="A407" s="115"/>
      <c r="B407" s="115"/>
      <c r="C407" s="115"/>
      <c r="D407" s="115"/>
      <c r="E407" s="115"/>
      <c r="F407" s="115"/>
      <c r="G407" s="115"/>
      <c r="H407" s="115"/>
      <c r="I407" s="115"/>
      <c r="J407" s="115"/>
      <c r="K407" s="115"/>
      <c r="L407" s="115"/>
      <c r="M407" s="115"/>
      <c r="N407" s="115"/>
      <c r="O407" s="115"/>
      <c r="P407" s="115"/>
      <c r="Q407" s="115"/>
      <c r="R407" s="115"/>
      <c r="S407" s="115"/>
      <c r="T407" s="115"/>
      <c r="U407" s="115"/>
      <c r="V407" s="115"/>
      <c r="W407" s="115"/>
      <c r="X407" s="115"/>
      <c r="Y407" s="115"/>
      <c r="Z407" s="115"/>
    </row>
    <row r="408" spans="1:26" ht="14.25" customHeight="1" x14ac:dyDescent="0.25">
      <c r="A408" s="115"/>
      <c r="B408" s="115"/>
      <c r="C408" s="115"/>
      <c r="D408" s="115"/>
      <c r="E408" s="115"/>
      <c r="F408" s="115"/>
      <c r="G408" s="115"/>
      <c r="H408" s="115"/>
      <c r="I408" s="115"/>
      <c r="J408" s="115"/>
      <c r="K408" s="115"/>
      <c r="L408" s="115"/>
      <c r="M408" s="115"/>
      <c r="N408" s="115"/>
      <c r="O408" s="115"/>
      <c r="P408" s="115"/>
      <c r="Q408" s="115"/>
      <c r="R408" s="115"/>
      <c r="S408" s="115"/>
      <c r="T408" s="115"/>
      <c r="U408" s="115"/>
      <c r="V408" s="115"/>
      <c r="W408" s="115"/>
      <c r="X408" s="115"/>
      <c r="Y408" s="115"/>
      <c r="Z408" s="115"/>
    </row>
    <row r="409" spans="1:26" ht="14.25" customHeight="1" x14ac:dyDescent="0.25">
      <c r="A409" s="115"/>
      <c r="B409" s="115"/>
      <c r="C409" s="115"/>
      <c r="D409" s="115"/>
      <c r="E409" s="115"/>
      <c r="F409" s="115"/>
      <c r="G409" s="115"/>
      <c r="H409" s="115"/>
      <c r="I409" s="115"/>
      <c r="J409" s="115"/>
      <c r="K409" s="115"/>
      <c r="L409" s="115"/>
      <c r="M409" s="115"/>
      <c r="N409" s="115"/>
      <c r="O409" s="115"/>
      <c r="P409" s="115"/>
      <c r="Q409" s="115"/>
      <c r="R409" s="115"/>
      <c r="S409" s="115"/>
      <c r="T409" s="115"/>
      <c r="U409" s="115"/>
      <c r="V409" s="115"/>
      <c r="W409" s="115"/>
      <c r="X409" s="115"/>
      <c r="Y409" s="115"/>
      <c r="Z409" s="115"/>
    </row>
    <row r="410" spans="1:26" ht="14.25" customHeight="1" x14ac:dyDescent="0.25">
      <c r="A410" s="115"/>
      <c r="B410" s="115"/>
      <c r="C410" s="115"/>
      <c r="D410" s="115"/>
      <c r="E410" s="115"/>
      <c r="F410" s="115"/>
      <c r="G410" s="115"/>
      <c r="H410" s="115"/>
      <c r="I410" s="115"/>
      <c r="J410" s="115"/>
      <c r="K410" s="115"/>
      <c r="L410" s="115"/>
      <c r="M410" s="115"/>
      <c r="N410" s="115"/>
      <c r="O410" s="115"/>
      <c r="P410" s="115"/>
      <c r="Q410" s="115"/>
      <c r="R410" s="115"/>
      <c r="S410" s="115"/>
      <c r="T410" s="115"/>
      <c r="U410" s="115"/>
      <c r="V410" s="115"/>
      <c r="W410" s="115"/>
      <c r="X410" s="115"/>
      <c r="Y410" s="115"/>
      <c r="Z410" s="115"/>
    </row>
    <row r="411" spans="1:26" ht="14.25" customHeight="1" x14ac:dyDescent="0.25">
      <c r="A411" s="115"/>
      <c r="B411" s="115"/>
      <c r="C411" s="115"/>
      <c r="D411" s="115"/>
      <c r="E411" s="115"/>
      <c r="F411" s="115"/>
      <c r="G411" s="115"/>
      <c r="H411" s="115"/>
      <c r="I411" s="115"/>
      <c r="J411" s="115"/>
      <c r="K411" s="115"/>
      <c r="L411" s="115"/>
      <c r="M411" s="115"/>
      <c r="N411" s="115"/>
      <c r="O411" s="115"/>
      <c r="P411" s="115"/>
      <c r="Q411" s="115"/>
      <c r="R411" s="115"/>
      <c r="S411" s="115"/>
      <c r="T411" s="115"/>
      <c r="U411" s="115"/>
      <c r="V411" s="115"/>
      <c r="W411" s="115"/>
      <c r="X411" s="115"/>
      <c r="Y411" s="115"/>
      <c r="Z411" s="115"/>
    </row>
    <row r="412" spans="1:26" ht="14.25" customHeight="1" x14ac:dyDescent="0.25">
      <c r="A412" s="115"/>
      <c r="B412" s="115"/>
      <c r="C412" s="115"/>
      <c r="D412" s="115"/>
      <c r="E412" s="115"/>
      <c r="F412" s="115"/>
      <c r="G412" s="115"/>
      <c r="H412" s="115"/>
      <c r="I412" s="115"/>
      <c r="J412" s="115"/>
      <c r="K412" s="115"/>
      <c r="L412" s="115"/>
      <c r="M412" s="115"/>
      <c r="N412" s="115"/>
      <c r="O412" s="115"/>
      <c r="P412" s="115"/>
      <c r="Q412" s="115"/>
      <c r="R412" s="115"/>
      <c r="S412" s="115"/>
      <c r="T412" s="115"/>
      <c r="U412" s="115"/>
      <c r="V412" s="115"/>
      <c r="W412" s="115"/>
      <c r="X412" s="115"/>
      <c r="Y412" s="115"/>
      <c r="Z412" s="115"/>
    </row>
    <row r="413" spans="1:26" ht="14.25" customHeight="1" x14ac:dyDescent="0.25">
      <c r="A413" s="115"/>
      <c r="B413" s="115"/>
      <c r="C413" s="115"/>
      <c r="D413" s="115"/>
      <c r="E413" s="115"/>
      <c r="F413" s="115"/>
      <c r="G413" s="115"/>
      <c r="H413" s="115"/>
      <c r="I413" s="115"/>
      <c r="J413" s="115"/>
      <c r="K413" s="115"/>
      <c r="L413" s="115"/>
      <c r="M413" s="115"/>
      <c r="N413" s="115"/>
      <c r="O413" s="115"/>
      <c r="P413" s="115"/>
      <c r="Q413" s="115"/>
      <c r="R413" s="115"/>
      <c r="S413" s="115"/>
      <c r="T413" s="115"/>
      <c r="U413" s="115"/>
      <c r="V413" s="115"/>
      <c r="W413" s="115"/>
      <c r="X413" s="115"/>
      <c r="Y413" s="115"/>
      <c r="Z413" s="115"/>
    </row>
    <row r="414" spans="1:26" ht="14.25" customHeight="1" x14ac:dyDescent="0.25">
      <c r="A414" s="115"/>
      <c r="B414" s="115"/>
      <c r="C414" s="115"/>
      <c r="D414" s="115"/>
      <c r="E414" s="115"/>
      <c r="F414" s="115"/>
      <c r="G414" s="115"/>
      <c r="H414" s="115"/>
      <c r="I414" s="115"/>
      <c r="J414" s="115"/>
      <c r="K414" s="115"/>
      <c r="L414" s="115"/>
      <c r="M414" s="115"/>
      <c r="N414" s="115"/>
      <c r="O414" s="115"/>
      <c r="P414" s="115"/>
      <c r="Q414" s="115"/>
      <c r="R414" s="115"/>
      <c r="S414" s="115"/>
      <c r="T414" s="115"/>
      <c r="U414" s="115"/>
      <c r="V414" s="115"/>
      <c r="W414" s="115"/>
      <c r="X414" s="115"/>
      <c r="Y414" s="115"/>
      <c r="Z414" s="115"/>
    </row>
    <row r="415" spans="1:26" ht="14.25" customHeight="1" x14ac:dyDescent="0.25">
      <c r="A415" s="115"/>
      <c r="B415" s="115"/>
      <c r="C415" s="115"/>
      <c r="D415" s="115"/>
      <c r="E415" s="115"/>
      <c r="F415" s="115"/>
      <c r="G415" s="115"/>
      <c r="H415" s="115"/>
      <c r="I415" s="115"/>
      <c r="J415" s="115"/>
      <c r="K415" s="115"/>
      <c r="L415" s="115"/>
      <c r="M415" s="115"/>
      <c r="N415" s="115"/>
      <c r="O415" s="115"/>
      <c r="P415" s="115"/>
      <c r="Q415" s="115"/>
      <c r="R415" s="115"/>
      <c r="S415" s="115"/>
      <c r="T415" s="115"/>
      <c r="U415" s="115"/>
      <c r="V415" s="115"/>
      <c r="W415" s="115"/>
      <c r="X415" s="115"/>
      <c r="Y415" s="115"/>
      <c r="Z415" s="115"/>
    </row>
    <row r="416" spans="1:26" ht="14.25" customHeight="1" x14ac:dyDescent="0.25">
      <c r="A416" s="115"/>
      <c r="B416" s="115"/>
      <c r="C416" s="115"/>
      <c r="D416" s="115"/>
      <c r="E416" s="115"/>
      <c r="F416" s="115"/>
      <c r="G416" s="115"/>
      <c r="H416" s="115"/>
      <c r="I416" s="115"/>
      <c r="J416" s="115"/>
      <c r="K416" s="115"/>
      <c r="L416" s="115"/>
      <c r="M416" s="115"/>
      <c r="N416" s="115"/>
      <c r="O416" s="115"/>
      <c r="P416" s="115"/>
      <c r="Q416" s="115"/>
      <c r="R416" s="115"/>
      <c r="S416" s="115"/>
      <c r="T416" s="115"/>
      <c r="U416" s="115"/>
      <c r="V416" s="115"/>
      <c r="W416" s="115"/>
      <c r="X416" s="115"/>
      <c r="Y416" s="115"/>
      <c r="Z416" s="115"/>
    </row>
    <row r="417" spans="1:26" ht="14.25" customHeight="1" x14ac:dyDescent="0.25">
      <c r="A417" s="115"/>
      <c r="B417" s="115"/>
      <c r="C417" s="115"/>
      <c r="D417" s="115"/>
      <c r="E417" s="115"/>
      <c r="F417" s="115"/>
      <c r="G417" s="115"/>
      <c r="H417" s="115"/>
      <c r="I417" s="115"/>
      <c r="J417" s="115"/>
      <c r="K417" s="115"/>
      <c r="L417" s="115"/>
      <c r="M417" s="115"/>
      <c r="N417" s="115"/>
      <c r="O417" s="115"/>
      <c r="P417" s="115"/>
      <c r="Q417" s="115"/>
      <c r="R417" s="115"/>
      <c r="S417" s="115"/>
      <c r="T417" s="115"/>
      <c r="U417" s="115"/>
      <c r="V417" s="115"/>
      <c r="W417" s="115"/>
      <c r="X417" s="115"/>
      <c r="Y417" s="115"/>
      <c r="Z417" s="115"/>
    </row>
    <row r="418" spans="1:26" ht="14.25" customHeight="1" x14ac:dyDescent="0.25">
      <c r="A418" s="115"/>
      <c r="B418" s="115"/>
      <c r="C418" s="115"/>
      <c r="D418" s="115"/>
      <c r="E418" s="115"/>
      <c r="F418" s="115"/>
      <c r="G418" s="115"/>
      <c r="H418" s="115"/>
      <c r="I418" s="115"/>
      <c r="J418" s="115"/>
      <c r="K418" s="115"/>
      <c r="L418" s="115"/>
      <c r="M418" s="115"/>
      <c r="N418" s="115"/>
      <c r="O418" s="115"/>
      <c r="P418" s="115"/>
      <c r="Q418" s="115"/>
      <c r="R418" s="115"/>
      <c r="S418" s="115"/>
      <c r="T418" s="115"/>
      <c r="U418" s="115"/>
      <c r="V418" s="115"/>
      <c r="W418" s="115"/>
      <c r="X418" s="115"/>
      <c r="Y418" s="115"/>
      <c r="Z418" s="115"/>
    </row>
    <row r="419" spans="1:26" ht="14.25" customHeight="1" x14ac:dyDescent="0.25">
      <c r="A419" s="115"/>
      <c r="B419" s="115"/>
      <c r="C419" s="115"/>
      <c r="D419" s="115"/>
      <c r="E419" s="115"/>
      <c r="F419" s="115"/>
      <c r="G419" s="115"/>
      <c r="H419" s="115"/>
      <c r="I419" s="115"/>
      <c r="J419" s="115"/>
      <c r="K419" s="115"/>
      <c r="L419" s="115"/>
      <c r="M419" s="115"/>
      <c r="N419" s="115"/>
      <c r="O419" s="115"/>
      <c r="P419" s="115"/>
      <c r="Q419" s="115"/>
      <c r="R419" s="115"/>
      <c r="S419" s="115"/>
      <c r="T419" s="115"/>
      <c r="U419" s="115"/>
      <c r="V419" s="115"/>
      <c r="W419" s="115"/>
      <c r="X419" s="115"/>
      <c r="Y419" s="115"/>
      <c r="Z419" s="115"/>
    </row>
    <row r="420" spans="1:26" ht="14.25" customHeight="1" x14ac:dyDescent="0.25">
      <c r="A420" s="115"/>
      <c r="B420" s="115"/>
      <c r="C420" s="115"/>
      <c r="D420" s="115"/>
      <c r="E420" s="115"/>
      <c r="F420" s="115"/>
      <c r="G420" s="115"/>
      <c r="H420" s="115"/>
      <c r="I420" s="115"/>
      <c r="J420" s="115"/>
      <c r="K420" s="115"/>
      <c r="L420" s="115"/>
      <c r="M420" s="115"/>
      <c r="N420" s="115"/>
      <c r="O420" s="115"/>
      <c r="P420" s="115"/>
      <c r="Q420" s="115"/>
      <c r="R420" s="115"/>
      <c r="S420" s="115"/>
      <c r="T420" s="115"/>
      <c r="U420" s="115"/>
      <c r="V420" s="115"/>
      <c r="W420" s="115"/>
      <c r="X420" s="115"/>
      <c r="Y420" s="115"/>
      <c r="Z420" s="115"/>
    </row>
    <row r="421" spans="1:26" ht="14.25" customHeight="1" x14ac:dyDescent="0.25">
      <c r="A421" s="115"/>
      <c r="B421" s="115"/>
      <c r="C421" s="115"/>
      <c r="D421" s="115"/>
      <c r="E421" s="115"/>
      <c r="F421" s="115"/>
      <c r="G421" s="115"/>
      <c r="H421" s="115"/>
      <c r="I421" s="115"/>
      <c r="J421" s="115"/>
      <c r="K421" s="115"/>
      <c r="L421" s="115"/>
      <c r="M421" s="115"/>
      <c r="N421" s="115"/>
      <c r="O421" s="115"/>
      <c r="P421" s="115"/>
      <c r="Q421" s="115"/>
      <c r="R421" s="115"/>
      <c r="S421" s="115"/>
      <c r="T421" s="115"/>
      <c r="U421" s="115"/>
      <c r="V421" s="115"/>
      <c r="W421" s="115"/>
      <c r="X421" s="115"/>
      <c r="Y421" s="115"/>
      <c r="Z421" s="115"/>
    </row>
    <row r="422" spans="1:26" ht="14.25" customHeight="1" x14ac:dyDescent="0.25">
      <c r="A422" s="115"/>
      <c r="B422" s="115"/>
      <c r="C422" s="115"/>
      <c r="D422" s="115"/>
      <c r="E422" s="115"/>
      <c r="F422" s="115"/>
      <c r="G422" s="115"/>
      <c r="H422" s="115"/>
      <c r="I422" s="115"/>
      <c r="J422" s="115"/>
      <c r="K422" s="115"/>
      <c r="L422" s="115"/>
      <c r="M422" s="115"/>
      <c r="N422" s="115"/>
      <c r="O422" s="115"/>
      <c r="P422" s="115"/>
      <c r="Q422" s="115"/>
      <c r="R422" s="115"/>
      <c r="S422" s="115"/>
      <c r="T422" s="115"/>
      <c r="U422" s="115"/>
      <c r="V422" s="115"/>
      <c r="W422" s="115"/>
      <c r="X422" s="115"/>
      <c r="Y422" s="115"/>
      <c r="Z422" s="115"/>
    </row>
    <row r="423" spans="1:26" ht="14.25" customHeight="1" x14ac:dyDescent="0.25">
      <c r="A423" s="115"/>
      <c r="B423" s="115"/>
      <c r="C423" s="115"/>
      <c r="D423" s="115"/>
      <c r="E423" s="115"/>
      <c r="F423" s="115"/>
      <c r="G423" s="115"/>
      <c r="H423" s="115"/>
      <c r="I423" s="115"/>
      <c r="J423" s="115"/>
      <c r="K423" s="115"/>
      <c r="L423" s="115"/>
      <c r="M423" s="115"/>
      <c r="N423" s="115"/>
      <c r="O423" s="115"/>
      <c r="P423" s="115"/>
      <c r="Q423" s="115"/>
      <c r="R423" s="115"/>
      <c r="S423" s="115"/>
      <c r="T423" s="115"/>
      <c r="U423" s="115"/>
      <c r="V423" s="115"/>
      <c r="W423" s="115"/>
      <c r="X423" s="115"/>
      <c r="Y423" s="115"/>
      <c r="Z423" s="115"/>
    </row>
    <row r="424" spans="1:26" ht="14.25" customHeight="1" x14ac:dyDescent="0.25">
      <c r="A424" s="115"/>
      <c r="B424" s="115"/>
      <c r="C424" s="115"/>
      <c r="D424" s="115"/>
      <c r="E424" s="115"/>
      <c r="F424" s="115"/>
      <c r="G424" s="115"/>
      <c r="H424" s="115"/>
      <c r="I424" s="115"/>
      <c r="J424" s="115"/>
      <c r="K424" s="115"/>
      <c r="L424" s="115"/>
      <c r="M424" s="115"/>
      <c r="N424" s="115"/>
      <c r="O424" s="115"/>
      <c r="P424" s="115"/>
      <c r="Q424" s="115"/>
      <c r="R424" s="115"/>
      <c r="S424" s="115"/>
      <c r="T424" s="115"/>
      <c r="U424" s="115"/>
      <c r="V424" s="115"/>
      <c r="W424" s="115"/>
      <c r="X424" s="115"/>
      <c r="Y424" s="115"/>
      <c r="Z424" s="115"/>
    </row>
    <row r="425" spans="1:26" ht="14.25" customHeight="1" x14ac:dyDescent="0.25">
      <c r="A425" s="115"/>
      <c r="B425" s="115"/>
      <c r="C425" s="115"/>
      <c r="D425" s="115"/>
      <c r="E425" s="115"/>
      <c r="F425" s="115"/>
      <c r="G425" s="115"/>
      <c r="H425" s="115"/>
      <c r="I425" s="115"/>
      <c r="J425" s="115"/>
      <c r="K425" s="115"/>
      <c r="L425" s="115"/>
      <c r="M425" s="115"/>
      <c r="N425" s="115"/>
      <c r="O425" s="115"/>
      <c r="P425" s="115"/>
      <c r="Q425" s="115"/>
      <c r="R425" s="115"/>
      <c r="S425" s="115"/>
      <c r="T425" s="115"/>
      <c r="U425" s="115"/>
      <c r="V425" s="115"/>
      <c r="W425" s="115"/>
      <c r="X425" s="115"/>
      <c r="Y425" s="115"/>
      <c r="Z425" s="115"/>
    </row>
    <row r="426" spans="1:26" ht="14.25" customHeight="1" x14ac:dyDescent="0.25">
      <c r="A426" s="115"/>
      <c r="B426" s="115"/>
      <c r="C426" s="115"/>
      <c r="D426" s="115"/>
      <c r="E426" s="115"/>
      <c r="F426" s="115"/>
      <c r="G426" s="115"/>
      <c r="H426" s="115"/>
      <c r="I426" s="115"/>
      <c r="J426" s="115"/>
      <c r="K426" s="115"/>
      <c r="L426" s="115"/>
      <c r="M426" s="115"/>
      <c r="N426" s="115"/>
      <c r="O426" s="115"/>
      <c r="P426" s="115"/>
      <c r="Q426" s="115"/>
      <c r="R426" s="115"/>
      <c r="S426" s="115"/>
      <c r="T426" s="115"/>
      <c r="U426" s="115"/>
      <c r="V426" s="115"/>
      <c r="W426" s="115"/>
      <c r="X426" s="115"/>
      <c r="Y426" s="115"/>
      <c r="Z426" s="115"/>
    </row>
    <row r="427" spans="1:26" ht="14.25" customHeight="1" x14ac:dyDescent="0.25">
      <c r="A427" s="115"/>
      <c r="B427" s="115"/>
      <c r="C427" s="115"/>
      <c r="D427" s="115"/>
      <c r="E427" s="115"/>
      <c r="F427" s="115"/>
      <c r="G427" s="115"/>
      <c r="H427" s="115"/>
      <c r="I427" s="115"/>
      <c r="J427" s="115"/>
      <c r="K427" s="115"/>
      <c r="L427" s="115"/>
      <c r="M427" s="115"/>
      <c r="N427" s="115"/>
      <c r="O427" s="115"/>
      <c r="P427" s="115"/>
      <c r="Q427" s="115"/>
      <c r="R427" s="115"/>
      <c r="S427" s="115"/>
      <c r="T427" s="115"/>
      <c r="U427" s="115"/>
      <c r="V427" s="115"/>
      <c r="W427" s="115"/>
      <c r="X427" s="115"/>
      <c r="Y427" s="115"/>
      <c r="Z427" s="115"/>
    </row>
    <row r="428" spans="1:26" ht="14.25" customHeight="1" x14ac:dyDescent="0.25">
      <c r="A428" s="115"/>
      <c r="B428" s="115"/>
      <c r="C428" s="115"/>
      <c r="D428" s="115"/>
      <c r="E428" s="115"/>
      <c r="F428" s="115"/>
      <c r="G428" s="115"/>
      <c r="H428" s="115"/>
      <c r="I428" s="115"/>
      <c r="J428" s="115"/>
      <c r="K428" s="115"/>
      <c r="L428" s="115"/>
      <c r="M428" s="115"/>
      <c r="N428" s="115"/>
      <c r="O428" s="115"/>
      <c r="P428" s="115"/>
      <c r="Q428" s="115"/>
      <c r="R428" s="115"/>
      <c r="S428" s="115"/>
      <c r="T428" s="115"/>
      <c r="U428" s="115"/>
      <c r="V428" s="115"/>
      <c r="W428" s="115"/>
      <c r="X428" s="115"/>
      <c r="Y428" s="115"/>
      <c r="Z428" s="115"/>
    </row>
    <row r="429" spans="1:26" ht="14.25" customHeight="1" x14ac:dyDescent="0.25">
      <c r="A429" s="115"/>
      <c r="B429" s="115"/>
      <c r="C429" s="115"/>
      <c r="D429" s="115"/>
      <c r="E429" s="115"/>
      <c r="F429" s="115"/>
      <c r="G429" s="115"/>
      <c r="H429" s="115"/>
      <c r="I429" s="115"/>
      <c r="J429" s="115"/>
      <c r="K429" s="115"/>
      <c r="L429" s="115"/>
      <c r="M429" s="115"/>
      <c r="N429" s="115"/>
      <c r="O429" s="115"/>
      <c r="P429" s="115"/>
      <c r="Q429" s="115"/>
      <c r="R429" s="115"/>
      <c r="S429" s="115"/>
      <c r="T429" s="115"/>
      <c r="U429" s="115"/>
      <c r="V429" s="115"/>
      <c r="W429" s="115"/>
      <c r="X429" s="115"/>
      <c r="Y429" s="115"/>
      <c r="Z429" s="115"/>
    </row>
    <row r="430" spans="1:26" ht="14.25" customHeight="1" x14ac:dyDescent="0.25">
      <c r="A430" s="115"/>
      <c r="B430" s="115"/>
      <c r="C430" s="115"/>
      <c r="D430" s="115"/>
      <c r="E430" s="115"/>
      <c r="F430" s="115"/>
      <c r="G430" s="115"/>
      <c r="H430" s="115"/>
      <c r="I430" s="115"/>
      <c r="J430" s="115"/>
      <c r="K430" s="115"/>
      <c r="L430" s="115"/>
      <c r="M430" s="115"/>
      <c r="N430" s="115"/>
      <c r="O430" s="115"/>
      <c r="P430" s="115"/>
      <c r="Q430" s="115"/>
      <c r="R430" s="115"/>
      <c r="S430" s="115"/>
      <c r="T430" s="115"/>
      <c r="U430" s="115"/>
      <c r="V430" s="115"/>
      <c r="W430" s="115"/>
      <c r="X430" s="115"/>
      <c r="Y430" s="115"/>
      <c r="Z430" s="115"/>
    </row>
    <row r="431" spans="1:26" ht="14.25" customHeight="1" x14ac:dyDescent="0.25">
      <c r="A431" s="115"/>
      <c r="B431" s="115"/>
      <c r="C431" s="115"/>
      <c r="D431" s="115"/>
      <c r="E431" s="115"/>
      <c r="F431" s="115"/>
      <c r="G431" s="115"/>
      <c r="H431" s="115"/>
      <c r="I431" s="115"/>
      <c r="J431" s="115"/>
      <c r="K431" s="115"/>
      <c r="L431" s="115"/>
      <c r="M431" s="115"/>
      <c r="N431" s="115"/>
      <c r="O431" s="115"/>
      <c r="P431" s="115"/>
      <c r="Q431" s="115"/>
      <c r="R431" s="115"/>
      <c r="S431" s="115"/>
      <c r="T431" s="115"/>
      <c r="U431" s="115"/>
      <c r="V431" s="115"/>
      <c r="W431" s="115"/>
      <c r="X431" s="115"/>
      <c r="Y431" s="115"/>
      <c r="Z431" s="115"/>
    </row>
    <row r="432" spans="1:26" ht="14.25" customHeight="1" x14ac:dyDescent="0.25">
      <c r="A432" s="115"/>
      <c r="B432" s="115"/>
      <c r="C432" s="115"/>
      <c r="D432" s="115"/>
      <c r="E432" s="115"/>
      <c r="F432" s="115"/>
      <c r="G432" s="115"/>
      <c r="H432" s="115"/>
      <c r="I432" s="115"/>
      <c r="J432" s="115"/>
      <c r="K432" s="115"/>
      <c r="L432" s="115"/>
      <c r="M432" s="115"/>
      <c r="N432" s="115"/>
      <c r="O432" s="115"/>
      <c r="P432" s="115"/>
      <c r="Q432" s="115"/>
      <c r="R432" s="115"/>
      <c r="S432" s="115"/>
      <c r="T432" s="115"/>
      <c r="U432" s="115"/>
      <c r="V432" s="115"/>
      <c r="W432" s="115"/>
      <c r="X432" s="115"/>
      <c r="Y432" s="115"/>
      <c r="Z432" s="115"/>
    </row>
    <row r="433" spans="1:26" ht="14.25" customHeight="1" x14ac:dyDescent="0.25">
      <c r="A433" s="115"/>
      <c r="B433" s="115"/>
      <c r="C433" s="115"/>
      <c r="D433" s="115"/>
      <c r="E433" s="115"/>
      <c r="F433" s="115"/>
      <c r="G433" s="115"/>
      <c r="H433" s="115"/>
      <c r="I433" s="115"/>
      <c r="J433" s="115"/>
      <c r="K433" s="115"/>
      <c r="L433" s="115"/>
      <c r="M433" s="115"/>
      <c r="N433" s="115"/>
      <c r="O433" s="115"/>
      <c r="P433" s="115"/>
      <c r="Q433" s="115"/>
      <c r="R433" s="115"/>
      <c r="S433" s="115"/>
      <c r="T433" s="115"/>
      <c r="U433" s="115"/>
      <c r="V433" s="115"/>
      <c r="W433" s="115"/>
      <c r="X433" s="115"/>
      <c r="Y433" s="115"/>
      <c r="Z433" s="115"/>
    </row>
    <row r="434" spans="1:26" ht="14.25" customHeight="1" x14ac:dyDescent="0.25">
      <c r="A434" s="115"/>
      <c r="B434" s="115"/>
      <c r="C434" s="115"/>
      <c r="D434" s="115"/>
      <c r="E434" s="115"/>
      <c r="F434" s="115"/>
      <c r="G434" s="115"/>
      <c r="H434" s="115"/>
      <c r="I434" s="115"/>
      <c r="J434" s="115"/>
      <c r="K434" s="115"/>
      <c r="L434" s="115"/>
      <c r="M434" s="115"/>
      <c r="N434" s="115"/>
      <c r="O434" s="115"/>
      <c r="P434" s="115"/>
      <c r="Q434" s="115"/>
      <c r="R434" s="115"/>
      <c r="S434" s="115"/>
      <c r="T434" s="115"/>
      <c r="U434" s="115"/>
      <c r="V434" s="115"/>
      <c r="W434" s="115"/>
      <c r="X434" s="115"/>
      <c r="Y434" s="115"/>
      <c r="Z434" s="115"/>
    </row>
    <row r="435" spans="1:26" ht="14.25" customHeight="1" x14ac:dyDescent="0.25">
      <c r="A435" s="115"/>
      <c r="B435" s="115"/>
      <c r="C435" s="115"/>
      <c r="D435" s="115"/>
      <c r="E435" s="115"/>
      <c r="F435" s="115"/>
      <c r="G435" s="115"/>
      <c r="H435" s="115"/>
      <c r="I435" s="115"/>
      <c r="J435" s="115"/>
      <c r="K435" s="115"/>
      <c r="L435" s="115"/>
      <c r="M435" s="115"/>
      <c r="N435" s="115"/>
      <c r="O435" s="115"/>
      <c r="P435" s="115"/>
      <c r="Q435" s="115"/>
      <c r="R435" s="115"/>
      <c r="S435" s="115"/>
      <c r="T435" s="115"/>
      <c r="U435" s="115"/>
      <c r="V435" s="115"/>
      <c r="W435" s="115"/>
      <c r="X435" s="115"/>
      <c r="Y435" s="115"/>
      <c r="Z435" s="115"/>
    </row>
    <row r="436" spans="1:26" ht="14.25" customHeight="1" x14ac:dyDescent="0.25">
      <c r="A436" s="115"/>
      <c r="B436" s="115"/>
      <c r="C436" s="115"/>
      <c r="D436" s="115"/>
      <c r="E436" s="115"/>
      <c r="F436" s="115"/>
      <c r="G436" s="115"/>
      <c r="H436" s="115"/>
      <c r="I436" s="115"/>
      <c r="J436" s="115"/>
      <c r="K436" s="115"/>
      <c r="L436" s="115"/>
      <c r="M436" s="115"/>
      <c r="N436" s="115"/>
      <c r="O436" s="115"/>
      <c r="P436" s="115"/>
      <c r="Q436" s="115"/>
      <c r="R436" s="115"/>
      <c r="S436" s="115"/>
      <c r="T436" s="115"/>
      <c r="U436" s="115"/>
      <c r="V436" s="115"/>
      <c r="W436" s="115"/>
      <c r="X436" s="115"/>
      <c r="Y436" s="115"/>
      <c r="Z436" s="115"/>
    </row>
    <row r="437" spans="1:26" ht="14.25" customHeight="1" x14ac:dyDescent="0.25">
      <c r="A437" s="115"/>
      <c r="B437" s="115"/>
      <c r="C437" s="115"/>
      <c r="D437" s="115"/>
      <c r="E437" s="115"/>
      <c r="F437" s="115"/>
      <c r="G437" s="115"/>
      <c r="H437" s="115"/>
      <c r="I437" s="115"/>
      <c r="J437" s="115"/>
      <c r="K437" s="115"/>
      <c r="L437" s="115"/>
      <c r="M437" s="115"/>
      <c r="N437" s="115"/>
      <c r="O437" s="115"/>
      <c r="P437" s="115"/>
      <c r="Q437" s="115"/>
      <c r="R437" s="115"/>
      <c r="S437" s="115"/>
      <c r="T437" s="115"/>
      <c r="U437" s="115"/>
      <c r="V437" s="115"/>
      <c r="W437" s="115"/>
      <c r="X437" s="115"/>
      <c r="Y437" s="115"/>
      <c r="Z437" s="115"/>
    </row>
    <row r="438" spans="1:26" ht="14.25" customHeight="1" x14ac:dyDescent="0.25">
      <c r="A438" s="115"/>
      <c r="B438" s="115"/>
      <c r="C438" s="115"/>
      <c r="D438" s="115"/>
      <c r="E438" s="115"/>
      <c r="F438" s="115"/>
      <c r="G438" s="115"/>
      <c r="H438" s="115"/>
      <c r="I438" s="115"/>
      <c r="J438" s="115"/>
      <c r="K438" s="115"/>
      <c r="L438" s="115"/>
      <c r="M438" s="115"/>
      <c r="N438" s="115"/>
      <c r="O438" s="115"/>
      <c r="P438" s="115"/>
      <c r="Q438" s="115"/>
      <c r="R438" s="115"/>
      <c r="S438" s="115"/>
      <c r="T438" s="115"/>
      <c r="U438" s="115"/>
      <c r="V438" s="115"/>
      <c r="W438" s="115"/>
      <c r="X438" s="115"/>
      <c r="Y438" s="115"/>
      <c r="Z438" s="115"/>
    </row>
    <row r="439" spans="1:26" ht="14.25" customHeight="1" x14ac:dyDescent="0.25">
      <c r="A439" s="115"/>
      <c r="B439" s="115"/>
      <c r="C439" s="115"/>
      <c r="D439" s="115"/>
      <c r="E439" s="115"/>
      <c r="F439" s="115"/>
      <c r="G439" s="115"/>
      <c r="H439" s="115"/>
      <c r="I439" s="115"/>
      <c r="J439" s="115"/>
      <c r="K439" s="115"/>
      <c r="L439" s="115"/>
      <c r="M439" s="115"/>
      <c r="N439" s="115"/>
      <c r="O439" s="115"/>
      <c r="P439" s="115"/>
      <c r="Q439" s="115"/>
      <c r="R439" s="115"/>
      <c r="S439" s="115"/>
      <c r="T439" s="115"/>
      <c r="U439" s="115"/>
      <c r="V439" s="115"/>
      <c r="W439" s="115"/>
      <c r="X439" s="115"/>
      <c r="Y439" s="115"/>
      <c r="Z439" s="115"/>
    </row>
    <row r="440" spans="1:26" ht="14.25" customHeight="1" x14ac:dyDescent="0.25">
      <c r="A440" s="115"/>
      <c r="B440" s="115"/>
      <c r="C440" s="115"/>
      <c r="D440" s="115"/>
      <c r="E440" s="115"/>
      <c r="F440" s="115"/>
      <c r="G440" s="115"/>
      <c r="H440" s="115"/>
      <c r="I440" s="115"/>
      <c r="J440" s="115"/>
      <c r="K440" s="115"/>
      <c r="L440" s="115"/>
      <c r="M440" s="115"/>
      <c r="N440" s="115"/>
      <c r="O440" s="115"/>
      <c r="P440" s="115"/>
      <c r="Q440" s="115"/>
      <c r="R440" s="115"/>
      <c r="S440" s="115"/>
      <c r="T440" s="115"/>
      <c r="U440" s="115"/>
      <c r="V440" s="115"/>
      <c r="W440" s="115"/>
      <c r="X440" s="115"/>
      <c r="Y440" s="115"/>
      <c r="Z440" s="115"/>
    </row>
    <row r="441" spans="1:26" ht="14.25" customHeight="1" x14ac:dyDescent="0.25">
      <c r="A441" s="115"/>
      <c r="B441" s="115"/>
      <c r="C441" s="115"/>
      <c r="D441" s="115"/>
      <c r="E441" s="115"/>
      <c r="F441" s="115"/>
      <c r="G441" s="115"/>
      <c r="H441" s="115"/>
      <c r="I441" s="115"/>
      <c r="J441" s="115"/>
      <c r="K441" s="115"/>
      <c r="L441" s="115"/>
      <c r="M441" s="115"/>
      <c r="N441" s="115"/>
      <c r="O441" s="115"/>
      <c r="P441" s="115"/>
      <c r="Q441" s="115"/>
      <c r="R441" s="115"/>
      <c r="S441" s="115"/>
      <c r="T441" s="115"/>
      <c r="U441" s="115"/>
      <c r="V441" s="115"/>
      <c r="W441" s="115"/>
      <c r="X441" s="115"/>
      <c r="Y441" s="115"/>
      <c r="Z441" s="115"/>
    </row>
    <row r="442" spans="1:26" ht="14.25" customHeight="1" x14ac:dyDescent="0.25">
      <c r="A442" s="115"/>
      <c r="B442" s="115"/>
      <c r="C442" s="115"/>
      <c r="D442" s="115"/>
      <c r="E442" s="115"/>
      <c r="F442" s="115"/>
      <c r="G442" s="115"/>
      <c r="H442" s="115"/>
      <c r="I442" s="115"/>
      <c r="J442" s="115"/>
      <c r="K442" s="115"/>
      <c r="L442" s="115"/>
      <c r="M442" s="115"/>
      <c r="N442" s="115"/>
      <c r="O442" s="115"/>
      <c r="P442" s="115"/>
      <c r="Q442" s="115"/>
      <c r="R442" s="115"/>
      <c r="S442" s="115"/>
      <c r="T442" s="115"/>
      <c r="U442" s="115"/>
      <c r="V442" s="115"/>
      <c r="W442" s="115"/>
      <c r="X442" s="115"/>
      <c r="Y442" s="115"/>
      <c r="Z442" s="115"/>
    </row>
    <row r="443" spans="1:26" ht="14.25" customHeight="1" x14ac:dyDescent="0.25">
      <c r="A443" s="115"/>
      <c r="B443" s="115"/>
      <c r="C443" s="115"/>
      <c r="D443" s="115"/>
      <c r="E443" s="115"/>
      <c r="F443" s="115"/>
      <c r="G443" s="115"/>
      <c r="H443" s="115"/>
      <c r="I443" s="115"/>
      <c r="J443" s="115"/>
      <c r="K443" s="115"/>
      <c r="L443" s="115"/>
      <c r="M443" s="115"/>
      <c r="N443" s="115"/>
      <c r="O443" s="115"/>
      <c r="P443" s="115"/>
      <c r="Q443" s="115"/>
      <c r="R443" s="115"/>
      <c r="S443" s="115"/>
      <c r="T443" s="115"/>
      <c r="U443" s="115"/>
      <c r="V443" s="115"/>
      <c r="W443" s="115"/>
      <c r="X443" s="115"/>
      <c r="Y443" s="115"/>
      <c r="Z443" s="115"/>
    </row>
    <row r="444" spans="1:26" ht="14.25" customHeight="1" x14ac:dyDescent="0.25">
      <c r="A444" s="115"/>
      <c r="B444" s="115"/>
      <c r="C444" s="115"/>
      <c r="D444" s="115"/>
      <c r="E444" s="115"/>
      <c r="F444" s="115"/>
      <c r="G444" s="115"/>
      <c r="H444" s="115"/>
      <c r="I444" s="115"/>
      <c r="J444" s="115"/>
      <c r="K444" s="115"/>
      <c r="L444" s="115"/>
      <c r="M444" s="115"/>
      <c r="N444" s="115"/>
      <c r="O444" s="115"/>
      <c r="P444" s="115"/>
      <c r="Q444" s="115"/>
      <c r="R444" s="115"/>
      <c r="S444" s="115"/>
      <c r="T444" s="115"/>
      <c r="U444" s="115"/>
      <c r="V444" s="115"/>
      <c r="W444" s="115"/>
      <c r="X444" s="115"/>
      <c r="Y444" s="115"/>
      <c r="Z444" s="115"/>
    </row>
    <row r="445" spans="1:26" ht="14.25" customHeight="1" x14ac:dyDescent="0.25">
      <c r="A445" s="115"/>
      <c r="B445" s="115"/>
      <c r="C445" s="115"/>
      <c r="D445" s="115"/>
      <c r="E445" s="115"/>
      <c r="F445" s="115"/>
      <c r="G445" s="115"/>
      <c r="H445" s="115"/>
      <c r="I445" s="115"/>
      <c r="J445" s="115"/>
      <c r="K445" s="115"/>
      <c r="L445" s="115"/>
      <c r="M445" s="115"/>
      <c r="N445" s="115"/>
      <c r="O445" s="115"/>
      <c r="P445" s="115"/>
      <c r="Q445" s="115"/>
      <c r="R445" s="115"/>
      <c r="S445" s="115"/>
      <c r="T445" s="115"/>
      <c r="U445" s="115"/>
      <c r="V445" s="115"/>
      <c r="W445" s="115"/>
      <c r="X445" s="115"/>
      <c r="Y445" s="115"/>
      <c r="Z445" s="115"/>
    </row>
    <row r="446" spans="1:26" ht="14.25" customHeight="1" x14ac:dyDescent="0.25">
      <c r="A446" s="115"/>
      <c r="B446" s="115"/>
      <c r="C446" s="115"/>
      <c r="D446" s="115"/>
      <c r="E446" s="115"/>
      <c r="F446" s="115"/>
      <c r="G446" s="115"/>
      <c r="H446" s="115"/>
      <c r="I446" s="115"/>
      <c r="J446" s="115"/>
      <c r="K446" s="115"/>
      <c r="L446" s="115"/>
      <c r="M446" s="115"/>
      <c r="N446" s="115"/>
      <c r="O446" s="115"/>
      <c r="P446" s="115"/>
      <c r="Q446" s="115"/>
      <c r="R446" s="115"/>
      <c r="S446" s="115"/>
      <c r="T446" s="115"/>
      <c r="U446" s="115"/>
      <c r="V446" s="115"/>
      <c r="W446" s="115"/>
      <c r="X446" s="115"/>
      <c r="Y446" s="115"/>
      <c r="Z446" s="115"/>
    </row>
    <row r="447" spans="1:26" ht="14.25" customHeight="1" x14ac:dyDescent="0.25">
      <c r="A447" s="115"/>
      <c r="B447" s="115"/>
      <c r="C447" s="115"/>
      <c r="D447" s="115"/>
      <c r="E447" s="115"/>
      <c r="F447" s="115"/>
      <c r="G447" s="115"/>
      <c r="H447" s="115"/>
      <c r="I447" s="115"/>
      <c r="J447" s="115"/>
      <c r="K447" s="115"/>
      <c r="L447" s="115"/>
      <c r="M447" s="115"/>
      <c r="N447" s="115"/>
      <c r="O447" s="115"/>
      <c r="P447" s="115"/>
      <c r="Q447" s="115"/>
      <c r="R447" s="115"/>
      <c r="S447" s="115"/>
      <c r="T447" s="115"/>
      <c r="U447" s="115"/>
      <c r="V447" s="115"/>
      <c r="W447" s="115"/>
      <c r="X447" s="115"/>
      <c r="Y447" s="115"/>
      <c r="Z447" s="115"/>
    </row>
    <row r="448" spans="1:26" ht="14.25" customHeight="1" x14ac:dyDescent="0.25">
      <c r="A448" s="115"/>
      <c r="B448" s="115"/>
      <c r="C448" s="115"/>
      <c r="D448" s="115"/>
      <c r="E448" s="115"/>
      <c r="F448" s="115"/>
      <c r="G448" s="115"/>
      <c r="H448" s="115"/>
      <c r="I448" s="115"/>
      <c r="J448" s="115"/>
      <c r="K448" s="115"/>
      <c r="L448" s="115"/>
      <c r="M448" s="115"/>
      <c r="N448" s="115"/>
      <c r="O448" s="115"/>
      <c r="P448" s="115"/>
      <c r="Q448" s="115"/>
      <c r="R448" s="115"/>
      <c r="S448" s="115"/>
      <c r="T448" s="115"/>
      <c r="U448" s="115"/>
      <c r="V448" s="115"/>
      <c r="W448" s="115"/>
      <c r="X448" s="115"/>
      <c r="Y448" s="115"/>
      <c r="Z448" s="115"/>
    </row>
    <row r="449" spans="1:26" ht="14.25" customHeight="1" x14ac:dyDescent="0.25">
      <c r="A449" s="115"/>
      <c r="B449" s="115"/>
      <c r="C449" s="115"/>
      <c r="D449" s="115"/>
      <c r="E449" s="115"/>
      <c r="F449" s="115"/>
      <c r="G449" s="115"/>
      <c r="H449" s="115"/>
      <c r="I449" s="115"/>
      <c r="J449" s="115"/>
      <c r="K449" s="115"/>
      <c r="L449" s="115"/>
      <c r="M449" s="115"/>
      <c r="N449" s="115"/>
      <c r="O449" s="115"/>
      <c r="P449" s="115"/>
      <c r="Q449" s="115"/>
      <c r="R449" s="115"/>
      <c r="S449" s="115"/>
      <c r="T449" s="115"/>
      <c r="U449" s="115"/>
      <c r="V449" s="115"/>
      <c r="W449" s="115"/>
      <c r="X449" s="115"/>
      <c r="Y449" s="115"/>
      <c r="Z449" s="115"/>
    </row>
    <row r="450" spans="1:26" ht="14.25" customHeight="1" x14ac:dyDescent="0.25">
      <c r="A450" s="115"/>
      <c r="B450" s="115"/>
      <c r="C450" s="115"/>
      <c r="D450" s="115"/>
      <c r="E450" s="115"/>
      <c r="F450" s="115"/>
      <c r="G450" s="115"/>
      <c r="H450" s="115"/>
      <c r="I450" s="115"/>
      <c r="J450" s="115"/>
      <c r="K450" s="115"/>
      <c r="L450" s="115"/>
      <c r="M450" s="115"/>
      <c r="N450" s="115"/>
      <c r="O450" s="115"/>
      <c r="P450" s="115"/>
      <c r="Q450" s="115"/>
      <c r="R450" s="115"/>
      <c r="S450" s="115"/>
      <c r="T450" s="115"/>
      <c r="U450" s="115"/>
      <c r="V450" s="115"/>
      <c r="W450" s="115"/>
      <c r="X450" s="115"/>
      <c r="Y450" s="115"/>
      <c r="Z450" s="115"/>
    </row>
    <row r="451" spans="1:26" ht="14.25" customHeight="1" x14ac:dyDescent="0.25">
      <c r="A451" s="115"/>
      <c r="B451" s="115"/>
      <c r="C451" s="115"/>
      <c r="D451" s="115"/>
      <c r="E451" s="115"/>
      <c r="F451" s="115"/>
      <c r="G451" s="115"/>
      <c r="H451" s="115"/>
      <c r="I451" s="115"/>
      <c r="J451" s="115"/>
      <c r="K451" s="115"/>
      <c r="L451" s="115"/>
      <c r="M451" s="115"/>
      <c r="N451" s="115"/>
      <c r="O451" s="115"/>
      <c r="P451" s="115"/>
      <c r="Q451" s="115"/>
      <c r="R451" s="115"/>
      <c r="S451" s="115"/>
      <c r="T451" s="115"/>
      <c r="U451" s="115"/>
      <c r="V451" s="115"/>
      <c r="W451" s="115"/>
      <c r="X451" s="115"/>
      <c r="Y451" s="115"/>
      <c r="Z451" s="115"/>
    </row>
    <row r="452" spans="1:26" ht="14.25" customHeight="1" x14ac:dyDescent="0.25">
      <c r="A452" s="115"/>
      <c r="B452" s="115"/>
      <c r="C452" s="115"/>
      <c r="D452" s="115"/>
      <c r="E452" s="115"/>
      <c r="F452" s="115"/>
      <c r="G452" s="115"/>
      <c r="H452" s="115"/>
      <c r="I452" s="115"/>
      <c r="J452" s="115"/>
      <c r="K452" s="115"/>
      <c r="L452" s="115"/>
      <c r="M452" s="115"/>
      <c r="N452" s="115"/>
      <c r="O452" s="115"/>
      <c r="P452" s="115"/>
      <c r="Q452" s="115"/>
      <c r="R452" s="115"/>
      <c r="S452" s="115"/>
      <c r="T452" s="115"/>
      <c r="U452" s="115"/>
      <c r="V452" s="115"/>
      <c r="W452" s="115"/>
      <c r="X452" s="115"/>
      <c r="Y452" s="115"/>
      <c r="Z452" s="115"/>
    </row>
    <row r="453" spans="1:26" ht="14.25" customHeight="1" x14ac:dyDescent="0.25">
      <c r="A453" s="115"/>
      <c r="B453" s="115"/>
      <c r="C453" s="115"/>
      <c r="D453" s="115"/>
      <c r="E453" s="115"/>
      <c r="F453" s="115"/>
      <c r="G453" s="115"/>
      <c r="H453" s="115"/>
      <c r="I453" s="115"/>
      <c r="J453" s="115"/>
      <c r="K453" s="115"/>
      <c r="L453" s="115"/>
      <c r="M453" s="115"/>
      <c r="N453" s="115"/>
      <c r="O453" s="115"/>
      <c r="P453" s="115"/>
      <c r="Q453" s="115"/>
      <c r="R453" s="115"/>
      <c r="S453" s="115"/>
      <c r="T453" s="115"/>
      <c r="U453" s="115"/>
      <c r="V453" s="115"/>
      <c r="W453" s="115"/>
      <c r="X453" s="115"/>
      <c r="Y453" s="115"/>
      <c r="Z453" s="115"/>
    </row>
    <row r="454" spans="1:26" ht="14.25" customHeight="1" x14ac:dyDescent="0.25">
      <c r="A454" s="115"/>
      <c r="B454" s="115"/>
      <c r="C454" s="115"/>
      <c r="D454" s="115"/>
      <c r="E454" s="115"/>
      <c r="F454" s="115"/>
      <c r="G454" s="115"/>
      <c r="H454" s="115"/>
      <c r="I454" s="115"/>
      <c r="J454" s="115"/>
      <c r="K454" s="115"/>
      <c r="L454" s="115"/>
      <c r="M454" s="115"/>
      <c r="N454" s="115"/>
      <c r="O454" s="115"/>
      <c r="P454" s="115"/>
      <c r="Q454" s="115"/>
      <c r="R454" s="115"/>
      <c r="S454" s="115"/>
      <c r="T454" s="115"/>
      <c r="U454" s="115"/>
      <c r="V454" s="115"/>
      <c r="W454" s="115"/>
      <c r="X454" s="115"/>
      <c r="Y454" s="115"/>
      <c r="Z454" s="115"/>
    </row>
    <row r="455" spans="1:26" ht="14.25" customHeight="1" x14ac:dyDescent="0.25">
      <c r="A455" s="115"/>
      <c r="B455" s="115"/>
      <c r="C455" s="115"/>
      <c r="D455" s="115"/>
      <c r="E455" s="115"/>
      <c r="F455" s="115"/>
      <c r="G455" s="115"/>
      <c r="H455" s="115"/>
      <c r="I455" s="115"/>
      <c r="J455" s="115"/>
      <c r="K455" s="115"/>
      <c r="L455" s="115"/>
      <c r="M455" s="115"/>
      <c r="N455" s="115"/>
      <c r="O455" s="115"/>
      <c r="P455" s="115"/>
      <c r="Q455" s="115"/>
      <c r="R455" s="115"/>
      <c r="S455" s="115"/>
      <c r="T455" s="115"/>
      <c r="U455" s="115"/>
      <c r="V455" s="115"/>
      <c r="W455" s="115"/>
      <c r="X455" s="115"/>
      <c r="Y455" s="115"/>
      <c r="Z455" s="115"/>
    </row>
    <row r="456" spans="1:26" ht="14.25" customHeight="1" x14ac:dyDescent="0.25">
      <c r="A456" s="115"/>
      <c r="B456" s="115"/>
      <c r="C456" s="115"/>
      <c r="D456" s="115"/>
      <c r="E456" s="115"/>
      <c r="F456" s="115"/>
      <c r="G456" s="115"/>
      <c r="H456" s="115"/>
      <c r="I456" s="115"/>
      <c r="J456" s="115"/>
      <c r="K456" s="115"/>
      <c r="L456" s="115"/>
      <c r="M456" s="115"/>
      <c r="N456" s="115"/>
      <c r="O456" s="115"/>
      <c r="P456" s="115"/>
      <c r="Q456" s="115"/>
      <c r="R456" s="115"/>
      <c r="S456" s="115"/>
      <c r="T456" s="115"/>
      <c r="U456" s="115"/>
      <c r="V456" s="115"/>
      <c r="W456" s="115"/>
      <c r="X456" s="115"/>
      <c r="Y456" s="115"/>
      <c r="Z456" s="115"/>
    </row>
    <row r="457" spans="1:26" ht="14.25" customHeight="1" x14ac:dyDescent="0.25">
      <c r="A457" s="115"/>
      <c r="B457" s="115"/>
      <c r="C457" s="115"/>
      <c r="D457" s="115"/>
      <c r="E457" s="115"/>
      <c r="F457" s="115"/>
      <c r="G457" s="115"/>
      <c r="H457" s="115"/>
      <c r="I457" s="115"/>
      <c r="J457" s="115"/>
      <c r="K457" s="115"/>
      <c r="L457" s="115"/>
      <c r="M457" s="115"/>
      <c r="N457" s="115"/>
      <c r="O457" s="115"/>
      <c r="P457" s="115"/>
      <c r="Q457" s="115"/>
      <c r="R457" s="115"/>
      <c r="S457" s="115"/>
      <c r="T457" s="115"/>
      <c r="U457" s="115"/>
      <c r="V457" s="115"/>
      <c r="W457" s="115"/>
      <c r="X457" s="115"/>
      <c r="Y457" s="115"/>
      <c r="Z457" s="115"/>
    </row>
    <row r="458" spans="1:26" ht="14.25" customHeight="1" x14ac:dyDescent="0.25">
      <c r="A458" s="115"/>
      <c r="B458" s="115"/>
      <c r="C458" s="115"/>
      <c r="D458" s="115"/>
      <c r="E458" s="115"/>
      <c r="F458" s="115"/>
      <c r="G458" s="115"/>
      <c r="H458" s="115"/>
      <c r="I458" s="115"/>
      <c r="J458" s="115"/>
      <c r="K458" s="115"/>
      <c r="L458" s="115"/>
      <c r="M458" s="115"/>
      <c r="N458" s="115"/>
      <c r="O458" s="115"/>
      <c r="P458" s="115"/>
      <c r="Q458" s="115"/>
      <c r="R458" s="115"/>
      <c r="S458" s="115"/>
      <c r="T458" s="115"/>
      <c r="U458" s="115"/>
      <c r="V458" s="115"/>
      <c r="W458" s="115"/>
      <c r="X458" s="115"/>
      <c r="Y458" s="115"/>
      <c r="Z458" s="115"/>
    </row>
    <row r="459" spans="1:26" ht="14.25" customHeight="1" x14ac:dyDescent="0.25">
      <c r="A459" s="115"/>
      <c r="B459" s="115"/>
      <c r="C459" s="115"/>
      <c r="D459" s="115"/>
      <c r="E459" s="115"/>
      <c r="F459" s="115"/>
      <c r="G459" s="115"/>
      <c r="H459" s="115"/>
      <c r="I459" s="115"/>
      <c r="J459" s="115"/>
      <c r="K459" s="115"/>
      <c r="L459" s="115"/>
      <c r="M459" s="115"/>
      <c r="N459" s="115"/>
      <c r="O459" s="115"/>
      <c r="P459" s="115"/>
      <c r="Q459" s="115"/>
      <c r="R459" s="115"/>
      <c r="S459" s="115"/>
      <c r="T459" s="115"/>
      <c r="U459" s="115"/>
      <c r="V459" s="115"/>
      <c r="W459" s="115"/>
      <c r="X459" s="115"/>
      <c r="Y459" s="115"/>
      <c r="Z459" s="115"/>
    </row>
    <row r="460" spans="1:26" ht="14.25" customHeight="1" x14ac:dyDescent="0.25">
      <c r="A460" s="115"/>
      <c r="B460" s="115"/>
      <c r="C460" s="115"/>
      <c r="D460" s="115"/>
      <c r="E460" s="115"/>
      <c r="F460" s="115"/>
      <c r="G460" s="115"/>
      <c r="H460" s="115"/>
      <c r="I460" s="115"/>
      <c r="J460" s="115"/>
      <c r="K460" s="115"/>
      <c r="L460" s="115"/>
      <c r="M460" s="115"/>
      <c r="N460" s="115"/>
      <c r="O460" s="115"/>
      <c r="P460" s="115"/>
      <c r="Q460" s="115"/>
      <c r="R460" s="115"/>
      <c r="S460" s="115"/>
      <c r="T460" s="115"/>
      <c r="U460" s="115"/>
      <c r="V460" s="115"/>
      <c r="W460" s="115"/>
      <c r="X460" s="115"/>
      <c r="Y460" s="115"/>
      <c r="Z460" s="115"/>
    </row>
    <row r="461" spans="1:26" ht="14.25" customHeight="1" x14ac:dyDescent="0.25">
      <c r="A461" s="115"/>
      <c r="B461" s="115"/>
      <c r="C461" s="115"/>
      <c r="D461" s="115"/>
      <c r="E461" s="115"/>
      <c r="F461" s="115"/>
      <c r="G461" s="115"/>
      <c r="H461" s="115"/>
      <c r="I461" s="115"/>
      <c r="J461" s="115"/>
      <c r="K461" s="115"/>
      <c r="L461" s="115"/>
      <c r="M461" s="115"/>
      <c r="N461" s="115"/>
      <c r="O461" s="115"/>
      <c r="P461" s="115"/>
      <c r="Q461" s="115"/>
      <c r="R461" s="115"/>
      <c r="S461" s="115"/>
      <c r="T461" s="115"/>
      <c r="U461" s="115"/>
      <c r="V461" s="115"/>
      <c r="W461" s="115"/>
      <c r="X461" s="115"/>
      <c r="Y461" s="115"/>
      <c r="Z461" s="115"/>
    </row>
    <row r="462" spans="1:26" ht="14.25" customHeight="1" x14ac:dyDescent="0.25">
      <c r="A462" s="115"/>
      <c r="B462" s="115"/>
      <c r="C462" s="115"/>
      <c r="D462" s="115"/>
      <c r="E462" s="115"/>
      <c r="F462" s="115"/>
      <c r="G462" s="115"/>
      <c r="H462" s="115"/>
      <c r="I462" s="115"/>
      <c r="J462" s="115"/>
      <c r="K462" s="115"/>
      <c r="L462" s="115"/>
      <c r="M462" s="115"/>
      <c r="N462" s="115"/>
      <c r="O462" s="115"/>
      <c r="P462" s="115"/>
      <c r="Q462" s="115"/>
      <c r="R462" s="115"/>
      <c r="S462" s="115"/>
      <c r="T462" s="115"/>
      <c r="U462" s="115"/>
      <c r="V462" s="115"/>
      <c r="W462" s="115"/>
      <c r="X462" s="115"/>
      <c r="Y462" s="115"/>
      <c r="Z462" s="115"/>
    </row>
    <row r="463" spans="1:26" ht="14.25" customHeight="1" x14ac:dyDescent="0.25">
      <c r="A463" s="115"/>
      <c r="B463" s="115"/>
      <c r="C463" s="115"/>
      <c r="D463" s="115"/>
      <c r="E463" s="115"/>
      <c r="F463" s="115"/>
      <c r="G463" s="115"/>
      <c r="H463" s="115"/>
      <c r="I463" s="115"/>
      <c r="J463" s="115"/>
      <c r="K463" s="115"/>
      <c r="L463" s="115"/>
      <c r="M463" s="115"/>
      <c r="N463" s="115"/>
      <c r="O463" s="115"/>
      <c r="P463" s="115"/>
      <c r="Q463" s="115"/>
      <c r="R463" s="115"/>
      <c r="S463" s="115"/>
      <c r="T463" s="115"/>
      <c r="U463" s="115"/>
      <c r="V463" s="115"/>
      <c r="W463" s="115"/>
      <c r="X463" s="115"/>
      <c r="Y463" s="115"/>
      <c r="Z463" s="115"/>
    </row>
    <row r="464" spans="1:26" ht="14.25" customHeight="1" x14ac:dyDescent="0.25">
      <c r="A464" s="115"/>
      <c r="B464" s="115"/>
      <c r="C464" s="115"/>
      <c r="D464" s="115"/>
      <c r="E464" s="115"/>
      <c r="F464" s="115"/>
      <c r="G464" s="115"/>
      <c r="H464" s="115"/>
      <c r="I464" s="115"/>
      <c r="J464" s="115"/>
      <c r="K464" s="115"/>
      <c r="L464" s="115"/>
      <c r="M464" s="115"/>
      <c r="N464" s="115"/>
      <c r="O464" s="115"/>
      <c r="P464" s="115"/>
      <c r="Q464" s="115"/>
      <c r="R464" s="115"/>
      <c r="S464" s="115"/>
      <c r="T464" s="115"/>
      <c r="U464" s="115"/>
      <c r="V464" s="115"/>
      <c r="W464" s="115"/>
      <c r="X464" s="115"/>
      <c r="Y464" s="115"/>
      <c r="Z464" s="115"/>
    </row>
    <row r="465" spans="1:26" ht="14.25" customHeight="1" x14ac:dyDescent="0.25">
      <c r="A465" s="115"/>
      <c r="B465" s="115"/>
      <c r="C465" s="115"/>
      <c r="D465" s="115"/>
      <c r="E465" s="115"/>
      <c r="F465" s="115"/>
      <c r="G465" s="115"/>
      <c r="H465" s="115"/>
      <c r="I465" s="115"/>
      <c r="J465" s="115"/>
      <c r="K465" s="115"/>
      <c r="L465" s="115"/>
      <c r="M465" s="115"/>
      <c r="N465" s="115"/>
      <c r="O465" s="115"/>
      <c r="P465" s="115"/>
      <c r="Q465" s="115"/>
      <c r="R465" s="115"/>
      <c r="S465" s="115"/>
      <c r="T465" s="115"/>
      <c r="U465" s="115"/>
      <c r="V465" s="115"/>
      <c r="W465" s="115"/>
      <c r="X465" s="115"/>
      <c r="Y465" s="115"/>
      <c r="Z465" s="115"/>
    </row>
    <row r="466" spans="1:26" ht="14.25" customHeight="1" x14ac:dyDescent="0.25">
      <c r="A466" s="115"/>
      <c r="B466" s="115"/>
      <c r="C466" s="115"/>
      <c r="D466" s="115"/>
      <c r="E466" s="115"/>
      <c r="F466" s="115"/>
      <c r="G466" s="115"/>
      <c r="H466" s="115"/>
      <c r="I466" s="115"/>
      <c r="J466" s="115"/>
      <c r="K466" s="115"/>
      <c r="L466" s="115"/>
      <c r="M466" s="115"/>
      <c r="N466" s="115"/>
      <c r="O466" s="115"/>
      <c r="P466" s="115"/>
      <c r="Q466" s="115"/>
      <c r="R466" s="115"/>
      <c r="S466" s="115"/>
      <c r="T466" s="115"/>
      <c r="U466" s="115"/>
      <c r="V466" s="115"/>
      <c r="W466" s="115"/>
      <c r="X466" s="115"/>
      <c r="Y466" s="115"/>
      <c r="Z466" s="115"/>
    </row>
    <row r="467" spans="1:26" ht="14.25" customHeight="1" x14ac:dyDescent="0.25">
      <c r="A467" s="115"/>
      <c r="B467" s="115"/>
      <c r="C467" s="115"/>
      <c r="D467" s="115"/>
      <c r="E467" s="115"/>
      <c r="F467" s="115"/>
      <c r="G467" s="115"/>
      <c r="H467" s="115"/>
      <c r="I467" s="115"/>
      <c r="J467" s="115"/>
      <c r="K467" s="115"/>
      <c r="L467" s="115"/>
      <c r="M467" s="115"/>
      <c r="N467" s="115"/>
      <c r="O467" s="115"/>
      <c r="P467" s="115"/>
      <c r="Q467" s="115"/>
      <c r="R467" s="115"/>
      <c r="S467" s="115"/>
      <c r="T467" s="115"/>
      <c r="U467" s="115"/>
      <c r="V467" s="115"/>
      <c r="W467" s="115"/>
      <c r="X467" s="115"/>
      <c r="Y467" s="115"/>
      <c r="Z467" s="115"/>
    </row>
    <row r="468" spans="1:26" ht="14.25" customHeight="1" x14ac:dyDescent="0.25">
      <c r="A468" s="115"/>
      <c r="B468" s="115"/>
      <c r="C468" s="115"/>
      <c r="D468" s="115"/>
      <c r="E468" s="115"/>
      <c r="F468" s="115"/>
      <c r="G468" s="115"/>
      <c r="H468" s="115"/>
      <c r="I468" s="115"/>
      <c r="J468" s="115"/>
      <c r="K468" s="115"/>
      <c r="L468" s="115"/>
      <c r="M468" s="115"/>
      <c r="N468" s="115"/>
      <c r="O468" s="115"/>
      <c r="P468" s="115"/>
      <c r="Q468" s="115"/>
      <c r="R468" s="115"/>
      <c r="S468" s="115"/>
      <c r="T468" s="115"/>
      <c r="U468" s="115"/>
      <c r="V468" s="115"/>
      <c r="W468" s="115"/>
      <c r="X468" s="115"/>
      <c r="Y468" s="115"/>
      <c r="Z468" s="115"/>
    </row>
    <row r="469" spans="1:26" ht="14.25" customHeight="1" x14ac:dyDescent="0.25">
      <c r="A469" s="115"/>
      <c r="B469" s="115"/>
      <c r="C469" s="115"/>
      <c r="D469" s="115"/>
      <c r="E469" s="115"/>
      <c r="F469" s="115"/>
      <c r="G469" s="115"/>
      <c r="H469" s="115"/>
      <c r="I469" s="115"/>
      <c r="J469" s="115"/>
      <c r="K469" s="115"/>
      <c r="L469" s="115"/>
      <c r="M469" s="115"/>
      <c r="N469" s="115"/>
      <c r="O469" s="115"/>
      <c r="P469" s="115"/>
      <c r="Q469" s="115"/>
      <c r="R469" s="115"/>
      <c r="S469" s="115"/>
      <c r="T469" s="115"/>
      <c r="U469" s="115"/>
      <c r="V469" s="115"/>
      <c r="W469" s="115"/>
      <c r="X469" s="115"/>
      <c r="Y469" s="115"/>
      <c r="Z469" s="115"/>
    </row>
    <row r="470" spans="1:26" ht="14.25" customHeight="1" x14ac:dyDescent="0.25">
      <c r="A470" s="115"/>
      <c r="B470" s="115"/>
      <c r="C470" s="115"/>
      <c r="D470" s="115"/>
      <c r="E470" s="115"/>
      <c r="F470" s="115"/>
      <c r="G470" s="115"/>
      <c r="H470" s="115"/>
      <c r="I470" s="115"/>
      <c r="J470" s="115"/>
      <c r="K470" s="115"/>
      <c r="L470" s="115"/>
      <c r="M470" s="115"/>
      <c r="N470" s="115"/>
      <c r="O470" s="115"/>
      <c r="P470" s="115"/>
      <c r="Q470" s="115"/>
      <c r="R470" s="115"/>
      <c r="S470" s="115"/>
      <c r="T470" s="115"/>
      <c r="U470" s="115"/>
      <c r="V470" s="115"/>
      <c r="W470" s="115"/>
      <c r="X470" s="115"/>
      <c r="Y470" s="115"/>
      <c r="Z470" s="115"/>
    </row>
    <row r="471" spans="1:26" ht="14.25" customHeight="1" x14ac:dyDescent="0.25">
      <c r="A471" s="115"/>
      <c r="B471" s="115"/>
      <c r="C471" s="115"/>
      <c r="D471" s="115"/>
      <c r="E471" s="115"/>
      <c r="F471" s="115"/>
      <c r="G471" s="115"/>
      <c r="H471" s="115"/>
      <c r="I471" s="115"/>
      <c r="J471" s="115"/>
      <c r="K471" s="115"/>
      <c r="L471" s="115"/>
      <c r="M471" s="115"/>
      <c r="N471" s="115"/>
      <c r="O471" s="115"/>
      <c r="P471" s="115"/>
      <c r="Q471" s="115"/>
      <c r="R471" s="115"/>
      <c r="S471" s="115"/>
      <c r="T471" s="115"/>
      <c r="U471" s="115"/>
      <c r="V471" s="115"/>
      <c r="W471" s="115"/>
      <c r="X471" s="115"/>
      <c r="Y471" s="115"/>
      <c r="Z471" s="115"/>
    </row>
    <row r="472" spans="1:26" ht="14.25" customHeight="1" x14ac:dyDescent="0.25">
      <c r="A472" s="115"/>
      <c r="B472" s="115"/>
      <c r="C472" s="115"/>
      <c r="D472" s="115"/>
      <c r="E472" s="115"/>
      <c r="F472" s="115"/>
      <c r="G472" s="115"/>
      <c r="H472" s="115"/>
      <c r="I472" s="115"/>
      <c r="J472" s="115"/>
      <c r="K472" s="115"/>
      <c r="L472" s="115"/>
      <c r="M472" s="115"/>
      <c r="N472" s="115"/>
      <c r="O472" s="115"/>
      <c r="P472" s="115"/>
      <c r="Q472" s="115"/>
      <c r="R472" s="115"/>
      <c r="S472" s="115"/>
      <c r="T472" s="115"/>
      <c r="U472" s="115"/>
      <c r="V472" s="115"/>
      <c r="W472" s="115"/>
      <c r="X472" s="115"/>
      <c r="Y472" s="115"/>
      <c r="Z472" s="115"/>
    </row>
    <row r="473" spans="1:26" ht="14.25" customHeight="1" x14ac:dyDescent="0.25">
      <c r="A473" s="115"/>
      <c r="B473" s="115"/>
      <c r="C473" s="115"/>
      <c r="D473" s="115"/>
      <c r="E473" s="115"/>
      <c r="F473" s="115"/>
      <c r="G473" s="115"/>
      <c r="H473" s="115"/>
      <c r="I473" s="115"/>
      <c r="J473" s="115"/>
      <c r="K473" s="115"/>
      <c r="L473" s="115"/>
      <c r="M473" s="115"/>
      <c r="N473" s="115"/>
      <c r="O473" s="115"/>
      <c r="P473" s="115"/>
      <c r="Q473" s="115"/>
      <c r="R473" s="115"/>
      <c r="S473" s="115"/>
      <c r="T473" s="115"/>
      <c r="U473" s="115"/>
      <c r="V473" s="115"/>
      <c r="W473" s="115"/>
      <c r="X473" s="115"/>
      <c r="Y473" s="115"/>
      <c r="Z473" s="115"/>
    </row>
    <row r="474" spans="1:26" ht="14.25" customHeight="1" x14ac:dyDescent="0.25">
      <c r="A474" s="115"/>
      <c r="B474" s="115"/>
      <c r="C474" s="115"/>
      <c r="D474" s="115"/>
      <c r="E474" s="115"/>
      <c r="F474" s="115"/>
      <c r="G474" s="115"/>
      <c r="H474" s="115"/>
      <c r="I474" s="115"/>
      <c r="J474" s="115"/>
      <c r="K474" s="115"/>
      <c r="L474" s="115"/>
      <c r="M474" s="115"/>
      <c r="N474" s="115"/>
      <c r="O474" s="115"/>
      <c r="P474" s="115"/>
      <c r="Q474" s="115"/>
      <c r="R474" s="115"/>
      <c r="S474" s="115"/>
      <c r="T474" s="115"/>
      <c r="U474" s="115"/>
      <c r="V474" s="115"/>
      <c r="W474" s="115"/>
      <c r="X474" s="115"/>
      <c r="Y474" s="115"/>
      <c r="Z474" s="115"/>
    </row>
    <row r="475" spans="1:26" ht="14.25" customHeight="1" x14ac:dyDescent="0.25">
      <c r="A475" s="115"/>
      <c r="B475" s="115"/>
      <c r="C475" s="115"/>
      <c r="D475" s="115"/>
      <c r="E475" s="115"/>
      <c r="F475" s="115"/>
      <c r="G475" s="115"/>
      <c r="H475" s="115"/>
      <c r="I475" s="115"/>
      <c r="J475" s="115"/>
      <c r="K475" s="115"/>
      <c r="L475" s="115"/>
      <c r="M475" s="115"/>
      <c r="N475" s="115"/>
      <c r="O475" s="115"/>
      <c r="P475" s="115"/>
      <c r="Q475" s="115"/>
      <c r="R475" s="115"/>
      <c r="S475" s="115"/>
      <c r="T475" s="115"/>
      <c r="U475" s="115"/>
      <c r="V475" s="115"/>
      <c r="W475" s="115"/>
      <c r="X475" s="115"/>
      <c r="Y475" s="115"/>
      <c r="Z475" s="115"/>
    </row>
    <row r="476" spans="1:26" ht="14.25" customHeight="1" x14ac:dyDescent="0.25">
      <c r="A476" s="115"/>
      <c r="B476" s="115"/>
      <c r="C476" s="115"/>
      <c r="D476" s="115"/>
      <c r="E476" s="115"/>
      <c r="F476" s="115"/>
      <c r="G476" s="115"/>
      <c r="H476" s="115"/>
      <c r="I476" s="115"/>
      <c r="J476" s="115"/>
      <c r="K476" s="115"/>
      <c r="L476" s="115"/>
      <c r="M476" s="115"/>
      <c r="N476" s="115"/>
      <c r="O476" s="115"/>
      <c r="P476" s="115"/>
      <c r="Q476" s="115"/>
      <c r="R476" s="115"/>
      <c r="S476" s="115"/>
      <c r="T476" s="115"/>
      <c r="U476" s="115"/>
      <c r="V476" s="115"/>
      <c r="W476" s="115"/>
      <c r="X476" s="115"/>
      <c r="Y476" s="115"/>
      <c r="Z476" s="115"/>
    </row>
    <row r="477" spans="1:26" ht="14.25" customHeight="1" x14ac:dyDescent="0.25">
      <c r="A477" s="115"/>
      <c r="B477" s="115"/>
      <c r="C477" s="115"/>
      <c r="D477" s="115"/>
      <c r="E477" s="115"/>
      <c r="F477" s="115"/>
      <c r="G477" s="115"/>
      <c r="H477" s="115"/>
      <c r="I477" s="115"/>
      <c r="J477" s="115"/>
      <c r="K477" s="115"/>
      <c r="L477" s="115"/>
      <c r="M477" s="115"/>
      <c r="N477" s="115"/>
      <c r="O477" s="115"/>
      <c r="P477" s="115"/>
      <c r="Q477" s="115"/>
      <c r="R477" s="115"/>
      <c r="S477" s="115"/>
      <c r="T477" s="115"/>
      <c r="U477" s="115"/>
      <c r="V477" s="115"/>
      <c r="W477" s="115"/>
      <c r="X477" s="115"/>
      <c r="Y477" s="115"/>
      <c r="Z477" s="115"/>
    </row>
    <row r="478" spans="1:26" ht="14.25" customHeight="1" x14ac:dyDescent="0.25">
      <c r="A478" s="115"/>
      <c r="B478" s="115"/>
      <c r="C478" s="115"/>
      <c r="D478" s="115"/>
      <c r="E478" s="115"/>
      <c r="F478" s="115"/>
      <c r="G478" s="115"/>
      <c r="H478" s="115"/>
      <c r="I478" s="115"/>
      <c r="J478" s="115"/>
      <c r="K478" s="115"/>
      <c r="L478" s="115"/>
      <c r="M478" s="115"/>
      <c r="N478" s="115"/>
      <c r="O478" s="115"/>
      <c r="P478" s="115"/>
      <c r="Q478" s="115"/>
      <c r="R478" s="115"/>
      <c r="S478" s="115"/>
      <c r="T478" s="115"/>
      <c r="U478" s="115"/>
      <c r="V478" s="115"/>
      <c r="W478" s="115"/>
      <c r="X478" s="115"/>
      <c r="Y478" s="115"/>
      <c r="Z478" s="115"/>
    </row>
    <row r="479" spans="1:26" ht="14.25" customHeight="1" x14ac:dyDescent="0.25">
      <c r="A479" s="115"/>
      <c r="B479" s="115"/>
      <c r="C479" s="115"/>
      <c r="D479" s="115"/>
      <c r="E479" s="115"/>
      <c r="F479" s="115"/>
      <c r="G479" s="115"/>
      <c r="H479" s="115"/>
      <c r="I479" s="115"/>
      <c r="J479" s="115"/>
      <c r="K479" s="115"/>
      <c r="L479" s="115"/>
      <c r="M479" s="115"/>
      <c r="N479" s="115"/>
      <c r="O479" s="115"/>
      <c r="P479" s="115"/>
      <c r="Q479" s="115"/>
      <c r="R479" s="115"/>
      <c r="S479" s="115"/>
      <c r="T479" s="115"/>
      <c r="U479" s="115"/>
      <c r="V479" s="115"/>
      <c r="W479" s="115"/>
      <c r="X479" s="115"/>
      <c r="Y479" s="115"/>
      <c r="Z479" s="115"/>
    </row>
    <row r="480" spans="1:26" ht="14.25" customHeight="1" x14ac:dyDescent="0.25">
      <c r="A480" s="115"/>
      <c r="B480" s="115"/>
      <c r="C480" s="115"/>
      <c r="D480" s="115"/>
      <c r="E480" s="115"/>
      <c r="F480" s="115"/>
      <c r="G480" s="115"/>
      <c r="H480" s="115"/>
      <c r="I480" s="115"/>
      <c r="J480" s="115"/>
      <c r="K480" s="115"/>
      <c r="L480" s="115"/>
      <c r="M480" s="115"/>
      <c r="N480" s="115"/>
      <c r="O480" s="115"/>
      <c r="P480" s="115"/>
      <c r="Q480" s="115"/>
      <c r="R480" s="115"/>
      <c r="S480" s="115"/>
      <c r="T480" s="115"/>
      <c r="U480" s="115"/>
      <c r="V480" s="115"/>
      <c r="W480" s="115"/>
      <c r="X480" s="115"/>
      <c r="Y480" s="115"/>
      <c r="Z480" s="115"/>
    </row>
    <row r="481" spans="1:26" ht="14.25" customHeight="1" x14ac:dyDescent="0.25">
      <c r="A481" s="115"/>
      <c r="B481" s="115"/>
      <c r="C481" s="115"/>
      <c r="D481" s="115"/>
      <c r="E481" s="115"/>
      <c r="F481" s="115"/>
      <c r="G481" s="115"/>
      <c r="H481" s="115"/>
      <c r="I481" s="115"/>
      <c r="J481" s="115"/>
      <c r="K481" s="115"/>
      <c r="L481" s="115"/>
      <c r="M481" s="115"/>
      <c r="N481" s="115"/>
      <c r="O481" s="115"/>
      <c r="P481" s="115"/>
      <c r="Q481" s="115"/>
      <c r="R481" s="115"/>
      <c r="S481" s="115"/>
      <c r="T481" s="115"/>
      <c r="U481" s="115"/>
      <c r="V481" s="115"/>
      <c r="W481" s="115"/>
      <c r="X481" s="115"/>
      <c r="Y481" s="115"/>
      <c r="Z481" s="115"/>
    </row>
    <row r="482" spans="1:26" ht="14.25" customHeight="1" x14ac:dyDescent="0.25">
      <c r="A482" s="115"/>
      <c r="B482" s="115"/>
      <c r="C482" s="115"/>
      <c r="D482" s="115"/>
      <c r="E482" s="115"/>
      <c r="F482" s="115"/>
      <c r="G482" s="115"/>
      <c r="H482" s="115"/>
      <c r="I482" s="115"/>
      <c r="J482" s="115"/>
      <c r="K482" s="115"/>
      <c r="L482" s="115"/>
      <c r="M482" s="115"/>
      <c r="N482" s="115"/>
      <c r="O482" s="115"/>
      <c r="P482" s="115"/>
      <c r="Q482" s="115"/>
      <c r="R482" s="115"/>
      <c r="S482" s="115"/>
      <c r="T482" s="115"/>
      <c r="U482" s="115"/>
      <c r="V482" s="115"/>
      <c r="W482" s="115"/>
      <c r="X482" s="115"/>
      <c r="Y482" s="115"/>
      <c r="Z482" s="115"/>
    </row>
    <row r="483" spans="1:26" ht="14.25" customHeight="1" x14ac:dyDescent="0.25">
      <c r="A483" s="115"/>
      <c r="B483" s="115"/>
      <c r="C483" s="115"/>
      <c r="D483" s="115"/>
      <c r="E483" s="115"/>
      <c r="F483" s="115"/>
      <c r="G483" s="115"/>
      <c r="H483" s="115"/>
      <c r="I483" s="115"/>
      <c r="J483" s="115"/>
      <c r="K483" s="115"/>
      <c r="L483" s="115"/>
      <c r="M483" s="115"/>
      <c r="N483" s="115"/>
      <c r="O483" s="115"/>
      <c r="P483" s="115"/>
      <c r="Q483" s="115"/>
      <c r="R483" s="115"/>
      <c r="S483" s="115"/>
      <c r="T483" s="115"/>
      <c r="U483" s="115"/>
      <c r="V483" s="115"/>
      <c r="W483" s="115"/>
      <c r="X483" s="115"/>
      <c r="Y483" s="115"/>
      <c r="Z483" s="115"/>
    </row>
    <row r="484" spans="1:26" ht="14.25" customHeight="1" x14ac:dyDescent="0.25">
      <c r="A484" s="115"/>
      <c r="B484" s="115"/>
      <c r="C484" s="115"/>
      <c r="D484" s="115"/>
      <c r="E484" s="115"/>
      <c r="F484" s="115"/>
      <c r="G484" s="115"/>
      <c r="H484" s="115"/>
      <c r="I484" s="115"/>
      <c r="J484" s="115"/>
      <c r="K484" s="115"/>
      <c r="L484" s="115"/>
      <c r="M484" s="115"/>
      <c r="N484" s="115"/>
      <c r="O484" s="115"/>
      <c r="P484" s="115"/>
      <c r="Q484" s="115"/>
      <c r="R484" s="115"/>
      <c r="S484" s="115"/>
      <c r="T484" s="115"/>
      <c r="U484" s="115"/>
      <c r="V484" s="115"/>
      <c r="W484" s="115"/>
      <c r="X484" s="115"/>
      <c r="Y484" s="115"/>
      <c r="Z484" s="115"/>
    </row>
    <row r="485" spans="1:26" ht="14.25" customHeight="1" x14ac:dyDescent="0.25">
      <c r="A485" s="115"/>
      <c r="B485" s="115"/>
      <c r="C485" s="115"/>
      <c r="D485" s="115"/>
      <c r="E485" s="115"/>
      <c r="F485" s="115"/>
      <c r="G485" s="115"/>
      <c r="H485" s="115"/>
      <c r="I485" s="115"/>
      <c r="J485" s="115"/>
      <c r="K485" s="115"/>
      <c r="L485" s="115"/>
      <c r="M485" s="115"/>
      <c r="N485" s="115"/>
      <c r="O485" s="115"/>
      <c r="P485" s="115"/>
      <c r="Q485" s="115"/>
      <c r="R485" s="115"/>
      <c r="S485" s="115"/>
      <c r="T485" s="115"/>
      <c r="U485" s="115"/>
      <c r="V485" s="115"/>
      <c r="W485" s="115"/>
      <c r="X485" s="115"/>
      <c r="Y485" s="115"/>
      <c r="Z485" s="115"/>
    </row>
    <row r="486" spans="1:26" ht="14.25" customHeight="1" x14ac:dyDescent="0.25">
      <c r="A486" s="115"/>
      <c r="B486" s="115"/>
      <c r="C486" s="115"/>
      <c r="D486" s="115"/>
      <c r="E486" s="115"/>
      <c r="F486" s="115"/>
      <c r="G486" s="115"/>
      <c r="H486" s="115"/>
      <c r="I486" s="115"/>
      <c r="J486" s="115"/>
      <c r="K486" s="115"/>
      <c r="L486" s="115"/>
      <c r="M486" s="115"/>
      <c r="N486" s="115"/>
      <c r="O486" s="115"/>
      <c r="P486" s="115"/>
      <c r="Q486" s="115"/>
      <c r="R486" s="115"/>
      <c r="S486" s="115"/>
      <c r="T486" s="115"/>
      <c r="U486" s="115"/>
      <c r="V486" s="115"/>
      <c r="W486" s="115"/>
      <c r="X486" s="115"/>
      <c r="Y486" s="115"/>
      <c r="Z486" s="115"/>
    </row>
    <row r="487" spans="1:26" ht="14.25" customHeight="1" x14ac:dyDescent="0.25">
      <c r="A487" s="115"/>
      <c r="B487" s="115"/>
      <c r="C487" s="115"/>
      <c r="D487" s="115"/>
      <c r="E487" s="115"/>
      <c r="F487" s="115"/>
      <c r="G487" s="115"/>
      <c r="H487" s="115"/>
      <c r="I487" s="115"/>
      <c r="J487" s="115"/>
      <c r="K487" s="115"/>
      <c r="L487" s="115"/>
      <c r="M487" s="115"/>
      <c r="N487" s="115"/>
      <c r="O487" s="115"/>
      <c r="P487" s="115"/>
      <c r="Q487" s="115"/>
      <c r="R487" s="115"/>
      <c r="S487" s="115"/>
      <c r="T487" s="115"/>
      <c r="U487" s="115"/>
      <c r="V487" s="115"/>
      <c r="W487" s="115"/>
      <c r="X487" s="115"/>
      <c r="Y487" s="115"/>
      <c r="Z487" s="115"/>
    </row>
    <row r="488" spans="1:26" ht="14.25" customHeight="1" x14ac:dyDescent="0.25">
      <c r="A488" s="115"/>
      <c r="B488" s="115"/>
      <c r="C488" s="115"/>
      <c r="D488" s="115"/>
      <c r="E488" s="115"/>
      <c r="F488" s="115"/>
      <c r="G488" s="115"/>
      <c r="H488" s="115"/>
      <c r="I488" s="115"/>
      <c r="J488" s="115"/>
      <c r="K488" s="115"/>
      <c r="L488" s="115"/>
      <c r="M488" s="115"/>
      <c r="N488" s="115"/>
      <c r="O488" s="115"/>
      <c r="P488" s="115"/>
      <c r="Q488" s="115"/>
      <c r="R488" s="115"/>
      <c r="S488" s="115"/>
      <c r="T488" s="115"/>
      <c r="U488" s="115"/>
      <c r="V488" s="115"/>
      <c r="W488" s="115"/>
      <c r="X488" s="115"/>
      <c r="Y488" s="115"/>
      <c r="Z488" s="115"/>
    </row>
    <row r="489" spans="1:26" ht="14.25" customHeight="1" x14ac:dyDescent="0.25">
      <c r="A489" s="115"/>
      <c r="B489" s="115"/>
      <c r="C489" s="115"/>
      <c r="D489" s="115"/>
      <c r="E489" s="115"/>
      <c r="F489" s="115"/>
      <c r="G489" s="115"/>
      <c r="H489" s="115"/>
      <c r="I489" s="115"/>
      <c r="J489" s="115"/>
      <c r="K489" s="115"/>
      <c r="L489" s="115"/>
      <c r="M489" s="115"/>
      <c r="N489" s="115"/>
      <c r="O489" s="115"/>
      <c r="P489" s="115"/>
      <c r="Q489" s="115"/>
      <c r="R489" s="115"/>
      <c r="S489" s="115"/>
      <c r="T489" s="115"/>
      <c r="U489" s="115"/>
      <c r="V489" s="115"/>
      <c r="W489" s="115"/>
      <c r="X489" s="115"/>
      <c r="Y489" s="115"/>
      <c r="Z489" s="115"/>
    </row>
    <row r="490" spans="1:26" ht="14.25" customHeight="1" x14ac:dyDescent="0.25">
      <c r="A490" s="115"/>
      <c r="B490" s="115"/>
      <c r="C490" s="115"/>
      <c r="D490" s="115"/>
      <c r="E490" s="115"/>
      <c r="F490" s="115"/>
      <c r="G490" s="115"/>
      <c r="H490" s="115"/>
      <c r="I490" s="115"/>
      <c r="J490" s="115"/>
      <c r="K490" s="115"/>
      <c r="L490" s="115"/>
      <c r="M490" s="115"/>
      <c r="N490" s="115"/>
      <c r="O490" s="115"/>
      <c r="P490" s="115"/>
      <c r="Q490" s="115"/>
      <c r="R490" s="115"/>
      <c r="S490" s="115"/>
      <c r="T490" s="115"/>
      <c r="U490" s="115"/>
      <c r="V490" s="115"/>
      <c r="W490" s="115"/>
      <c r="X490" s="115"/>
      <c r="Y490" s="115"/>
      <c r="Z490" s="115"/>
    </row>
    <row r="491" spans="1:26" ht="14.25" customHeight="1" x14ac:dyDescent="0.25">
      <c r="A491" s="115"/>
      <c r="B491" s="115"/>
      <c r="C491" s="115"/>
      <c r="D491" s="115"/>
      <c r="E491" s="115"/>
      <c r="F491" s="115"/>
      <c r="G491" s="115"/>
      <c r="H491" s="115"/>
      <c r="I491" s="115"/>
      <c r="J491" s="115"/>
      <c r="K491" s="115"/>
      <c r="L491" s="115"/>
      <c r="M491" s="115"/>
      <c r="N491" s="115"/>
      <c r="O491" s="115"/>
      <c r="P491" s="115"/>
      <c r="Q491" s="115"/>
      <c r="R491" s="115"/>
      <c r="S491" s="115"/>
      <c r="T491" s="115"/>
      <c r="U491" s="115"/>
      <c r="V491" s="115"/>
      <c r="W491" s="115"/>
      <c r="X491" s="115"/>
      <c r="Y491" s="115"/>
      <c r="Z491" s="115"/>
    </row>
    <row r="492" spans="1:26" ht="14.25" customHeight="1" x14ac:dyDescent="0.25">
      <c r="A492" s="115"/>
      <c r="B492" s="115"/>
      <c r="C492" s="115"/>
      <c r="D492" s="115"/>
      <c r="E492" s="115"/>
      <c r="F492" s="115"/>
      <c r="G492" s="115"/>
      <c r="H492" s="115"/>
      <c r="I492" s="115"/>
      <c r="J492" s="115"/>
      <c r="K492" s="115"/>
      <c r="L492" s="115"/>
      <c r="M492" s="115"/>
      <c r="N492" s="115"/>
      <c r="O492" s="115"/>
      <c r="P492" s="115"/>
      <c r="Q492" s="115"/>
      <c r="R492" s="115"/>
      <c r="S492" s="115"/>
      <c r="T492" s="115"/>
      <c r="U492" s="115"/>
      <c r="V492" s="115"/>
      <c r="W492" s="115"/>
      <c r="X492" s="115"/>
      <c r="Y492" s="115"/>
      <c r="Z492" s="115"/>
    </row>
    <row r="493" spans="1:26" ht="14.25" customHeight="1" x14ac:dyDescent="0.25">
      <c r="A493" s="115"/>
      <c r="B493" s="115"/>
      <c r="C493" s="115"/>
      <c r="D493" s="115"/>
      <c r="E493" s="115"/>
      <c r="F493" s="115"/>
      <c r="G493" s="115"/>
      <c r="H493" s="115"/>
      <c r="I493" s="115"/>
      <c r="J493" s="115"/>
      <c r="K493" s="115"/>
      <c r="L493" s="115"/>
      <c r="M493" s="115"/>
      <c r="N493" s="115"/>
      <c r="O493" s="115"/>
      <c r="P493" s="115"/>
      <c r="Q493" s="115"/>
      <c r="R493" s="115"/>
      <c r="S493" s="115"/>
      <c r="T493" s="115"/>
      <c r="U493" s="115"/>
      <c r="V493" s="115"/>
      <c r="W493" s="115"/>
      <c r="X493" s="115"/>
      <c r="Y493" s="115"/>
      <c r="Z493" s="115"/>
    </row>
    <row r="494" spans="1:26" ht="14.25" customHeight="1" x14ac:dyDescent="0.25">
      <c r="A494" s="115"/>
      <c r="B494" s="115"/>
      <c r="C494" s="115"/>
      <c r="D494" s="115"/>
      <c r="E494" s="115"/>
      <c r="F494" s="115"/>
      <c r="G494" s="115"/>
      <c r="H494" s="115"/>
      <c r="I494" s="115"/>
      <c r="J494" s="115"/>
      <c r="K494" s="115"/>
      <c r="L494" s="115"/>
      <c r="M494" s="115"/>
      <c r="N494" s="115"/>
      <c r="O494" s="115"/>
      <c r="P494" s="115"/>
      <c r="Q494" s="115"/>
      <c r="R494" s="115"/>
      <c r="S494" s="115"/>
      <c r="T494" s="115"/>
      <c r="U494" s="115"/>
      <c r="V494" s="115"/>
      <c r="W494" s="115"/>
      <c r="X494" s="115"/>
      <c r="Y494" s="115"/>
      <c r="Z494" s="115"/>
    </row>
    <row r="495" spans="1:26" ht="14.25" customHeight="1" x14ac:dyDescent="0.25">
      <c r="A495" s="115"/>
      <c r="B495" s="115"/>
      <c r="C495" s="115"/>
      <c r="D495" s="115"/>
      <c r="E495" s="115"/>
      <c r="F495" s="115"/>
      <c r="G495" s="115"/>
      <c r="H495" s="115"/>
      <c r="I495" s="115"/>
      <c r="J495" s="115"/>
      <c r="K495" s="115"/>
      <c r="L495" s="115"/>
      <c r="M495" s="115"/>
      <c r="N495" s="115"/>
      <c r="O495" s="115"/>
      <c r="P495" s="115"/>
      <c r="Q495" s="115"/>
      <c r="R495" s="115"/>
      <c r="S495" s="115"/>
      <c r="T495" s="115"/>
      <c r="U495" s="115"/>
      <c r="V495" s="115"/>
      <c r="W495" s="115"/>
      <c r="X495" s="115"/>
      <c r="Y495" s="115"/>
      <c r="Z495" s="115"/>
    </row>
    <row r="496" spans="1:26" ht="14.25" customHeight="1" x14ac:dyDescent="0.25">
      <c r="A496" s="115"/>
      <c r="B496" s="115"/>
      <c r="C496" s="115"/>
      <c r="D496" s="115"/>
      <c r="E496" s="115"/>
      <c r="F496" s="115"/>
      <c r="G496" s="115"/>
      <c r="H496" s="115"/>
      <c r="I496" s="115"/>
      <c r="J496" s="115"/>
      <c r="K496" s="115"/>
      <c r="L496" s="115"/>
      <c r="M496" s="115"/>
      <c r="N496" s="115"/>
      <c r="O496" s="115"/>
      <c r="P496" s="115"/>
      <c r="Q496" s="115"/>
      <c r="R496" s="115"/>
      <c r="S496" s="115"/>
      <c r="T496" s="115"/>
      <c r="U496" s="115"/>
      <c r="V496" s="115"/>
      <c r="W496" s="115"/>
      <c r="X496" s="115"/>
      <c r="Y496" s="115"/>
      <c r="Z496" s="115"/>
    </row>
    <row r="497" spans="1:26" ht="14.25" customHeight="1" x14ac:dyDescent="0.25">
      <c r="A497" s="115"/>
      <c r="B497" s="115"/>
      <c r="C497" s="115"/>
      <c r="D497" s="115"/>
      <c r="E497" s="115"/>
      <c r="F497" s="115"/>
      <c r="G497" s="115"/>
      <c r="H497" s="115"/>
      <c r="I497" s="115"/>
      <c r="J497" s="115"/>
      <c r="K497" s="115"/>
      <c r="L497" s="115"/>
      <c r="M497" s="115"/>
      <c r="N497" s="115"/>
      <c r="O497" s="115"/>
      <c r="P497" s="115"/>
      <c r="Q497" s="115"/>
      <c r="R497" s="115"/>
      <c r="S497" s="115"/>
      <c r="T497" s="115"/>
      <c r="U497" s="115"/>
      <c r="V497" s="115"/>
      <c r="W497" s="115"/>
      <c r="X497" s="115"/>
      <c r="Y497" s="115"/>
      <c r="Z497" s="115"/>
    </row>
    <row r="498" spans="1:26" ht="14.25" customHeight="1" x14ac:dyDescent="0.25">
      <c r="A498" s="115"/>
      <c r="B498" s="115"/>
      <c r="C498" s="115"/>
      <c r="D498" s="115"/>
      <c r="E498" s="115"/>
      <c r="F498" s="115"/>
      <c r="G498" s="115"/>
      <c r="H498" s="115"/>
      <c r="I498" s="115"/>
      <c r="J498" s="115"/>
      <c r="K498" s="115"/>
      <c r="L498" s="115"/>
      <c r="M498" s="115"/>
      <c r="N498" s="115"/>
      <c r="O498" s="115"/>
      <c r="P498" s="115"/>
      <c r="Q498" s="115"/>
      <c r="R498" s="115"/>
      <c r="S498" s="115"/>
      <c r="T498" s="115"/>
      <c r="U498" s="115"/>
      <c r="V498" s="115"/>
      <c r="W498" s="115"/>
      <c r="X498" s="115"/>
      <c r="Y498" s="115"/>
      <c r="Z498" s="115"/>
    </row>
    <row r="499" spans="1:26" ht="14.25" customHeight="1" x14ac:dyDescent="0.25">
      <c r="A499" s="115"/>
      <c r="B499" s="115"/>
      <c r="C499" s="115"/>
      <c r="D499" s="115"/>
      <c r="E499" s="115"/>
      <c r="F499" s="115"/>
      <c r="G499" s="115"/>
      <c r="H499" s="115"/>
      <c r="I499" s="115"/>
      <c r="J499" s="115"/>
      <c r="K499" s="115"/>
      <c r="L499" s="115"/>
      <c r="M499" s="115"/>
      <c r="N499" s="115"/>
      <c r="O499" s="115"/>
      <c r="P499" s="115"/>
      <c r="Q499" s="115"/>
      <c r="R499" s="115"/>
      <c r="S499" s="115"/>
      <c r="T499" s="115"/>
      <c r="U499" s="115"/>
      <c r="V499" s="115"/>
      <c r="W499" s="115"/>
      <c r="X499" s="115"/>
      <c r="Y499" s="115"/>
      <c r="Z499" s="115"/>
    </row>
    <row r="500" spans="1:26" ht="14.25" customHeight="1" x14ac:dyDescent="0.25">
      <c r="A500" s="115"/>
      <c r="B500" s="115"/>
      <c r="C500" s="115"/>
      <c r="D500" s="115"/>
      <c r="E500" s="115"/>
      <c r="F500" s="115"/>
      <c r="G500" s="115"/>
      <c r="H500" s="115"/>
      <c r="I500" s="115"/>
      <c r="J500" s="115"/>
      <c r="K500" s="115"/>
      <c r="L500" s="115"/>
      <c r="M500" s="115"/>
      <c r="N500" s="115"/>
      <c r="O500" s="115"/>
      <c r="P500" s="115"/>
      <c r="Q500" s="115"/>
      <c r="R500" s="115"/>
      <c r="S500" s="115"/>
      <c r="T500" s="115"/>
      <c r="U500" s="115"/>
      <c r="V500" s="115"/>
      <c r="W500" s="115"/>
      <c r="X500" s="115"/>
      <c r="Y500" s="115"/>
      <c r="Z500" s="115"/>
    </row>
    <row r="501" spans="1:26" ht="14.25" customHeight="1" x14ac:dyDescent="0.25">
      <c r="A501" s="115"/>
      <c r="B501" s="115"/>
      <c r="C501" s="115"/>
      <c r="D501" s="115"/>
      <c r="E501" s="115"/>
      <c r="F501" s="115"/>
      <c r="G501" s="115"/>
      <c r="H501" s="115"/>
      <c r="I501" s="115"/>
      <c r="J501" s="115"/>
      <c r="K501" s="115"/>
      <c r="L501" s="115"/>
      <c r="M501" s="115"/>
      <c r="N501" s="115"/>
      <c r="O501" s="115"/>
      <c r="P501" s="115"/>
      <c r="Q501" s="115"/>
      <c r="R501" s="115"/>
      <c r="S501" s="115"/>
      <c r="T501" s="115"/>
      <c r="U501" s="115"/>
      <c r="V501" s="115"/>
      <c r="W501" s="115"/>
      <c r="X501" s="115"/>
      <c r="Y501" s="115"/>
      <c r="Z501" s="115"/>
    </row>
    <row r="502" spans="1:26" ht="14.25" customHeight="1" x14ac:dyDescent="0.25">
      <c r="A502" s="115"/>
      <c r="B502" s="115"/>
      <c r="C502" s="115"/>
      <c r="D502" s="115"/>
      <c r="E502" s="115"/>
      <c r="F502" s="115"/>
      <c r="G502" s="115"/>
      <c r="H502" s="115"/>
      <c r="I502" s="115"/>
      <c r="J502" s="115"/>
      <c r="K502" s="115"/>
      <c r="L502" s="115"/>
      <c r="M502" s="115"/>
      <c r="N502" s="115"/>
      <c r="O502" s="115"/>
      <c r="P502" s="115"/>
      <c r="Q502" s="115"/>
      <c r="R502" s="115"/>
      <c r="S502" s="115"/>
      <c r="T502" s="115"/>
      <c r="U502" s="115"/>
      <c r="V502" s="115"/>
      <c r="W502" s="115"/>
      <c r="X502" s="115"/>
      <c r="Y502" s="115"/>
      <c r="Z502" s="115"/>
    </row>
    <row r="503" spans="1:26" ht="14.25" customHeight="1" x14ac:dyDescent="0.25">
      <c r="A503" s="115"/>
      <c r="B503" s="115"/>
      <c r="C503" s="115"/>
      <c r="D503" s="115"/>
      <c r="E503" s="115"/>
      <c r="F503" s="115"/>
      <c r="G503" s="115"/>
      <c r="H503" s="115"/>
      <c r="I503" s="115"/>
      <c r="J503" s="115"/>
      <c r="K503" s="115"/>
      <c r="L503" s="115"/>
      <c r="M503" s="115"/>
      <c r="N503" s="115"/>
      <c r="O503" s="115"/>
      <c r="P503" s="115"/>
      <c r="Q503" s="115"/>
      <c r="R503" s="115"/>
      <c r="S503" s="115"/>
      <c r="T503" s="115"/>
      <c r="U503" s="115"/>
      <c r="V503" s="115"/>
      <c r="W503" s="115"/>
      <c r="X503" s="115"/>
      <c r="Y503" s="115"/>
      <c r="Z503" s="115"/>
    </row>
    <row r="504" spans="1:26" ht="14.25" customHeight="1" x14ac:dyDescent="0.25">
      <c r="A504" s="115"/>
      <c r="B504" s="115"/>
      <c r="C504" s="115"/>
      <c r="D504" s="115"/>
      <c r="E504" s="115"/>
      <c r="F504" s="115"/>
      <c r="G504" s="115"/>
      <c r="H504" s="115"/>
      <c r="I504" s="115"/>
      <c r="J504" s="115"/>
      <c r="K504" s="115"/>
      <c r="L504" s="115"/>
      <c r="M504" s="115"/>
      <c r="N504" s="115"/>
      <c r="O504" s="115"/>
      <c r="P504" s="115"/>
      <c r="Q504" s="115"/>
      <c r="R504" s="115"/>
      <c r="S504" s="115"/>
      <c r="T504" s="115"/>
      <c r="U504" s="115"/>
      <c r="V504" s="115"/>
      <c r="W504" s="115"/>
      <c r="X504" s="115"/>
      <c r="Y504" s="115"/>
      <c r="Z504" s="115"/>
    </row>
    <row r="505" spans="1:26" ht="14.25" customHeight="1" x14ac:dyDescent="0.25">
      <c r="A505" s="115"/>
      <c r="B505" s="115"/>
      <c r="C505" s="115"/>
      <c r="D505" s="115"/>
      <c r="E505" s="115"/>
      <c r="F505" s="115"/>
      <c r="G505" s="115"/>
      <c r="H505" s="115"/>
      <c r="I505" s="115"/>
      <c r="J505" s="115"/>
      <c r="K505" s="115"/>
      <c r="L505" s="115"/>
      <c r="M505" s="115"/>
      <c r="N505" s="115"/>
      <c r="O505" s="115"/>
      <c r="P505" s="115"/>
      <c r="Q505" s="115"/>
      <c r="R505" s="115"/>
      <c r="S505" s="115"/>
      <c r="T505" s="115"/>
      <c r="U505" s="115"/>
      <c r="V505" s="115"/>
      <c r="W505" s="115"/>
      <c r="X505" s="115"/>
      <c r="Y505" s="115"/>
      <c r="Z505" s="115"/>
    </row>
    <row r="506" spans="1:26" ht="14.25" customHeight="1" x14ac:dyDescent="0.25">
      <c r="A506" s="115"/>
      <c r="B506" s="115"/>
      <c r="C506" s="115"/>
      <c r="D506" s="115"/>
      <c r="E506" s="115"/>
      <c r="F506" s="115"/>
      <c r="G506" s="115"/>
      <c r="H506" s="115"/>
      <c r="I506" s="115"/>
      <c r="J506" s="115"/>
      <c r="K506" s="115"/>
      <c r="L506" s="115"/>
      <c r="M506" s="115"/>
      <c r="N506" s="115"/>
      <c r="O506" s="115"/>
      <c r="P506" s="115"/>
      <c r="Q506" s="115"/>
      <c r="R506" s="115"/>
      <c r="S506" s="115"/>
      <c r="T506" s="115"/>
      <c r="U506" s="115"/>
      <c r="V506" s="115"/>
      <c r="W506" s="115"/>
      <c r="X506" s="115"/>
      <c r="Y506" s="115"/>
      <c r="Z506" s="115"/>
    </row>
    <row r="507" spans="1:26" ht="14.25" customHeight="1" x14ac:dyDescent="0.25">
      <c r="A507" s="115"/>
      <c r="B507" s="115"/>
      <c r="C507" s="115"/>
      <c r="D507" s="115"/>
      <c r="E507" s="115"/>
      <c r="F507" s="115"/>
      <c r="G507" s="115"/>
      <c r="H507" s="115"/>
      <c r="I507" s="115"/>
      <c r="J507" s="115"/>
      <c r="K507" s="115"/>
      <c r="L507" s="115"/>
      <c r="M507" s="115"/>
      <c r="N507" s="115"/>
      <c r="O507" s="115"/>
      <c r="P507" s="115"/>
      <c r="Q507" s="115"/>
      <c r="R507" s="115"/>
      <c r="S507" s="115"/>
      <c r="T507" s="115"/>
      <c r="U507" s="115"/>
      <c r="V507" s="115"/>
      <c r="W507" s="115"/>
      <c r="X507" s="115"/>
      <c r="Y507" s="115"/>
      <c r="Z507" s="115"/>
    </row>
    <row r="508" spans="1:26" ht="14.25" customHeight="1" x14ac:dyDescent="0.25">
      <c r="A508" s="115"/>
      <c r="B508" s="115"/>
      <c r="C508" s="115"/>
      <c r="D508" s="115"/>
      <c r="E508" s="115"/>
      <c r="F508" s="115"/>
      <c r="G508" s="115"/>
      <c r="H508" s="115"/>
      <c r="I508" s="115"/>
      <c r="J508" s="115"/>
      <c r="K508" s="115"/>
      <c r="L508" s="115"/>
      <c r="M508" s="115"/>
      <c r="N508" s="115"/>
      <c r="O508" s="115"/>
      <c r="P508" s="115"/>
      <c r="Q508" s="115"/>
      <c r="R508" s="115"/>
      <c r="S508" s="115"/>
      <c r="T508" s="115"/>
      <c r="U508" s="115"/>
      <c r="V508" s="115"/>
      <c r="W508" s="115"/>
      <c r="X508" s="115"/>
      <c r="Y508" s="115"/>
      <c r="Z508" s="115"/>
    </row>
    <row r="509" spans="1:26" ht="14.25" customHeight="1" x14ac:dyDescent="0.25">
      <c r="A509" s="115"/>
      <c r="B509" s="115"/>
      <c r="C509" s="115"/>
      <c r="D509" s="115"/>
      <c r="E509" s="115"/>
      <c r="F509" s="115"/>
      <c r="G509" s="115"/>
      <c r="H509" s="115"/>
      <c r="I509" s="115"/>
      <c r="J509" s="115"/>
      <c r="K509" s="115"/>
      <c r="L509" s="115"/>
      <c r="M509" s="115"/>
      <c r="N509" s="115"/>
      <c r="O509" s="115"/>
      <c r="P509" s="115"/>
      <c r="Q509" s="115"/>
      <c r="R509" s="115"/>
      <c r="S509" s="115"/>
      <c r="T509" s="115"/>
      <c r="U509" s="115"/>
      <c r="V509" s="115"/>
      <c r="W509" s="115"/>
      <c r="X509" s="115"/>
      <c r="Y509" s="115"/>
      <c r="Z509" s="115"/>
    </row>
    <row r="510" spans="1:26" ht="14.25" customHeight="1" x14ac:dyDescent="0.25">
      <c r="A510" s="115"/>
      <c r="B510" s="115"/>
      <c r="C510" s="115"/>
      <c r="D510" s="115"/>
      <c r="E510" s="115"/>
      <c r="F510" s="115"/>
      <c r="G510" s="115"/>
      <c r="H510" s="115"/>
      <c r="I510" s="115"/>
      <c r="J510" s="115"/>
      <c r="K510" s="115"/>
      <c r="L510" s="115"/>
      <c r="M510" s="115"/>
      <c r="N510" s="115"/>
      <c r="O510" s="115"/>
      <c r="P510" s="115"/>
      <c r="Q510" s="115"/>
      <c r="R510" s="115"/>
      <c r="S510" s="115"/>
      <c r="T510" s="115"/>
      <c r="U510" s="115"/>
      <c r="V510" s="115"/>
      <c r="W510" s="115"/>
      <c r="X510" s="115"/>
      <c r="Y510" s="115"/>
      <c r="Z510" s="115"/>
    </row>
    <row r="511" spans="1:26" ht="14.25" customHeight="1" x14ac:dyDescent="0.25">
      <c r="A511" s="115"/>
      <c r="B511" s="115"/>
      <c r="C511" s="115"/>
      <c r="D511" s="115"/>
      <c r="E511" s="115"/>
      <c r="F511" s="115"/>
      <c r="G511" s="115"/>
      <c r="H511" s="115"/>
      <c r="I511" s="115"/>
      <c r="J511" s="115"/>
      <c r="K511" s="115"/>
      <c r="L511" s="115"/>
      <c r="M511" s="115"/>
      <c r="N511" s="115"/>
      <c r="O511" s="115"/>
      <c r="P511" s="115"/>
      <c r="Q511" s="115"/>
      <c r="R511" s="115"/>
      <c r="S511" s="115"/>
      <c r="T511" s="115"/>
      <c r="U511" s="115"/>
      <c r="V511" s="115"/>
      <c r="W511" s="115"/>
      <c r="X511" s="115"/>
      <c r="Y511" s="115"/>
      <c r="Z511" s="115"/>
    </row>
    <row r="512" spans="1:26" ht="14.25" customHeight="1" x14ac:dyDescent="0.25">
      <c r="A512" s="115"/>
      <c r="B512" s="115"/>
      <c r="C512" s="115"/>
      <c r="D512" s="115"/>
      <c r="E512" s="115"/>
      <c r="F512" s="115"/>
      <c r="G512" s="115"/>
      <c r="H512" s="115"/>
      <c r="I512" s="115"/>
      <c r="J512" s="115"/>
      <c r="K512" s="115"/>
      <c r="L512" s="115"/>
      <c r="M512" s="115"/>
      <c r="N512" s="115"/>
      <c r="O512" s="115"/>
      <c r="P512" s="115"/>
      <c r="Q512" s="115"/>
      <c r="R512" s="115"/>
      <c r="S512" s="115"/>
      <c r="T512" s="115"/>
      <c r="U512" s="115"/>
      <c r="V512" s="115"/>
      <c r="W512" s="115"/>
      <c r="X512" s="115"/>
      <c r="Y512" s="115"/>
      <c r="Z512" s="115"/>
    </row>
    <row r="513" spans="1:26" ht="14.25" customHeight="1" x14ac:dyDescent="0.25">
      <c r="A513" s="115"/>
      <c r="B513" s="115"/>
      <c r="C513" s="115"/>
      <c r="D513" s="115"/>
      <c r="E513" s="115"/>
      <c r="F513" s="115"/>
      <c r="G513" s="115"/>
      <c r="H513" s="115"/>
      <c r="I513" s="115"/>
      <c r="J513" s="115"/>
      <c r="K513" s="115"/>
      <c r="L513" s="115"/>
      <c r="M513" s="115"/>
      <c r="N513" s="115"/>
      <c r="O513" s="115"/>
      <c r="P513" s="115"/>
      <c r="Q513" s="115"/>
      <c r="R513" s="115"/>
      <c r="S513" s="115"/>
      <c r="T513" s="115"/>
      <c r="U513" s="115"/>
      <c r="V513" s="115"/>
      <c r="W513" s="115"/>
      <c r="X513" s="115"/>
      <c r="Y513" s="115"/>
      <c r="Z513" s="115"/>
    </row>
    <row r="514" spans="1:26" ht="14.25" customHeight="1" x14ac:dyDescent="0.25">
      <c r="A514" s="115"/>
      <c r="B514" s="115"/>
      <c r="C514" s="115"/>
      <c r="D514" s="115"/>
      <c r="E514" s="115"/>
      <c r="F514" s="115"/>
      <c r="G514" s="115"/>
      <c r="H514" s="115"/>
      <c r="I514" s="115"/>
      <c r="J514" s="115"/>
      <c r="K514" s="115"/>
      <c r="L514" s="115"/>
      <c r="M514" s="115"/>
      <c r="N514" s="115"/>
      <c r="O514" s="115"/>
      <c r="P514" s="115"/>
      <c r="Q514" s="115"/>
      <c r="R514" s="115"/>
      <c r="S514" s="115"/>
      <c r="T514" s="115"/>
      <c r="U514" s="115"/>
      <c r="V514" s="115"/>
      <c r="W514" s="115"/>
      <c r="X514" s="115"/>
      <c r="Y514" s="115"/>
      <c r="Z514" s="115"/>
    </row>
    <row r="515" spans="1:26" ht="14.25" customHeight="1" x14ac:dyDescent="0.25">
      <c r="A515" s="115"/>
      <c r="B515" s="115"/>
      <c r="C515" s="115"/>
      <c r="D515" s="115"/>
      <c r="E515" s="115"/>
      <c r="F515" s="115"/>
      <c r="G515" s="115"/>
      <c r="H515" s="115"/>
      <c r="I515" s="115"/>
      <c r="J515" s="115"/>
      <c r="K515" s="115"/>
      <c r="L515" s="115"/>
      <c r="M515" s="115"/>
      <c r="N515" s="115"/>
      <c r="O515" s="115"/>
      <c r="P515" s="115"/>
      <c r="Q515" s="115"/>
      <c r="R515" s="115"/>
      <c r="S515" s="115"/>
      <c r="T515" s="115"/>
      <c r="U515" s="115"/>
      <c r="V515" s="115"/>
      <c r="W515" s="115"/>
      <c r="X515" s="115"/>
      <c r="Y515" s="115"/>
      <c r="Z515" s="115"/>
    </row>
    <row r="516" spans="1:26" ht="14.25" customHeight="1" x14ac:dyDescent="0.25">
      <c r="A516" s="115"/>
      <c r="B516" s="115"/>
      <c r="C516" s="115"/>
      <c r="D516" s="115"/>
      <c r="E516" s="115"/>
      <c r="F516" s="115"/>
      <c r="G516" s="115"/>
      <c r="H516" s="115"/>
      <c r="I516" s="115"/>
      <c r="J516" s="115"/>
      <c r="K516" s="115"/>
      <c r="L516" s="115"/>
      <c r="M516" s="115"/>
      <c r="N516" s="115"/>
      <c r="O516" s="115"/>
      <c r="P516" s="115"/>
      <c r="Q516" s="115"/>
      <c r="R516" s="115"/>
      <c r="S516" s="115"/>
      <c r="T516" s="115"/>
      <c r="U516" s="115"/>
      <c r="V516" s="115"/>
      <c r="W516" s="115"/>
      <c r="X516" s="115"/>
      <c r="Y516" s="115"/>
      <c r="Z516" s="115"/>
    </row>
    <row r="517" spans="1:26" ht="14.25" customHeight="1" x14ac:dyDescent="0.25">
      <c r="A517" s="115"/>
      <c r="B517" s="115"/>
      <c r="C517" s="115"/>
      <c r="D517" s="115"/>
      <c r="E517" s="115"/>
      <c r="F517" s="115"/>
      <c r="G517" s="115"/>
      <c r="H517" s="115"/>
      <c r="I517" s="115"/>
      <c r="J517" s="115"/>
      <c r="K517" s="115"/>
      <c r="L517" s="115"/>
      <c r="M517" s="115"/>
      <c r="N517" s="115"/>
      <c r="O517" s="115"/>
      <c r="P517" s="115"/>
      <c r="Q517" s="115"/>
      <c r="R517" s="115"/>
      <c r="S517" s="115"/>
      <c r="T517" s="115"/>
      <c r="U517" s="115"/>
      <c r="V517" s="115"/>
      <c r="W517" s="115"/>
      <c r="X517" s="115"/>
      <c r="Y517" s="115"/>
      <c r="Z517" s="115"/>
    </row>
    <row r="518" spans="1:26" ht="14.25" customHeight="1" x14ac:dyDescent="0.25">
      <c r="A518" s="115"/>
      <c r="B518" s="115"/>
      <c r="C518" s="115"/>
      <c r="D518" s="115"/>
      <c r="E518" s="115"/>
      <c r="F518" s="115"/>
      <c r="G518" s="115"/>
      <c r="H518" s="115"/>
      <c r="I518" s="115"/>
      <c r="J518" s="115"/>
      <c r="K518" s="115"/>
      <c r="L518" s="115"/>
      <c r="M518" s="115"/>
      <c r="N518" s="115"/>
      <c r="O518" s="115"/>
      <c r="P518" s="115"/>
      <c r="Q518" s="115"/>
      <c r="R518" s="115"/>
      <c r="S518" s="115"/>
      <c r="T518" s="115"/>
      <c r="U518" s="115"/>
      <c r="V518" s="115"/>
      <c r="W518" s="115"/>
      <c r="X518" s="115"/>
      <c r="Y518" s="115"/>
      <c r="Z518" s="115"/>
    </row>
    <row r="519" spans="1:26" ht="14.25" customHeight="1" x14ac:dyDescent="0.25">
      <c r="A519" s="115"/>
      <c r="B519" s="115"/>
      <c r="C519" s="115"/>
      <c r="D519" s="115"/>
      <c r="E519" s="115"/>
      <c r="F519" s="115"/>
      <c r="G519" s="115"/>
      <c r="H519" s="115"/>
      <c r="I519" s="115"/>
      <c r="J519" s="115"/>
      <c r="K519" s="115"/>
      <c r="L519" s="115"/>
      <c r="M519" s="115"/>
      <c r="N519" s="115"/>
      <c r="O519" s="115"/>
      <c r="P519" s="115"/>
      <c r="Q519" s="115"/>
      <c r="R519" s="115"/>
      <c r="S519" s="115"/>
      <c r="T519" s="115"/>
      <c r="U519" s="115"/>
      <c r="V519" s="115"/>
      <c r="W519" s="115"/>
      <c r="X519" s="115"/>
      <c r="Y519" s="115"/>
      <c r="Z519" s="115"/>
    </row>
    <row r="520" spans="1:26" ht="14.25" customHeight="1" x14ac:dyDescent="0.25">
      <c r="A520" s="115"/>
      <c r="B520" s="115"/>
      <c r="C520" s="115"/>
      <c r="D520" s="115"/>
      <c r="E520" s="115"/>
      <c r="F520" s="115"/>
      <c r="G520" s="115"/>
      <c r="H520" s="115"/>
      <c r="I520" s="115"/>
      <c r="J520" s="115"/>
      <c r="K520" s="115"/>
      <c r="L520" s="115"/>
      <c r="M520" s="115"/>
      <c r="N520" s="115"/>
      <c r="O520" s="115"/>
      <c r="P520" s="115"/>
      <c r="Q520" s="115"/>
      <c r="R520" s="115"/>
      <c r="S520" s="115"/>
      <c r="T520" s="115"/>
      <c r="U520" s="115"/>
      <c r="V520" s="115"/>
      <c r="W520" s="115"/>
      <c r="X520" s="115"/>
      <c r="Y520" s="115"/>
      <c r="Z520" s="115"/>
    </row>
    <row r="521" spans="1:26" ht="14.25" customHeight="1" x14ac:dyDescent="0.25">
      <c r="A521" s="115"/>
      <c r="B521" s="115"/>
      <c r="C521" s="115"/>
      <c r="D521" s="115"/>
      <c r="E521" s="115"/>
      <c r="F521" s="115"/>
      <c r="G521" s="115"/>
      <c r="H521" s="115"/>
      <c r="I521" s="115"/>
      <c r="J521" s="115"/>
      <c r="K521" s="115"/>
      <c r="L521" s="115"/>
      <c r="M521" s="115"/>
      <c r="N521" s="115"/>
      <c r="O521" s="115"/>
      <c r="P521" s="115"/>
      <c r="Q521" s="115"/>
      <c r="R521" s="115"/>
      <c r="S521" s="115"/>
      <c r="T521" s="115"/>
      <c r="U521" s="115"/>
      <c r="V521" s="115"/>
      <c r="W521" s="115"/>
      <c r="X521" s="115"/>
      <c r="Y521" s="115"/>
      <c r="Z521" s="115"/>
    </row>
    <row r="522" spans="1:26" ht="14.25" customHeight="1" x14ac:dyDescent="0.25">
      <c r="A522" s="115"/>
      <c r="B522" s="115"/>
      <c r="C522" s="115"/>
      <c r="D522" s="115"/>
      <c r="E522" s="115"/>
      <c r="F522" s="115"/>
      <c r="G522" s="115"/>
      <c r="H522" s="115"/>
      <c r="I522" s="115"/>
      <c r="J522" s="115"/>
      <c r="K522" s="115"/>
      <c r="L522" s="115"/>
      <c r="M522" s="115"/>
      <c r="N522" s="115"/>
      <c r="O522" s="115"/>
      <c r="P522" s="115"/>
      <c r="Q522" s="115"/>
      <c r="R522" s="115"/>
      <c r="S522" s="115"/>
      <c r="T522" s="115"/>
      <c r="U522" s="115"/>
      <c r="V522" s="115"/>
      <c r="W522" s="115"/>
      <c r="X522" s="115"/>
      <c r="Y522" s="115"/>
      <c r="Z522" s="115"/>
    </row>
    <row r="523" spans="1:26" ht="14.25" customHeight="1" x14ac:dyDescent="0.25">
      <c r="A523" s="115"/>
      <c r="B523" s="115"/>
      <c r="C523" s="115"/>
      <c r="D523" s="115"/>
      <c r="E523" s="115"/>
      <c r="F523" s="115"/>
      <c r="G523" s="115"/>
      <c r="H523" s="115"/>
      <c r="I523" s="115"/>
      <c r="J523" s="115"/>
      <c r="K523" s="115"/>
      <c r="L523" s="115"/>
      <c r="M523" s="115"/>
      <c r="N523" s="115"/>
      <c r="O523" s="115"/>
      <c r="P523" s="115"/>
      <c r="Q523" s="115"/>
      <c r="R523" s="115"/>
      <c r="S523" s="115"/>
      <c r="T523" s="115"/>
      <c r="U523" s="115"/>
      <c r="V523" s="115"/>
      <c r="W523" s="115"/>
      <c r="X523" s="115"/>
      <c r="Y523" s="115"/>
      <c r="Z523" s="115"/>
    </row>
    <row r="524" spans="1:26" ht="14.25" customHeight="1" x14ac:dyDescent="0.25">
      <c r="A524" s="115"/>
      <c r="B524" s="115"/>
      <c r="C524" s="115"/>
      <c r="D524" s="115"/>
      <c r="E524" s="115"/>
      <c r="F524" s="115"/>
      <c r="G524" s="115"/>
      <c r="H524" s="115"/>
      <c r="I524" s="115"/>
      <c r="J524" s="115"/>
      <c r="K524" s="115"/>
      <c r="L524" s="115"/>
      <c r="M524" s="115"/>
      <c r="N524" s="115"/>
      <c r="O524" s="115"/>
      <c r="P524" s="115"/>
      <c r="Q524" s="115"/>
      <c r="R524" s="115"/>
      <c r="S524" s="115"/>
      <c r="T524" s="115"/>
      <c r="U524" s="115"/>
      <c r="V524" s="115"/>
      <c r="W524" s="115"/>
      <c r="X524" s="115"/>
      <c r="Y524" s="115"/>
      <c r="Z524" s="115"/>
    </row>
    <row r="525" spans="1:26" ht="14.25" customHeight="1" x14ac:dyDescent="0.25">
      <c r="A525" s="115"/>
      <c r="B525" s="115"/>
      <c r="C525" s="115"/>
      <c r="D525" s="115"/>
      <c r="E525" s="115"/>
      <c r="F525" s="115"/>
      <c r="G525" s="115"/>
      <c r="H525" s="115"/>
      <c r="I525" s="115"/>
      <c r="J525" s="115"/>
      <c r="K525" s="115"/>
      <c r="L525" s="115"/>
      <c r="M525" s="115"/>
      <c r="N525" s="115"/>
      <c r="O525" s="115"/>
      <c r="P525" s="115"/>
      <c r="Q525" s="115"/>
      <c r="R525" s="115"/>
      <c r="S525" s="115"/>
      <c r="T525" s="115"/>
      <c r="U525" s="115"/>
      <c r="V525" s="115"/>
      <c r="W525" s="115"/>
      <c r="X525" s="115"/>
      <c r="Y525" s="115"/>
      <c r="Z525" s="115"/>
    </row>
    <row r="526" spans="1:26" ht="14.25" customHeight="1" x14ac:dyDescent="0.25">
      <c r="A526" s="115"/>
      <c r="B526" s="115"/>
      <c r="C526" s="115"/>
      <c r="D526" s="115"/>
      <c r="E526" s="115"/>
      <c r="F526" s="115"/>
      <c r="G526" s="115"/>
      <c r="H526" s="115"/>
      <c r="I526" s="115"/>
      <c r="J526" s="115"/>
      <c r="K526" s="115"/>
      <c r="L526" s="115"/>
      <c r="M526" s="115"/>
      <c r="N526" s="115"/>
      <c r="O526" s="115"/>
      <c r="P526" s="115"/>
      <c r="Q526" s="115"/>
      <c r="R526" s="115"/>
      <c r="S526" s="115"/>
      <c r="T526" s="115"/>
      <c r="U526" s="115"/>
      <c r="V526" s="115"/>
      <c r="W526" s="115"/>
      <c r="X526" s="115"/>
      <c r="Y526" s="115"/>
      <c r="Z526" s="115"/>
    </row>
    <row r="527" spans="1:26" ht="14.25" customHeight="1" x14ac:dyDescent="0.25">
      <c r="A527" s="115"/>
      <c r="B527" s="115"/>
      <c r="C527" s="115"/>
      <c r="D527" s="115"/>
      <c r="E527" s="115"/>
      <c r="F527" s="115"/>
      <c r="G527" s="115"/>
      <c r="H527" s="115"/>
      <c r="I527" s="115"/>
      <c r="J527" s="115"/>
      <c r="K527" s="115"/>
      <c r="L527" s="115"/>
      <c r="M527" s="115"/>
      <c r="N527" s="115"/>
      <c r="O527" s="115"/>
      <c r="P527" s="115"/>
      <c r="Q527" s="115"/>
      <c r="R527" s="115"/>
      <c r="S527" s="115"/>
      <c r="T527" s="115"/>
      <c r="U527" s="115"/>
      <c r="V527" s="115"/>
      <c r="W527" s="115"/>
      <c r="X527" s="115"/>
      <c r="Y527" s="115"/>
      <c r="Z527" s="115"/>
    </row>
    <row r="528" spans="1:26" ht="14.25" customHeight="1" x14ac:dyDescent="0.25">
      <c r="A528" s="115"/>
      <c r="B528" s="115"/>
      <c r="C528" s="115"/>
      <c r="D528" s="115"/>
      <c r="E528" s="115"/>
      <c r="F528" s="115"/>
      <c r="G528" s="115"/>
      <c r="H528" s="115"/>
      <c r="I528" s="115"/>
      <c r="J528" s="115"/>
      <c r="K528" s="115"/>
      <c r="L528" s="115"/>
      <c r="M528" s="115"/>
      <c r="N528" s="115"/>
      <c r="O528" s="115"/>
      <c r="P528" s="115"/>
      <c r="Q528" s="115"/>
      <c r="R528" s="115"/>
      <c r="S528" s="115"/>
      <c r="T528" s="115"/>
      <c r="U528" s="115"/>
      <c r="V528" s="115"/>
      <c r="W528" s="115"/>
      <c r="X528" s="115"/>
      <c r="Y528" s="115"/>
      <c r="Z528" s="115"/>
    </row>
    <row r="529" spans="1:26" ht="14.25" customHeight="1" x14ac:dyDescent="0.25">
      <c r="A529" s="115"/>
      <c r="B529" s="115"/>
      <c r="C529" s="115"/>
      <c r="D529" s="115"/>
      <c r="E529" s="115"/>
      <c r="F529" s="115"/>
      <c r="G529" s="115"/>
      <c r="H529" s="115"/>
      <c r="I529" s="115"/>
      <c r="J529" s="115"/>
      <c r="K529" s="115"/>
      <c r="L529" s="115"/>
      <c r="M529" s="115"/>
      <c r="N529" s="115"/>
      <c r="O529" s="115"/>
      <c r="P529" s="115"/>
      <c r="Q529" s="115"/>
      <c r="R529" s="115"/>
      <c r="S529" s="115"/>
      <c r="T529" s="115"/>
      <c r="U529" s="115"/>
      <c r="V529" s="115"/>
      <c r="W529" s="115"/>
      <c r="X529" s="115"/>
      <c r="Y529" s="115"/>
      <c r="Z529" s="115"/>
    </row>
    <row r="530" spans="1:26" ht="14.25" customHeight="1" x14ac:dyDescent="0.25">
      <c r="A530" s="115"/>
      <c r="B530" s="115"/>
      <c r="C530" s="115"/>
      <c r="D530" s="115"/>
      <c r="E530" s="115"/>
      <c r="F530" s="115"/>
      <c r="G530" s="115"/>
      <c r="H530" s="115"/>
      <c r="I530" s="115"/>
      <c r="J530" s="115"/>
      <c r="K530" s="115"/>
      <c r="L530" s="115"/>
      <c r="M530" s="115"/>
      <c r="N530" s="115"/>
      <c r="O530" s="115"/>
      <c r="P530" s="115"/>
      <c r="Q530" s="115"/>
      <c r="R530" s="115"/>
      <c r="S530" s="115"/>
      <c r="T530" s="115"/>
      <c r="U530" s="115"/>
      <c r="V530" s="115"/>
      <c r="W530" s="115"/>
      <c r="X530" s="115"/>
      <c r="Y530" s="115"/>
      <c r="Z530" s="115"/>
    </row>
    <row r="531" spans="1:26" ht="14.25" customHeight="1" x14ac:dyDescent="0.25">
      <c r="A531" s="115"/>
      <c r="B531" s="115"/>
      <c r="C531" s="115"/>
      <c r="D531" s="115"/>
      <c r="E531" s="115"/>
      <c r="F531" s="115"/>
      <c r="G531" s="115"/>
      <c r="H531" s="115"/>
      <c r="I531" s="115"/>
      <c r="J531" s="115"/>
      <c r="K531" s="115"/>
      <c r="L531" s="115"/>
      <c r="M531" s="115"/>
      <c r="N531" s="115"/>
      <c r="O531" s="115"/>
      <c r="P531" s="115"/>
      <c r="Q531" s="115"/>
      <c r="R531" s="115"/>
      <c r="S531" s="115"/>
      <c r="T531" s="115"/>
      <c r="U531" s="115"/>
      <c r="V531" s="115"/>
      <c r="W531" s="115"/>
      <c r="X531" s="115"/>
      <c r="Y531" s="115"/>
      <c r="Z531" s="115"/>
    </row>
    <row r="532" spans="1:26" ht="14.25" customHeight="1" x14ac:dyDescent="0.25">
      <c r="A532" s="115"/>
      <c r="B532" s="115"/>
      <c r="C532" s="115"/>
      <c r="D532" s="115"/>
      <c r="E532" s="115"/>
      <c r="F532" s="115"/>
      <c r="G532" s="115"/>
      <c r="H532" s="115"/>
      <c r="I532" s="115"/>
      <c r="J532" s="115"/>
      <c r="K532" s="115"/>
      <c r="L532" s="115"/>
      <c r="M532" s="115"/>
      <c r="N532" s="115"/>
      <c r="O532" s="115"/>
      <c r="P532" s="115"/>
      <c r="Q532" s="115"/>
      <c r="R532" s="115"/>
      <c r="S532" s="115"/>
      <c r="T532" s="115"/>
      <c r="U532" s="115"/>
      <c r="V532" s="115"/>
      <c r="W532" s="115"/>
      <c r="X532" s="115"/>
      <c r="Y532" s="115"/>
      <c r="Z532" s="115"/>
    </row>
    <row r="533" spans="1:26" ht="14.25" customHeight="1" x14ac:dyDescent="0.25">
      <c r="A533" s="115"/>
      <c r="B533" s="115"/>
      <c r="C533" s="115"/>
      <c r="D533" s="115"/>
      <c r="E533" s="115"/>
      <c r="F533" s="115"/>
      <c r="G533" s="115"/>
      <c r="H533" s="115"/>
      <c r="I533" s="115"/>
      <c r="J533" s="115"/>
      <c r="K533" s="115"/>
      <c r="L533" s="115"/>
      <c r="M533" s="115"/>
      <c r="N533" s="115"/>
      <c r="O533" s="115"/>
      <c r="P533" s="115"/>
      <c r="Q533" s="115"/>
      <c r="R533" s="115"/>
      <c r="S533" s="115"/>
      <c r="T533" s="115"/>
      <c r="U533" s="115"/>
      <c r="V533" s="115"/>
      <c r="W533" s="115"/>
      <c r="X533" s="115"/>
      <c r="Y533" s="115"/>
      <c r="Z533" s="115"/>
    </row>
    <row r="534" spans="1:26" ht="14.25" customHeight="1" x14ac:dyDescent="0.25">
      <c r="A534" s="115"/>
      <c r="B534" s="115"/>
      <c r="C534" s="115"/>
      <c r="D534" s="115"/>
      <c r="E534" s="115"/>
      <c r="F534" s="115"/>
      <c r="G534" s="115"/>
      <c r="H534" s="115"/>
      <c r="I534" s="115"/>
      <c r="J534" s="115"/>
      <c r="K534" s="115"/>
      <c r="L534" s="115"/>
      <c r="M534" s="115"/>
      <c r="N534" s="115"/>
      <c r="O534" s="115"/>
      <c r="P534" s="115"/>
      <c r="Q534" s="115"/>
      <c r="R534" s="115"/>
      <c r="S534" s="115"/>
      <c r="T534" s="115"/>
      <c r="U534" s="115"/>
      <c r="V534" s="115"/>
      <c r="W534" s="115"/>
      <c r="X534" s="115"/>
      <c r="Y534" s="115"/>
      <c r="Z534" s="115"/>
    </row>
    <row r="535" spans="1:26" ht="14.25" customHeight="1" x14ac:dyDescent="0.25">
      <c r="A535" s="115"/>
      <c r="B535" s="115"/>
      <c r="C535" s="115"/>
      <c r="D535" s="115"/>
      <c r="E535" s="115"/>
      <c r="F535" s="115"/>
      <c r="G535" s="115"/>
      <c r="H535" s="115"/>
      <c r="I535" s="115"/>
      <c r="J535" s="115"/>
      <c r="K535" s="115"/>
      <c r="L535" s="115"/>
      <c r="M535" s="115"/>
      <c r="N535" s="115"/>
      <c r="O535" s="115"/>
      <c r="P535" s="115"/>
      <c r="Q535" s="115"/>
      <c r="R535" s="115"/>
      <c r="S535" s="115"/>
      <c r="T535" s="115"/>
      <c r="U535" s="115"/>
      <c r="V535" s="115"/>
      <c r="W535" s="115"/>
      <c r="X535" s="115"/>
      <c r="Y535" s="115"/>
      <c r="Z535" s="115"/>
    </row>
    <row r="536" spans="1:26" ht="14.25" customHeight="1" x14ac:dyDescent="0.25">
      <c r="A536" s="115"/>
      <c r="B536" s="115"/>
      <c r="C536" s="115"/>
      <c r="D536" s="115"/>
      <c r="E536" s="115"/>
      <c r="F536" s="115"/>
      <c r="G536" s="115"/>
      <c r="H536" s="115"/>
      <c r="I536" s="115"/>
      <c r="J536" s="115"/>
      <c r="K536" s="115"/>
      <c r="L536" s="115"/>
      <c r="M536" s="115"/>
      <c r="N536" s="115"/>
      <c r="O536" s="115"/>
      <c r="P536" s="115"/>
      <c r="Q536" s="115"/>
      <c r="R536" s="115"/>
      <c r="S536" s="115"/>
      <c r="T536" s="115"/>
      <c r="U536" s="115"/>
      <c r="V536" s="115"/>
      <c r="W536" s="115"/>
      <c r="X536" s="115"/>
      <c r="Y536" s="115"/>
      <c r="Z536" s="115"/>
    </row>
    <row r="537" spans="1:26" ht="14.25" customHeight="1" x14ac:dyDescent="0.25">
      <c r="A537" s="115"/>
      <c r="B537" s="115"/>
      <c r="C537" s="115"/>
      <c r="D537" s="115"/>
      <c r="E537" s="115"/>
      <c r="F537" s="115"/>
      <c r="G537" s="115"/>
      <c r="H537" s="115"/>
      <c r="I537" s="115"/>
      <c r="J537" s="115"/>
      <c r="K537" s="115"/>
      <c r="L537" s="115"/>
      <c r="M537" s="115"/>
      <c r="N537" s="115"/>
      <c r="O537" s="115"/>
      <c r="P537" s="115"/>
      <c r="Q537" s="115"/>
      <c r="R537" s="115"/>
      <c r="S537" s="115"/>
      <c r="T537" s="115"/>
      <c r="U537" s="115"/>
      <c r="V537" s="115"/>
      <c r="W537" s="115"/>
      <c r="X537" s="115"/>
      <c r="Y537" s="115"/>
      <c r="Z537" s="115"/>
    </row>
    <row r="538" spans="1:26" ht="14.25" customHeight="1" x14ac:dyDescent="0.25">
      <c r="A538" s="115"/>
      <c r="B538" s="115"/>
      <c r="C538" s="115"/>
      <c r="D538" s="115"/>
      <c r="E538" s="115"/>
      <c r="F538" s="115"/>
      <c r="G538" s="115"/>
      <c r="H538" s="115"/>
      <c r="I538" s="115"/>
      <c r="J538" s="115"/>
      <c r="K538" s="115"/>
      <c r="L538" s="115"/>
      <c r="M538" s="115"/>
      <c r="N538" s="115"/>
      <c r="O538" s="115"/>
      <c r="P538" s="115"/>
      <c r="Q538" s="115"/>
      <c r="R538" s="115"/>
      <c r="S538" s="115"/>
      <c r="T538" s="115"/>
      <c r="U538" s="115"/>
      <c r="V538" s="115"/>
      <c r="W538" s="115"/>
      <c r="X538" s="115"/>
      <c r="Y538" s="115"/>
      <c r="Z538" s="115"/>
    </row>
    <row r="539" spans="1:26" ht="14.25" customHeight="1" x14ac:dyDescent="0.25">
      <c r="A539" s="115"/>
      <c r="B539" s="115"/>
      <c r="C539" s="115"/>
      <c r="D539" s="115"/>
      <c r="E539" s="115"/>
      <c r="F539" s="115"/>
      <c r="G539" s="115"/>
      <c r="H539" s="115"/>
      <c r="I539" s="115"/>
      <c r="J539" s="115"/>
      <c r="K539" s="115"/>
      <c r="L539" s="115"/>
      <c r="M539" s="115"/>
      <c r="N539" s="115"/>
      <c r="O539" s="115"/>
      <c r="P539" s="115"/>
      <c r="Q539" s="115"/>
      <c r="R539" s="115"/>
      <c r="S539" s="115"/>
      <c r="T539" s="115"/>
      <c r="U539" s="115"/>
      <c r="V539" s="115"/>
      <c r="W539" s="115"/>
      <c r="X539" s="115"/>
      <c r="Y539" s="115"/>
      <c r="Z539" s="115"/>
    </row>
    <row r="540" spans="1:26" ht="14.25" customHeight="1" x14ac:dyDescent="0.25">
      <c r="A540" s="115"/>
      <c r="B540" s="115"/>
      <c r="C540" s="115"/>
      <c r="D540" s="115"/>
      <c r="E540" s="115"/>
      <c r="F540" s="115"/>
      <c r="G540" s="115"/>
      <c r="H540" s="115"/>
      <c r="I540" s="115"/>
      <c r="J540" s="115"/>
      <c r="K540" s="115"/>
      <c r="L540" s="115"/>
      <c r="M540" s="115"/>
      <c r="N540" s="115"/>
      <c r="O540" s="115"/>
      <c r="P540" s="115"/>
      <c r="Q540" s="115"/>
      <c r="R540" s="115"/>
      <c r="S540" s="115"/>
      <c r="T540" s="115"/>
      <c r="U540" s="115"/>
      <c r="V540" s="115"/>
      <c r="W540" s="115"/>
      <c r="X540" s="115"/>
      <c r="Y540" s="115"/>
      <c r="Z540" s="115"/>
    </row>
    <row r="541" spans="1:26" ht="14.25" customHeight="1" x14ac:dyDescent="0.25">
      <c r="A541" s="115"/>
      <c r="B541" s="115"/>
      <c r="C541" s="115"/>
      <c r="D541" s="115"/>
      <c r="E541" s="115"/>
      <c r="F541" s="115"/>
      <c r="G541" s="115"/>
      <c r="H541" s="115"/>
      <c r="I541" s="115"/>
      <c r="J541" s="115"/>
      <c r="K541" s="115"/>
      <c r="L541" s="115"/>
      <c r="M541" s="115"/>
      <c r="N541" s="115"/>
      <c r="O541" s="115"/>
      <c r="P541" s="115"/>
      <c r="Q541" s="115"/>
      <c r="R541" s="115"/>
      <c r="S541" s="115"/>
      <c r="T541" s="115"/>
      <c r="U541" s="115"/>
      <c r="V541" s="115"/>
      <c r="W541" s="115"/>
      <c r="X541" s="115"/>
      <c r="Y541" s="115"/>
      <c r="Z541" s="115"/>
    </row>
    <row r="542" spans="1:26" ht="14.25" customHeight="1" x14ac:dyDescent="0.25">
      <c r="A542" s="115"/>
      <c r="B542" s="115"/>
      <c r="C542" s="115"/>
      <c r="D542" s="115"/>
      <c r="E542" s="115"/>
      <c r="F542" s="115"/>
      <c r="G542" s="115"/>
      <c r="H542" s="115"/>
      <c r="I542" s="115"/>
      <c r="J542" s="115"/>
      <c r="K542" s="115"/>
      <c r="L542" s="115"/>
      <c r="M542" s="115"/>
      <c r="N542" s="115"/>
      <c r="O542" s="115"/>
      <c r="P542" s="115"/>
      <c r="Q542" s="115"/>
      <c r="R542" s="115"/>
      <c r="S542" s="115"/>
      <c r="T542" s="115"/>
      <c r="U542" s="115"/>
      <c r="V542" s="115"/>
      <c r="W542" s="115"/>
      <c r="X542" s="115"/>
      <c r="Y542" s="115"/>
      <c r="Z542" s="115"/>
    </row>
    <row r="543" spans="1:26" ht="14.25" customHeight="1" x14ac:dyDescent="0.25">
      <c r="A543" s="115"/>
      <c r="B543" s="115"/>
      <c r="C543" s="115"/>
      <c r="D543" s="115"/>
      <c r="E543" s="115"/>
      <c r="F543" s="115"/>
      <c r="G543" s="115"/>
      <c r="H543" s="115"/>
      <c r="I543" s="115"/>
      <c r="J543" s="115"/>
      <c r="K543" s="115"/>
      <c r="L543" s="115"/>
      <c r="M543" s="115"/>
      <c r="N543" s="115"/>
      <c r="O543" s="115"/>
      <c r="P543" s="115"/>
      <c r="Q543" s="115"/>
      <c r="R543" s="115"/>
      <c r="S543" s="115"/>
      <c r="T543" s="115"/>
      <c r="U543" s="115"/>
      <c r="V543" s="115"/>
      <c r="W543" s="115"/>
      <c r="X543" s="115"/>
      <c r="Y543" s="115"/>
      <c r="Z543" s="115"/>
    </row>
    <row r="544" spans="1:26" ht="14.25" customHeight="1" x14ac:dyDescent="0.25">
      <c r="A544" s="115"/>
      <c r="B544" s="115"/>
      <c r="C544" s="115"/>
      <c r="D544" s="115"/>
      <c r="E544" s="115"/>
      <c r="F544" s="115"/>
      <c r="G544" s="115"/>
      <c r="H544" s="115"/>
      <c r="I544" s="115"/>
      <c r="J544" s="115"/>
      <c r="K544" s="115"/>
      <c r="L544" s="115"/>
      <c r="M544" s="115"/>
      <c r="N544" s="115"/>
      <c r="O544" s="115"/>
      <c r="P544" s="115"/>
      <c r="Q544" s="115"/>
      <c r="R544" s="115"/>
      <c r="S544" s="115"/>
      <c r="T544" s="115"/>
      <c r="U544" s="115"/>
      <c r="V544" s="115"/>
      <c r="W544" s="115"/>
      <c r="X544" s="115"/>
      <c r="Y544" s="115"/>
      <c r="Z544" s="115"/>
    </row>
    <row r="545" spans="1:26" ht="14.25" customHeight="1" x14ac:dyDescent="0.25">
      <c r="A545" s="115"/>
      <c r="B545" s="115"/>
      <c r="C545" s="115"/>
      <c r="D545" s="115"/>
      <c r="E545" s="115"/>
      <c r="F545" s="115"/>
      <c r="G545" s="115"/>
      <c r="H545" s="115"/>
      <c r="I545" s="115"/>
      <c r="J545" s="115"/>
      <c r="K545" s="115"/>
      <c r="L545" s="115"/>
      <c r="M545" s="115"/>
      <c r="N545" s="115"/>
      <c r="O545" s="115"/>
      <c r="P545" s="115"/>
      <c r="Q545" s="115"/>
      <c r="R545" s="115"/>
      <c r="S545" s="115"/>
      <c r="T545" s="115"/>
      <c r="U545" s="115"/>
      <c r="V545" s="115"/>
      <c r="W545" s="115"/>
      <c r="X545" s="115"/>
      <c r="Y545" s="115"/>
      <c r="Z545" s="115"/>
    </row>
    <row r="546" spans="1:26" ht="14.25" customHeight="1" x14ac:dyDescent="0.25">
      <c r="A546" s="115"/>
      <c r="B546" s="115"/>
      <c r="C546" s="115"/>
      <c r="D546" s="115"/>
      <c r="E546" s="115"/>
      <c r="F546" s="115"/>
      <c r="G546" s="115"/>
      <c r="H546" s="115"/>
      <c r="I546" s="115"/>
      <c r="J546" s="115"/>
      <c r="K546" s="115"/>
      <c r="L546" s="115"/>
      <c r="M546" s="115"/>
      <c r="N546" s="115"/>
      <c r="O546" s="115"/>
      <c r="P546" s="115"/>
      <c r="Q546" s="115"/>
      <c r="R546" s="115"/>
      <c r="S546" s="115"/>
      <c r="T546" s="115"/>
      <c r="U546" s="115"/>
      <c r="V546" s="115"/>
      <c r="W546" s="115"/>
      <c r="X546" s="115"/>
      <c r="Y546" s="115"/>
      <c r="Z546" s="115"/>
    </row>
    <row r="547" spans="1:26" ht="14.25" customHeight="1" x14ac:dyDescent="0.25">
      <c r="A547" s="115"/>
      <c r="B547" s="115"/>
      <c r="C547" s="115"/>
      <c r="D547" s="115"/>
      <c r="E547" s="115"/>
      <c r="F547" s="115"/>
      <c r="G547" s="115"/>
      <c r="H547" s="115"/>
      <c r="I547" s="115"/>
      <c r="J547" s="115"/>
      <c r="K547" s="115"/>
      <c r="L547" s="115"/>
      <c r="M547" s="115"/>
      <c r="N547" s="115"/>
      <c r="O547" s="115"/>
      <c r="P547" s="115"/>
      <c r="Q547" s="115"/>
      <c r="R547" s="115"/>
      <c r="S547" s="115"/>
      <c r="T547" s="115"/>
      <c r="U547" s="115"/>
      <c r="V547" s="115"/>
      <c r="W547" s="115"/>
      <c r="X547" s="115"/>
      <c r="Y547" s="115"/>
      <c r="Z547" s="115"/>
    </row>
    <row r="548" spans="1:26" ht="14.25" customHeight="1" x14ac:dyDescent="0.25">
      <c r="A548" s="115"/>
      <c r="B548" s="115"/>
      <c r="C548" s="115"/>
      <c r="D548" s="115"/>
      <c r="E548" s="115"/>
      <c r="F548" s="115"/>
      <c r="G548" s="115"/>
      <c r="H548" s="115"/>
      <c r="I548" s="115"/>
      <c r="J548" s="115"/>
      <c r="K548" s="115"/>
      <c r="L548" s="115"/>
      <c r="M548" s="115"/>
      <c r="N548" s="115"/>
      <c r="O548" s="115"/>
      <c r="P548" s="115"/>
      <c r="Q548" s="115"/>
      <c r="R548" s="115"/>
      <c r="S548" s="115"/>
      <c r="T548" s="115"/>
      <c r="U548" s="115"/>
      <c r="V548" s="115"/>
      <c r="W548" s="115"/>
      <c r="X548" s="115"/>
      <c r="Y548" s="115"/>
      <c r="Z548" s="115"/>
    </row>
    <row r="549" spans="1:26" ht="14.25" customHeight="1" x14ac:dyDescent="0.25">
      <c r="A549" s="115"/>
      <c r="B549" s="115"/>
      <c r="C549" s="115"/>
      <c r="D549" s="115"/>
      <c r="E549" s="115"/>
      <c r="F549" s="115"/>
      <c r="G549" s="115"/>
      <c r="H549" s="115"/>
      <c r="I549" s="115"/>
      <c r="J549" s="115"/>
      <c r="K549" s="115"/>
      <c r="L549" s="115"/>
      <c r="M549" s="115"/>
      <c r="N549" s="115"/>
      <c r="O549" s="115"/>
      <c r="P549" s="115"/>
      <c r="Q549" s="115"/>
      <c r="R549" s="115"/>
      <c r="S549" s="115"/>
      <c r="T549" s="115"/>
      <c r="U549" s="115"/>
      <c r="V549" s="115"/>
      <c r="W549" s="115"/>
      <c r="X549" s="115"/>
      <c r="Y549" s="115"/>
      <c r="Z549" s="115"/>
    </row>
    <row r="550" spans="1:26" ht="14.25" customHeight="1" x14ac:dyDescent="0.25">
      <c r="A550" s="115"/>
      <c r="B550" s="115"/>
      <c r="C550" s="115"/>
      <c r="D550" s="115"/>
      <c r="E550" s="115"/>
      <c r="F550" s="115"/>
      <c r="G550" s="115"/>
      <c r="H550" s="115"/>
      <c r="I550" s="115"/>
      <c r="J550" s="115"/>
      <c r="K550" s="115"/>
      <c r="L550" s="115"/>
      <c r="M550" s="115"/>
      <c r="N550" s="115"/>
      <c r="O550" s="115"/>
      <c r="P550" s="115"/>
      <c r="Q550" s="115"/>
      <c r="R550" s="115"/>
      <c r="S550" s="115"/>
      <c r="T550" s="115"/>
      <c r="U550" s="115"/>
      <c r="V550" s="115"/>
      <c r="W550" s="115"/>
      <c r="X550" s="115"/>
      <c r="Y550" s="115"/>
      <c r="Z550" s="115"/>
    </row>
    <row r="551" spans="1:26" ht="14.25" customHeight="1" x14ac:dyDescent="0.25">
      <c r="A551" s="115"/>
      <c r="B551" s="115"/>
      <c r="C551" s="115"/>
      <c r="D551" s="115"/>
      <c r="E551" s="115"/>
      <c r="F551" s="115"/>
      <c r="G551" s="115"/>
      <c r="H551" s="115"/>
      <c r="I551" s="115"/>
      <c r="J551" s="115"/>
      <c r="K551" s="115"/>
      <c r="L551" s="115"/>
      <c r="M551" s="115"/>
      <c r="N551" s="115"/>
      <c r="O551" s="115"/>
      <c r="P551" s="115"/>
      <c r="Q551" s="115"/>
      <c r="R551" s="115"/>
      <c r="S551" s="115"/>
      <c r="T551" s="115"/>
      <c r="U551" s="115"/>
      <c r="V551" s="115"/>
      <c r="W551" s="115"/>
      <c r="X551" s="115"/>
      <c r="Y551" s="115"/>
      <c r="Z551" s="115"/>
    </row>
    <row r="552" spans="1:26" ht="14.25" customHeight="1" x14ac:dyDescent="0.25">
      <c r="A552" s="115"/>
      <c r="B552" s="115"/>
      <c r="C552" s="115"/>
      <c r="D552" s="115"/>
      <c r="E552" s="115"/>
      <c r="F552" s="115"/>
      <c r="G552" s="115"/>
      <c r="H552" s="115"/>
      <c r="I552" s="115"/>
      <c r="J552" s="115"/>
      <c r="K552" s="115"/>
      <c r="L552" s="115"/>
      <c r="M552" s="115"/>
      <c r="N552" s="115"/>
      <c r="O552" s="115"/>
      <c r="P552" s="115"/>
      <c r="Q552" s="115"/>
      <c r="R552" s="115"/>
      <c r="S552" s="115"/>
      <c r="T552" s="115"/>
      <c r="U552" s="115"/>
      <c r="V552" s="115"/>
      <c r="W552" s="115"/>
      <c r="X552" s="115"/>
      <c r="Y552" s="115"/>
      <c r="Z552" s="115"/>
    </row>
    <row r="553" spans="1:26" ht="14.25" customHeight="1" x14ac:dyDescent="0.25">
      <c r="A553" s="115"/>
      <c r="B553" s="115"/>
      <c r="C553" s="115"/>
      <c r="D553" s="115"/>
      <c r="E553" s="115"/>
      <c r="F553" s="115"/>
      <c r="G553" s="115"/>
      <c r="H553" s="115"/>
      <c r="I553" s="115"/>
      <c r="J553" s="115"/>
      <c r="K553" s="115"/>
      <c r="L553" s="115"/>
      <c r="M553" s="115"/>
      <c r="N553" s="115"/>
      <c r="O553" s="115"/>
      <c r="P553" s="115"/>
      <c r="Q553" s="115"/>
      <c r="R553" s="115"/>
      <c r="S553" s="115"/>
      <c r="T553" s="115"/>
      <c r="U553" s="115"/>
      <c r="V553" s="115"/>
      <c r="W553" s="115"/>
      <c r="X553" s="115"/>
      <c r="Y553" s="115"/>
      <c r="Z553" s="115"/>
    </row>
    <row r="554" spans="1:26" ht="14.25" customHeight="1" x14ac:dyDescent="0.25">
      <c r="A554" s="115"/>
      <c r="B554" s="115"/>
      <c r="C554" s="115"/>
      <c r="D554" s="115"/>
      <c r="E554" s="115"/>
      <c r="F554" s="115"/>
      <c r="G554" s="115"/>
      <c r="H554" s="115"/>
      <c r="I554" s="115"/>
      <c r="J554" s="115"/>
      <c r="K554" s="115"/>
      <c r="L554" s="115"/>
      <c r="M554" s="115"/>
      <c r="N554" s="115"/>
      <c r="O554" s="115"/>
      <c r="P554" s="115"/>
      <c r="Q554" s="115"/>
      <c r="R554" s="115"/>
      <c r="S554" s="115"/>
      <c r="T554" s="115"/>
      <c r="U554" s="115"/>
      <c r="V554" s="115"/>
      <c r="W554" s="115"/>
      <c r="X554" s="115"/>
      <c r="Y554" s="115"/>
      <c r="Z554" s="115"/>
    </row>
    <row r="555" spans="1:26" ht="14.25" customHeight="1" x14ac:dyDescent="0.25">
      <c r="A555" s="115"/>
      <c r="B555" s="115"/>
      <c r="C555" s="115"/>
      <c r="D555" s="115"/>
      <c r="E555" s="115"/>
      <c r="F555" s="115"/>
      <c r="G555" s="115"/>
      <c r="H555" s="115"/>
      <c r="I555" s="115"/>
      <c r="J555" s="115"/>
      <c r="K555" s="115"/>
      <c r="L555" s="115"/>
      <c r="M555" s="115"/>
      <c r="N555" s="115"/>
      <c r="O555" s="115"/>
      <c r="P555" s="115"/>
      <c r="Q555" s="115"/>
      <c r="R555" s="115"/>
      <c r="S555" s="115"/>
      <c r="T555" s="115"/>
      <c r="U555" s="115"/>
      <c r="V555" s="115"/>
      <c r="W555" s="115"/>
      <c r="X555" s="115"/>
      <c r="Y555" s="115"/>
      <c r="Z555" s="115"/>
    </row>
    <row r="556" spans="1:26" ht="14.25" customHeight="1" x14ac:dyDescent="0.25">
      <c r="A556" s="115"/>
      <c r="B556" s="115"/>
      <c r="C556" s="115"/>
      <c r="D556" s="115"/>
      <c r="E556" s="115"/>
      <c r="F556" s="115"/>
      <c r="G556" s="115"/>
      <c r="H556" s="115"/>
      <c r="I556" s="115"/>
      <c r="J556" s="115"/>
      <c r="K556" s="115"/>
      <c r="L556" s="115"/>
      <c r="M556" s="115"/>
      <c r="N556" s="115"/>
      <c r="O556" s="115"/>
      <c r="P556" s="115"/>
      <c r="Q556" s="115"/>
      <c r="R556" s="115"/>
      <c r="S556" s="115"/>
      <c r="T556" s="115"/>
      <c r="U556" s="115"/>
      <c r="V556" s="115"/>
      <c r="W556" s="115"/>
      <c r="X556" s="115"/>
      <c r="Y556" s="115"/>
      <c r="Z556" s="115"/>
    </row>
    <row r="557" spans="1:26" ht="14.25" customHeight="1" x14ac:dyDescent="0.25">
      <c r="A557" s="115"/>
      <c r="B557" s="115"/>
      <c r="C557" s="115"/>
      <c r="D557" s="115"/>
      <c r="E557" s="115"/>
      <c r="F557" s="115"/>
      <c r="G557" s="115"/>
      <c r="H557" s="115"/>
      <c r="I557" s="115"/>
      <c r="J557" s="115"/>
      <c r="K557" s="115"/>
      <c r="L557" s="115"/>
      <c r="M557" s="115"/>
      <c r="N557" s="115"/>
      <c r="O557" s="115"/>
      <c r="P557" s="115"/>
      <c r="Q557" s="115"/>
      <c r="R557" s="115"/>
      <c r="S557" s="115"/>
      <c r="T557" s="115"/>
      <c r="U557" s="115"/>
      <c r="V557" s="115"/>
      <c r="W557" s="115"/>
      <c r="X557" s="115"/>
      <c r="Y557" s="115"/>
      <c r="Z557" s="115"/>
    </row>
    <row r="558" spans="1:26" ht="14.25" customHeight="1" x14ac:dyDescent="0.25">
      <c r="A558" s="115"/>
      <c r="B558" s="115"/>
      <c r="C558" s="115"/>
      <c r="D558" s="115"/>
      <c r="E558" s="115"/>
      <c r="F558" s="115"/>
      <c r="G558" s="115"/>
      <c r="H558" s="115"/>
      <c r="I558" s="115"/>
      <c r="J558" s="115"/>
      <c r="K558" s="115"/>
      <c r="L558" s="115"/>
      <c r="M558" s="115"/>
      <c r="N558" s="115"/>
      <c r="O558" s="115"/>
      <c r="P558" s="115"/>
      <c r="Q558" s="115"/>
      <c r="R558" s="115"/>
      <c r="S558" s="115"/>
      <c r="T558" s="115"/>
      <c r="U558" s="115"/>
      <c r="V558" s="115"/>
      <c r="W558" s="115"/>
      <c r="X558" s="115"/>
      <c r="Y558" s="115"/>
      <c r="Z558" s="115"/>
    </row>
    <row r="559" spans="1:26" ht="14.25" customHeight="1" x14ac:dyDescent="0.25">
      <c r="A559" s="115"/>
      <c r="B559" s="115"/>
      <c r="C559" s="115"/>
      <c r="D559" s="115"/>
      <c r="E559" s="115"/>
      <c r="F559" s="115"/>
      <c r="G559" s="115"/>
      <c r="H559" s="115"/>
      <c r="I559" s="115"/>
      <c r="J559" s="115"/>
      <c r="K559" s="115"/>
      <c r="L559" s="115"/>
      <c r="M559" s="115"/>
      <c r="N559" s="115"/>
      <c r="O559" s="115"/>
      <c r="P559" s="115"/>
      <c r="Q559" s="115"/>
      <c r="R559" s="115"/>
      <c r="S559" s="115"/>
      <c r="T559" s="115"/>
      <c r="U559" s="115"/>
      <c r="V559" s="115"/>
      <c r="W559" s="115"/>
      <c r="X559" s="115"/>
      <c r="Y559" s="115"/>
      <c r="Z559" s="115"/>
    </row>
    <row r="560" spans="1:26" ht="14.25" customHeight="1" x14ac:dyDescent="0.25">
      <c r="A560" s="115"/>
      <c r="B560" s="115"/>
      <c r="C560" s="115"/>
      <c r="D560" s="115"/>
      <c r="E560" s="115"/>
      <c r="F560" s="115"/>
      <c r="G560" s="115"/>
      <c r="H560" s="115"/>
      <c r="I560" s="115"/>
      <c r="J560" s="115"/>
      <c r="K560" s="115"/>
      <c r="L560" s="115"/>
      <c r="M560" s="115"/>
      <c r="N560" s="115"/>
      <c r="O560" s="115"/>
      <c r="P560" s="115"/>
      <c r="Q560" s="115"/>
      <c r="R560" s="115"/>
      <c r="S560" s="115"/>
      <c r="T560" s="115"/>
      <c r="U560" s="115"/>
      <c r="V560" s="115"/>
      <c r="W560" s="115"/>
      <c r="X560" s="115"/>
      <c r="Y560" s="115"/>
      <c r="Z560" s="115"/>
    </row>
    <row r="561" spans="1:26" ht="14.25" customHeight="1" x14ac:dyDescent="0.25">
      <c r="A561" s="115"/>
      <c r="B561" s="115"/>
      <c r="C561" s="115"/>
      <c r="D561" s="115"/>
      <c r="E561" s="115"/>
      <c r="F561" s="115"/>
      <c r="G561" s="115"/>
      <c r="H561" s="115"/>
      <c r="I561" s="115"/>
      <c r="J561" s="115"/>
      <c r="K561" s="115"/>
      <c r="L561" s="115"/>
      <c r="M561" s="115"/>
      <c r="N561" s="115"/>
      <c r="O561" s="115"/>
      <c r="P561" s="115"/>
      <c r="Q561" s="115"/>
      <c r="R561" s="115"/>
      <c r="S561" s="115"/>
      <c r="T561" s="115"/>
      <c r="U561" s="115"/>
      <c r="V561" s="115"/>
      <c r="W561" s="115"/>
      <c r="X561" s="115"/>
      <c r="Y561" s="115"/>
      <c r="Z561" s="115"/>
    </row>
    <row r="562" spans="1:26" ht="14.25" customHeight="1" x14ac:dyDescent="0.25">
      <c r="A562" s="115"/>
      <c r="B562" s="115"/>
      <c r="C562" s="115"/>
      <c r="D562" s="115"/>
      <c r="E562" s="115"/>
      <c r="F562" s="115"/>
      <c r="G562" s="115"/>
      <c r="H562" s="115"/>
      <c r="I562" s="115"/>
      <c r="J562" s="115"/>
      <c r="K562" s="115"/>
      <c r="L562" s="115"/>
      <c r="M562" s="115"/>
      <c r="N562" s="115"/>
      <c r="O562" s="115"/>
      <c r="P562" s="115"/>
      <c r="Q562" s="115"/>
      <c r="R562" s="115"/>
      <c r="S562" s="115"/>
      <c r="T562" s="115"/>
      <c r="U562" s="115"/>
      <c r="V562" s="115"/>
      <c r="W562" s="115"/>
      <c r="X562" s="115"/>
      <c r="Y562" s="115"/>
      <c r="Z562" s="115"/>
    </row>
    <row r="563" spans="1:26" ht="14.25" customHeight="1" x14ac:dyDescent="0.25">
      <c r="A563" s="115"/>
      <c r="B563" s="115"/>
      <c r="C563" s="115"/>
      <c r="D563" s="115"/>
      <c r="E563" s="115"/>
      <c r="F563" s="115"/>
      <c r="G563" s="115"/>
      <c r="H563" s="115"/>
      <c r="I563" s="115"/>
      <c r="J563" s="115"/>
      <c r="K563" s="115"/>
      <c r="L563" s="115"/>
      <c r="M563" s="115"/>
      <c r="N563" s="115"/>
      <c r="O563" s="115"/>
      <c r="P563" s="115"/>
      <c r="Q563" s="115"/>
      <c r="R563" s="115"/>
      <c r="S563" s="115"/>
      <c r="T563" s="115"/>
      <c r="U563" s="115"/>
      <c r="V563" s="115"/>
      <c r="W563" s="115"/>
      <c r="X563" s="115"/>
      <c r="Y563" s="115"/>
      <c r="Z563" s="115"/>
    </row>
    <row r="564" spans="1:26" ht="14.25" customHeight="1" x14ac:dyDescent="0.25">
      <c r="A564" s="115"/>
      <c r="B564" s="115"/>
      <c r="C564" s="115"/>
      <c r="D564" s="115"/>
      <c r="E564" s="115"/>
      <c r="F564" s="115"/>
      <c r="G564" s="115"/>
      <c r="H564" s="115"/>
      <c r="I564" s="115"/>
      <c r="J564" s="115"/>
      <c r="K564" s="115"/>
      <c r="L564" s="115"/>
      <c r="M564" s="115"/>
      <c r="N564" s="115"/>
      <c r="O564" s="115"/>
      <c r="P564" s="115"/>
      <c r="Q564" s="115"/>
      <c r="R564" s="115"/>
      <c r="S564" s="115"/>
      <c r="T564" s="115"/>
      <c r="U564" s="115"/>
      <c r="V564" s="115"/>
      <c r="W564" s="115"/>
      <c r="X564" s="115"/>
      <c r="Y564" s="115"/>
      <c r="Z564" s="115"/>
    </row>
    <row r="565" spans="1:26" ht="14.25" customHeight="1" x14ac:dyDescent="0.25">
      <c r="A565" s="115"/>
      <c r="B565" s="115"/>
      <c r="C565" s="115"/>
      <c r="D565" s="115"/>
      <c r="E565" s="115"/>
      <c r="F565" s="115"/>
      <c r="G565" s="115"/>
      <c r="H565" s="115"/>
      <c r="I565" s="115"/>
      <c r="J565" s="115"/>
      <c r="K565" s="115"/>
      <c r="L565" s="115"/>
      <c r="M565" s="115"/>
      <c r="N565" s="115"/>
      <c r="O565" s="115"/>
      <c r="P565" s="115"/>
      <c r="Q565" s="115"/>
      <c r="R565" s="115"/>
      <c r="S565" s="115"/>
      <c r="T565" s="115"/>
      <c r="U565" s="115"/>
      <c r="V565" s="115"/>
      <c r="W565" s="115"/>
      <c r="X565" s="115"/>
      <c r="Y565" s="115"/>
      <c r="Z565" s="115"/>
    </row>
    <row r="566" spans="1:26" ht="14.25" customHeight="1" x14ac:dyDescent="0.25">
      <c r="A566" s="115"/>
      <c r="B566" s="115"/>
      <c r="C566" s="115"/>
      <c r="D566" s="115"/>
      <c r="E566" s="115"/>
      <c r="F566" s="115"/>
      <c r="G566" s="115"/>
      <c r="H566" s="115"/>
      <c r="I566" s="115"/>
      <c r="J566" s="115"/>
      <c r="K566" s="115"/>
      <c r="L566" s="115"/>
      <c r="M566" s="115"/>
      <c r="N566" s="115"/>
      <c r="O566" s="115"/>
      <c r="P566" s="115"/>
      <c r="Q566" s="115"/>
      <c r="R566" s="115"/>
      <c r="S566" s="115"/>
      <c r="T566" s="115"/>
      <c r="U566" s="115"/>
      <c r="V566" s="115"/>
      <c r="W566" s="115"/>
      <c r="X566" s="115"/>
      <c r="Y566" s="115"/>
      <c r="Z566" s="115"/>
    </row>
    <row r="567" spans="1:26" ht="14.25" customHeight="1" x14ac:dyDescent="0.25">
      <c r="A567" s="115"/>
      <c r="B567" s="115"/>
      <c r="C567" s="115"/>
      <c r="D567" s="115"/>
      <c r="E567" s="115"/>
      <c r="F567" s="115"/>
      <c r="G567" s="115"/>
      <c r="H567" s="115"/>
      <c r="I567" s="115"/>
      <c r="J567" s="115"/>
      <c r="K567" s="115"/>
      <c r="L567" s="115"/>
      <c r="M567" s="115"/>
      <c r="N567" s="115"/>
      <c r="O567" s="115"/>
      <c r="P567" s="115"/>
      <c r="Q567" s="115"/>
      <c r="R567" s="115"/>
      <c r="S567" s="115"/>
      <c r="T567" s="115"/>
      <c r="U567" s="115"/>
      <c r="V567" s="115"/>
      <c r="W567" s="115"/>
      <c r="X567" s="115"/>
      <c r="Y567" s="115"/>
      <c r="Z567" s="115"/>
    </row>
    <row r="568" spans="1:26" ht="14.25" customHeight="1" x14ac:dyDescent="0.25">
      <c r="A568" s="115"/>
      <c r="B568" s="115"/>
      <c r="C568" s="115"/>
      <c r="D568" s="115"/>
      <c r="E568" s="115"/>
      <c r="F568" s="115"/>
      <c r="G568" s="115"/>
      <c r="H568" s="115"/>
      <c r="I568" s="115"/>
      <c r="J568" s="115"/>
      <c r="K568" s="115"/>
      <c r="L568" s="115"/>
      <c r="M568" s="115"/>
      <c r="N568" s="115"/>
      <c r="O568" s="115"/>
      <c r="P568" s="115"/>
      <c r="Q568" s="115"/>
      <c r="R568" s="115"/>
      <c r="S568" s="115"/>
      <c r="T568" s="115"/>
      <c r="U568" s="115"/>
      <c r="V568" s="115"/>
      <c r="W568" s="115"/>
      <c r="X568" s="115"/>
      <c r="Y568" s="115"/>
      <c r="Z568" s="115"/>
    </row>
    <row r="569" spans="1:26" ht="14.25" customHeight="1" x14ac:dyDescent="0.25">
      <c r="A569" s="115"/>
      <c r="B569" s="115"/>
      <c r="C569" s="115"/>
      <c r="D569" s="115"/>
      <c r="E569" s="115"/>
      <c r="F569" s="115"/>
      <c r="G569" s="115"/>
      <c r="H569" s="115"/>
      <c r="I569" s="115"/>
      <c r="J569" s="115"/>
      <c r="K569" s="115"/>
      <c r="L569" s="115"/>
      <c r="M569" s="115"/>
      <c r="N569" s="115"/>
      <c r="O569" s="115"/>
      <c r="P569" s="115"/>
      <c r="Q569" s="115"/>
      <c r="R569" s="115"/>
      <c r="S569" s="115"/>
      <c r="T569" s="115"/>
      <c r="U569" s="115"/>
      <c r="V569" s="115"/>
      <c r="W569" s="115"/>
      <c r="X569" s="115"/>
      <c r="Y569" s="115"/>
      <c r="Z569" s="115"/>
    </row>
    <row r="570" spans="1:26" ht="14.25" customHeight="1" x14ac:dyDescent="0.25">
      <c r="A570" s="115"/>
      <c r="B570" s="115"/>
      <c r="C570" s="115"/>
      <c r="D570" s="115"/>
      <c r="E570" s="115"/>
      <c r="F570" s="115"/>
      <c r="G570" s="115"/>
      <c r="H570" s="115"/>
      <c r="I570" s="115"/>
      <c r="J570" s="115"/>
      <c r="K570" s="115"/>
      <c r="L570" s="115"/>
      <c r="M570" s="115"/>
      <c r="N570" s="115"/>
      <c r="O570" s="115"/>
      <c r="P570" s="115"/>
      <c r="Q570" s="115"/>
      <c r="R570" s="115"/>
      <c r="S570" s="115"/>
      <c r="T570" s="115"/>
      <c r="U570" s="115"/>
      <c r="V570" s="115"/>
      <c r="W570" s="115"/>
      <c r="X570" s="115"/>
      <c r="Y570" s="115"/>
      <c r="Z570" s="115"/>
    </row>
    <row r="571" spans="1:26" ht="14.25" customHeight="1" x14ac:dyDescent="0.25">
      <c r="A571" s="115"/>
      <c r="B571" s="115"/>
      <c r="C571" s="115"/>
      <c r="D571" s="115"/>
      <c r="E571" s="115"/>
      <c r="F571" s="115"/>
      <c r="G571" s="115"/>
      <c r="H571" s="115"/>
      <c r="I571" s="115"/>
      <c r="J571" s="115"/>
      <c r="K571" s="115"/>
      <c r="L571" s="115"/>
      <c r="M571" s="115"/>
      <c r="N571" s="115"/>
      <c r="O571" s="115"/>
      <c r="P571" s="115"/>
      <c r="Q571" s="115"/>
      <c r="R571" s="115"/>
      <c r="S571" s="115"/>
      <c r="T571" s="115"/>
      <c r="U571" s="115"/>
      <c r="V571" s="115"/>
      <c r="W571" s="115"/>
      <c r="X571" s="115"/>
      <c r="Y571" s="115"/>
      <c r="Z571" s="115"/>
    </row>
    <row r="572" spans="1:26" ht="14.25" customHeight="1" x14ac:dyDescent="0.25">
      <c r="A572" s="115"/>
      <c r="B572" s="115"/>
      <c r="C572" s="115"/>
      <c r="D572" s="115"/>
      <c r="E572" s="115"/>
      <c r="F572" s="115"/>
      <c r="G572" s="115"/>
      <c r="H572" s="115"/>
      <c r="I572" s="115"/>
      <c r="J572" s="115"/>
      <c r="K572" s="115"/>
      <c r="L572" s="115"/>
      <c r="M572" s="115"/>
      <c r="N572" s="115"/>
      <c r="O572" s="115"/>
      <c r="P572" s="115"/>
      <c r="Q572" s="115"/>
      <c r="R572" s="115"/>
      <c r="S572" s="115"/>
      <c r="T572" s="115"/>
      <c r="U572" s="115"/>
      <c r="V572" s="115"/>
      <c r="W572" s="115"/>
      <c r="X572" s="115"/>
      <c r="Y572" s="115"/>
      <c r="Z572" s="115"/>
    </row>
    <row r="573" spans="1:26" ht="14.25" customHeight="1" x14ac:dyDescent="0.25">
      <c r="A573" s="115"/>
      <c r="B573" s="115"/>
      <c r="C573" s="115"/>
      <c r="D573" s="115"/>
      <c r="E573" s="115"/>
      <c r="F573" s="115"/>
      <c r="G573" s="115"/>
      <c r="H573" s="115"/>
      <c r="I573" s="115"/>
      <c r="J573" s="115"/>
      <c r="K573" s="115"/>
      <c r="L573" s="115"/>
      <c r="M573" s="115"/>
      <c r="N573" s="115"/>
      <c r="O573" s="115"/>
      <c r="P573" s="115"/>
      <c r="Q573" s="115"/>
      <c r="R573" s="115"/>
      <c r="S573" s="115"/>
      <c r="T573" s="115"/>
      <c r="U573" s="115"/>
      <c r="V573" s="115"/>
      <c r="W573" s="115"/>
      <c r="X573" s="115"/>
      <c r="Y573" s="115"/>
      <c r="Z573" s="115"/>
    </row>
    <row r="574" spans="1:26" ht="14.25" customHeight="1" x14ac:dyDescent="0.25">
      <c r="A574" s="115"/>
      <c r="B574" s="115"/>
      <c r="C574" s="115"/>
      <c r="D574" s="115"/>
      <c r="E574" s="115"/>
      <c r="F574" s="115"/>
      <c r="G574" s="115"/>
      <c r="H574" s="115"/>
      <c r="I574" s="115"/>
      <c r="J574" s="115"/>
      <c r="K574" s="115"/>
      <c r="L574" s="115"/>
      <c r="M574" s="115"/>
      <c r="N574" s="115"/>
      <c r="O574" s="115"/>
      <c r="P574" s="115"/>
      <c r="Q574" s="115"/>
      <c r="R574" s="115"/>
      <c r="S574" s="115"/>
      <c r="T574" s="115"/>
      <c r="U574" s="115"/>
      <c r="V574" s="115"/>
      <c r="W574" s="115"/>
      <c r="X574" s="115"/>
      <c r="Y574" s="115"/>
      <c r="Z574" s="115"/>
    </row>
    <row r="575" spans="1:26" ht="14.25" customHeight="1" x14ac:dyDescent="0.25">
      <c r="A575" s="115"/>
      <c r="B575" s="115"/>
      <c r="C575" s="115"/>
      <c r="D575" s="115"/>
      <c r="E575" s="115"/>
      <c r="F575" s="115"/>
      <c r="G575" s="115"/>
      <c r="H575" s="115"/>
      <c r="I575" s="115"/>
      <c r="J575" s="115"/>
      <c r="K575" s="115"/>
      <c r="L575" s="115"/>
      <c r="M575" s="115"/>
      <c r="N575" s="115"/>
      <c r="O575" s="115"/>
      <c r="P575" s="115"/>
      <c r="Q575" s="115"/>
      <c r="R575" s="115"/>
      <c r="S575" s="115"/>
      <c r="T575" s="115"/>
      <c r="U575" s="115"/>
      <c r="V575" s="115"/>
      <c r="W575" s="115"/>
      <c r="X575" s="115"/>
      <c r="Y575" s="115"/>
      <c r="Z575" s="115"/>
    </row>
    <row r="576" spans="1:26" ht="14.25" customHeight="1" x14ac:dyDescent="0.25">
      <c r="A576" s="115"/>
      <c r="B576" s="115"/>
      <c r="C576" s="115"/>
      <c r="D576" s="115"/>
      <c r="E576" s="115"/>
      <c r="F576" s="115"/>
      <c r="G576" s="115"/>
      <c r="H576" s="115"/>
      <c r="I576" s="115"/>
      <c r="J576" s="115"/>
      <c r="K576" s="115"/>
      <c r="L576" s="115"/>
      <c r="M576" s="115"/>
      <c r="N576" s="115"/>
      <c r="O576" s="115"/>
      <c r="P576" s="115"/>
      <c r="Q576" s="115"/>
      <c r="R576" s="115"/>
      <c r="S576" s="115"/>
      <c r="T576" s="115"/>
      <c r="U576" s="115"/>
      <c r="V576" s="115"/>
      <c r="W576" s="115"/>
      <c r="X576" s="115"/>
      <c r="Y576" s="115"/>
      <c r="Z576" s="115"/>
    </row>
    <row r="577" spans="1:26" ht="14.25" customHeight="1" x14ac:dyDescent="0.25">
      <c r="A577" s="115"/>
      <c r="B577" s="115"/>
      <c r="C577" s="115"/>
      <c r="D577" s="115"/>
      <c r="E577" s="115"/>
      <c r="F577" s="115"/>
      <c r="G577" s="115"/>
      <c r="H577" s="115"/>
      <c r="I577" s="115"/>
      <c r="J577" s="115"/>
      <c r="K577" s="115"/>
      <c r="L577" s="115"/>
      <c r="M577" s="115"/>
      <c r="N577" s="115"/>
      <c r="O577" s="115"/>
      <c r="P577" s="115"/>
      <c r="Q577" s="115"/>
      <c r="R577" s="115"/>
      <c r="S577" s="115"/>
      <c r="T577" s="115"/>
      <c r="U577" s="115"/>
      <c r="V577" s="115"/>
      <c r="W577" s="115"/>
      <c r="X577" s="115"/>
      <c r="Y577" s="115"/>
      <c r="Z577" s="115"/>
    </row>
    <row r="578" spans="1:26" ht="14.25" customHeight="1" x14ac:dyDescent="0.25">
      <c r="A578" s="115"/>
      <c r="B578" s="115"/>
      <c r="C578" s="115"/>
      <c r="D578" s="115"/>
      <c r="E578" s="115"/>
      <c r="F578" s="115"/>
      <c r="G578" s="115"/>
      <c r="H578" s="115"/>
      <c r="I578" s="115"/>
      <c r="J578" s="115"/>
      <c r="K578" s="115"/>
      <c r="L578" s="115"/>
      <c r="M578" s="115"/>
      <c r="N578" s="115"/>
      <c r="O578" s="115"/>
      <c r="P578" s="115"/>
      <c r="Q578" s="115"/>
      <c r="R578" s="115"/>
      <c r="S578" s="115"/>
      <c r="T578" s="115"/>
      <c r="U578" s="115"/>
      <c r="V578" s="115"/>
      <c r="W578" s="115"/>
      <c r="X578" s="115"/>
      <c r="Y578" s="115"/>
      <c r="Z578" s="115"/>
    </row>
    <row r="579" spans="1:26" ht="14.25" customHeight="1" x14ac:dyDescent="0.25">
      <c r="A579" s="115"/>
      <c r="B579" s="115"/>
      <c r="C579" s="115"/>
      <c r="D579" s="115"/>
      <c r="E579" s="115"/>
      <c r="F579" s="115"/>
      <c r="G579" s="115"/>
      <c r="H579" s="115"/>
      <c r="I579" s="115"/>
      <c r="J579" s="115"/>
      <c r="K579" s="115"/>
      <c r="L579" s="115"/>
      <c r="M579" s="115"/>
      <c r="N579" s="115"/>
      <c r="O579" s="115"/>
      <c r="P579" s="115"/>
      <c r="Q579" s="115"/>
      <c r="R579" s="115"/>
      <c r="S579" s="115"/>
      <c r="T579" s="115"/>
      <c r="U579" s="115"/>
      <c r="V579" s="115"/>
      <c r="W579" s="115"/>
      <c r="X579" s="115"/>
      <c r="Y579" s="115"/>
      <c r="Z579" s="115"/>
    </row>
    <row r="580" spans="1:26" ht="14.25" customHeight="1" x14ac:dyDescent="0.25">
      <c r="A580" s="115"/>
      <c r="B580" s="115"/>
      <c r="C580" s="115"/>
      <c r="D580" s="115"/>
      <c r="E580" s="115"/>
      <c r="F580" s="115"/>
      <c r="G580" s="115"/>
      <c r="H580" s="115"/>
      <c r="I580" s="115"/>
      <c r="J580" s="115"/>
      <c r="K580" s="115"/>
      <c r="L580" s="115"/>
      <c r="M580" s="115"/>
      <c r="N580" s="115"/>
      <c r="O580" s="115"/>
      <c r="P580" s="115"/>
      <c r="Q580" s="115"/>
      <c r="R580" s="115"/>
      <c r="S580" s="115"/>
      <c r="T580" s="115"/>
      <c r="U580" s="115"/>
      <c r="V580" s="115"/>
      <c r="W580" s="115"/>
      <c r="X580" s="115"/>
      <c r="Y580" s="115"/>
      <c r="Z580" s="115"/>
    </row>
    <row r="581" spans="1:26" ht="14.25" customHeight="1" x14ac:dyDescent="0.25">
      <c r="A581" s="115"/>
      <c r="B581" s="115"/>
      <c r="C581" s="115"/>
      <c r="D581" s="115"/>
      <c r="E581" s="115"/>
      <c r="F581" s="115"/>
      <c r="G581" s="115"/>
      <c r="H581" s="115"/>
      <c r="I581" s="115"/>
      <c r="J581" s="115"/>
      <c r="K581" s="115"/>
      <c r="L581" s="115"/>
      <c r="M581" s="115"/>
      <c r="N581" s="115"/>
      <c r="O581" s="115"/>
      <c r="P581" s="115"/>
      <c r="Q581" s="115"/>
      <c r="R581" s="115"/>
      <c r="S581" s="115"/>
      <c r="T581" s="115"/>
      <c r="U581" s="115"/>
      <c r="V581" s="115"/>
      <c r="W581" s="115"/>
      <c r="X581" s="115"/>
      <c r="Y581" s="115"/>
      <c r="Z581" s="115"/>
    </row>
    <row r="582" spans="1:26" ht="14.25" customHeight="1" x14ac:dyDescent="0.25">
      <c r="A582" s="115"/>
      <c r="B582" s="115"/>
      <c r="C582" s="115"/>
      <c r="D582" s="115"/>
      <c r="E582" s="115"/>
      <c r="F582" s="115"/>
      <c r="G582" s="115"/>
      <c r="H582" s="115"/>
      <c r="I582" s="115"/>
      <c r="J582" s="115"/>
      <c r="K582" s="115"/>
      <c r="L582" s="115"/>
      <c r="M582" s="115"/>
      <c r="N582" s="115"/>
      <c r="O582" s="115"/>
      <c r="P582" s="115"/>
      <c r="Q582" s="115"/>
      <c r="R582" s="115"/>
      <c r="S582" s="115"/>
      <c r="T582" s="115"/>
      <c r="U582" s="115"/>
      <c r="V582" s="115"/>
      <c r="W582" s="115"/>
      <c r="X582" s="115"/>
      <c r="Y582" s="115"/>
      <c r="Z582" s="115"/>
    </row>
    <row r="583" spans="1:26" ht="14.25" customHeight="1" x14ac:dyDescent="0.25">
      <c r="A583" s="115"/>
      <c r="B583" s="115"/>
      <c r="C583" s="115"/>
      <c r="D583" s="115"/>
      <c r="E583" s="115"/>
      <c r="F583" s="115"/>
      <c r="G583" s="115"/>
      <c r="H583" s="115"/>
      <c r="I583" s="115"/>
      <c r="J583" s="115"/>
      <c r="K583" s="115"/>
      <c r="L583" s="115"/>
      <c r="M583" s="115"/>
      <c r="N583" s="115"/>
      <c r="O583" s="115"/>
      <c r="P583" s="115"/>
      <c r="Q583" s="115"/>
      <c r="R583" s="115"/>
      <c r="S583" s="115"/>
      <c r="T583" s="115"/>
      <c r="U583" s="115"/>
      <c r="V583" s="115"/>
      <c r="W583" s="115"/>
      <c r="X583" s="115"/>
      <c r="Y583" s="115"/>
      <c r="Z583" s="115"/>
    </row>
    <row r="584" spans="1:26" ht="14.25" customHeight="1" x14ac:dyDescent="0.25">
      <c r="A584" s="115"/>
      <c r="B584" s="115"/>
      <c r="C584" s="115"/>
      <c r="D584" s="115"/>
      <c r="E584" s="115"/>
      <c r="F584" s="115"/>
      <c r="G584" s="115"/>
      <c r="H584" s="115"/>
      <c r="I584" s="115"/>
      <c r="J584" s="115"/>
      <c r="K584" s="115"/>
      <c r="L584" s="115"/>
      <c r="M584" s="115"/>
      <c r="N584" s="115"/>
      <c r="O584" s="115"/>
      <c r="P584" s="115"/>
      <c r="Q584" s="115"/>
      <c r="R584" s="115"/>
      <c r="S584" s="115"/>
      <c r="T584" s="115"/>
      <c r="U584" s="115"/>
      <c r="V584" s="115"/>
      <c r="W584" s="115"/>
      <c r="X584" s="115"/>
      <c r="Y584" s="115"/>
      <c r="Z584" s="115"/>
    </row>
    <row r="585" spans="1:26" ht="14.25" customHeight="1" x14ac:dyDescent="0.25">
      <c r="A585" s="115"/>
      <c r="B585" s="115"/>
      <c r="C585" s="115"/>
      <c r="D585" s="115"/>
      <c r="E585" s="115"/>
      <c r="F585" s="115"/>
      <c r="G585" s="115"/>
      <c r="H585" s="115"/>
      <c r="I585" s="115"/>
      <c r="J585" s="115"/>
      <c r="K585" s="115"/>
      <c r="L585" s="115"/>
      <c r="M585" s="115"/>
      <c r="N585" s="115"/>
      <c r="O585" s="115"/>
      <c r="P585" s="115"/>
      <c r="Q585" s="115"/>
      <c r="R585" s="115"/>
      <c r="S585" s="115"/>
      <c r="T585" s="115"/>
      <c r="U585" s="115"/>
      <c r="V585" s="115"/>
      <c r="W585" s="115"/>
      <c r="X585" s="115"/>
      <c r="Y585" s="115"/>
      <c r="Z585" s="115"/>
    </row>
    <row r="586" spans="1:26" ht="14.25" customHeight="1" x14ac:dyDescent="0.25">
      <c r="A586" s="115"/>
      <c r="B586" s="115"/>
      <c r="C586" s="115"/>
      <c r="D586" s="115"/>
      <c r="E586" s="115"/>
      <c r="F586" s="115"/>
      <c r="G586" s="115"/>
      <c r="H586" s="115"/>
      <c r="I586" s="115"/>
      <c r="J586" s="115"/>
      <c r="K586" s="115"/>
      <c r="L586" s="115"/>
      <c r="M586" s="115"/>
      <c r="N586" s="115"/>
      <c r="O586" s="115"/>
      <c r="P586" s="115"/>
      <c r="Q586" s="115"/>
      <c r="R586" s="115"/>
      <c r="S586" s="115"/>
      <c r="T586" s="115"/>
      <c r="U586" s="115"/>
      <c r="V586" s="115"/>
      <c r="W586" s="115"/>
      <c r="X586" s="115"/>
      <c r="Y586" s="115"/>
      <c r="Z586" s="115"/>
    </row>
    <row r="587" spans="1:26" ht="14.25" customHeight="1" x14ac:dyDescent="0.25">
      <c r="A587" s="115"/>
      <c r="B587" s="115"/>
      <c r="C587" s="115"/>
      <c r="D587" s="115"/>
      <c r="E587" s="115"/>
      <c r="F587" s="115"/>
      <c r="G587" s="115"/>
      <c r="H587" s="115"/>
      <c r="I587" s="115"/>
      <c r="J587" s="115"/>
      <c r="K587" s="115"/>
      <c r="L587" s="115"/>
      <c r="M587" s="115"/>
      <c r="N587" s="115"/>
      <c r="O587" s="115"/>
      <c r="P587" s="115"/>
      <c r="Q587" s="115"/>
      <c r="R587" s="115"/>
      <c r="S587" s="115"/>
      <c r="T587" s="115"/>
      <c r="U587" s="115"/>
      <c r="V587" s="115"/>
      <c r="W587" s="115"/>
      <c r="X587" s="115"/>
      <c r="Y587" s="115"/>
      <c r="Z587" s="115"/>
    </row>
    <row r="588" spans="1:26" ht="14.25" customHeight="1" x14ac:dyDescent="0.25">
      <c r="A588" s="115"/>
      <c r="B588" s="115"/>
      <c r="C588" s="115"/>
      <c r="D588" s="115"/>
      <c r="E588" s="115"/>
      <c r="F588" s="115"/>
      <c r="G588" s="115"/>
      <c r="H588" s="115"/>
      <c r="I588" s="115"/>
      <c r="J588" s="115"/>
      <c r="K588" s="115"/>
      <c r="L588" s="115"/>
      <c r="M588" s="115"/>
      <c r="N588" s="115"/>
      <c r="O588" s="115"/>
      <c r="P588" s="115"/>
      <c r="Q588" s="115"/>
      <c r="R588" s="115"/>
      <c r="S588" s="115"/>
      <c r="T588" s="115"/>
      <c r="U588" s="115"/>
      <c r="V588" s="115"/>
      <c r="W588" s="115"/>
      <c r="X588" s="115"/>
      <c r="Y588" s="115"/>
      <c r="Z588" s="115"/>
    </row>
    <row r="589" spans="1:26" ht="14.25" customHeight="1" x14ac:dyDescent="0.25">
      <c r="A589" s="115"/>
      <c r="B589" s="115"/>
      <c r="C589" s="115"/>
      <c r="D589" s="115"/>
      <c r="E589" s="115"/>
      <c r="F589" s="115"/>
      <c r="G589" s="115"/>
      <c r="H589" s="115"/>
      <c r="I589" s="115"/>
      <c r="J589" s="115"/>
      <c r="K589" s="115"/>
      <c r="L589" s="115"/>
      <c r="M589" s="115"/>
      <c r="N589" s="115"/>
      <c r="O589" s="115"/>
      <c r="P589" s="115"/>
      <c r="Q589" s="115"/>
      <c r="R589" s="115"/>
      <c r="S589" s="115"/>
      <c r="T589" s="115"/>
      <c r="U589" s="115"/>
      <c r="V589" s="115"/>
      <c r="W589" s="115"/>
      <c r="X589" s="115"/>
      <c r="Y589" s="115"/>
      <c r="Z589" s="115"/>
    </row>
    <row r="590" spans="1:26" ht="14.25" customHeight="1" x14ac:dyDescent="0.25">
      <c r="A590" s="115"/>
      <c r="B590" s="115"/>
      <c r="C590" s="115"/>
      <c r="D590" s="115"/>
      <c r="E590" s="115"/>
      <c r="F590" s="115"/>
      <c r="G590" s="115"/>
      <c r="H590" s="115"/>
      <c r="I590" s="115"/>
      <c r="J590" s="115"/>
      <c r="K590" s="115"/>
      <c r="L590" s="115"/>
      <c r="M590" s="115"/>
      <c r="N590" s="115"/>
      <c r="O590" s="115"/>
      <c r="P590" s="115"/>
      <c r="Q590" s="115"/>
      <c r="R590" s="115"/>
      <c r="S590" s="115"/>
      <c r="T590" s="115"/>
      <c r="U590" s="115"/>
      <c r="V590" s="115"/>
      <c r="W590" s="115"/>
      <c r="X590" s="115"/>
      <c r="Y590" s="115"/>
      <c r="Z590" s="115"/>
    </row>
    <row r="591" spans="1:26" ht="14.25" customHeight="1" x14ac:dyDescent="0.25">
      <c r="A591" s="115"/>
      <c r="B591" s="115"/>
      <c r="C591" s="115"/>
      <c r="D591" s="115"/>
      <c r="E591" s="115"/>
      <c r="F591" s="115"/>
      <c r="G591" s="115"/>
      <c r="H591" s="115"/>
      <c r="I591" s="115"/>
      <c r="J591" s="115"/>
      <c r="K591" s="115"/>
      <c r="L591" s="115"/>
      <c r="M591" s="115"/>
      <c r="N591" s="115"/>
      <c r="O591" s="115"/>
      <c r="P591" s="115"/>
      <c r="Q591" s="115"/>
      <c r="R591" s="115"/>
      <c r="S591" s="115"/>
      <c r="T591" s="115"/>
      <c r="U591" s="115"/>
      <c r="V591" s="115"/>
      <c r="W591" s="115"/>
      <c r="X591" s="115"/>
      <c r="Y591" s="115"/>
      <c r="Z591" s="115"/>
    </row>
    <row r="592" spans="1:26" ht="14.25" customHeight="1" x14ac:dyDescent="0.25">
      <c r="A592" s="115"/>
      <c r="B592" s="115"/>
      <c r="C592" s="115"/>
      <c r="D592" s="115"/>
      <c r="E592" s="115"/>
      <c r="F592" s="115"/>
      <c r="G592" s="115"/>
      <c r="H592" s="115"/>
      <c r="I592" s="115"/>
      <c r="J592" s="115"/>
      <c r="K592" s="115"/>
      <c r="L592" s="115"/>
      <c r="M592" s="115"/>
      <c r="N592" s="115"/>
      <c r="O592" s="115"/>
      <c r="P592" s="115"/>
      <c r="Q592" s="115"/>
      <c r="R592" s="115"/>
      <c r="S592" s="115"/>
      <c r="T592" s="115"/>
      <c r="U592" s="115"/>
      <c r="V592" s="115"/>
      <c r="W592" s="115"/>
      <c r="X592" s="115"/>
      <c r="Y592" s="115"/>
      <c r="Z592" s="115"/>
    </row>
    <row r="593" spans="1:26" ht="14.25" customHeight="1" x14ac:dyDescent="0.25">
      <c r="A593" s="115"/>
      <c r="B593" s="115"/>
      <c r="C593" s="115"/>
      <c r="D593" s="115"/>
      <c r="E593" s="115"/>
      <c r="F593" s="115"/>
      <c r="G593" s="115"/>
      <c r="H593" s="115"/>
      <c r="I593" s="115"/>
      <c r="J593" s="115"/>
      <c r="K593" s="115"/>
      <c r="L593" s="115"/>
      <c r="M593" s="115"/>
      <c r="N593" s="115"/>
      <c r="O593" s="115"/>
      <c r="P593" s="115"/>
      <c r="Q593" s="115"/>
      <c r="R593" s="115"/>
      <c r="S593" s="115"/>
      <c r="T593" s="115"/>
      <c r="U593" s="115"/>
      <c r="V593" s="115"/>
      <c r="W593" s="115"/>
      <c r="X593" s="115"/>
      <c r="Y593" s="115"/>
      <c r="Z593" s="115"/>
    </row>
    <row r="594" spans="1:26" ht="14.25" customHeight="1" x14ac:dyDescent="0.25">
      <c r="A594" s="115"/>
      <c r="B594" s="115"/>
      <c r="C594" s="115"/>
      <c r="D594" s="115"/>
      <c r="E594" s="115"/>
      <c r="F594" s="115"/>
      <c r="G594" s="115"/>
      <c r="H594" s="115"/>
      <c r="I594" s="115"/>
      <c r="J594" s="115"/>
      <c r="K594" s="115"/>
      <c r="L594" s="115"/>
      <c r="M594" s="115"/>
      <c r="N594" s="115"/>
      <c r="O594" s="115"/>
      <c r="P594" s="115"/>
      <c r="Q594" s="115"/>
      <c r="R594" s="115"/>
      <c r="S594" s="115"/>
      <c r="T594" s="115"/>
      <c r="U594" s="115"/>
      <c r="V594" s="115"/>
      <c r="W594" s="115"/>
      <c r="X594" s="115"/>
      <c r="Y594" s="115"/>
      <c r="Z594" s="115"/>
    </row>
    <row r="595" spans="1:26" ht="14.25" customHeight="1" x14ac:dyDescent="0.25">
      <c r="A595" s="115"/>
      <c r="B595" s="115"/>
      <c r="C595" s="115"/>
      <c r="D595" s="115"/>
      <c r="E595" s="115"/>
      <c r="F595" s="115"/>
      <c r="G595" s="115"/>
      <c r="H595" s="115"/>
      <c r="I595" s="115"/>
      <c r="J595" s="115"/>
      <c r="K595" s="115"/>
      <c r="L595" s="115"/>
      <c r="M595" s="115"/>
      <c r="N595" s="115"/>
      <c r="O595" s="115"/>
      <c r="P595" s="115"/>
      <c r="Q595" s="115"/>
      <c r="R595" s="115"/>
      <c r="S595" s="115"/>
      <c r="T595" s="115"/>
      <c r="U595" s="115"/>
      <c r="V595" s="115"/>
      <c r="W595" s="115"/>
      <c r="X595" s="115"/>
      <c r="Y595" s="115"/>
      <c r="Z595" s="115"/>
    </row>
    <row r="596" spans="1:26" ht="14.25" customHeight="1" x14ac:dyDescent="0.25">
      <c r="A596" s="115"/>
      <c r="B596" s="115"/>
      <c r="C596" s="115"/>
      <c r="D596" s="115"/>
      <c r="E596" s="115"/>
      <c r="F596" s="115"/>
      <c r="G596" s="115"/>
      <c r="H596" s="115"/>
      <c r="I596" s="115"/>
      <c r="J596" s="115"/>
      <c r="K596" s="115"/>
      <c r="L596" s="115"/>
      <c r="M596" s="115"/>
      <c r="N596" s="115"/>
      <c r="O596" s="115"/>
      <c r="P596" s="115"/>
      <c r="Q596" s="115"/>
      <c r="R596" s="115"/>
      <c r="S596" s="115"/>
      <c r="T596" s="115"/>
      <c r="U596" s="115"/>
      <c r="V596" s="115"/>
      <c r="W596" s="115"/>
      <c r="X596" s="115"/>
      <c r="Y596" s="115"/>
      <c r="Z596" s="115"/>
    </row>
    <row r="597" spans="1:26" ht="14.25" customHeight="1" x14ac:dyDescent="0.25">
      <c r="A597" s="115"/>
      <c r="B597" s="115"/>
      <c r="C597" s="115"/>
      <c r="D597" s="115"/>
      <c r="E597" s="115"/>
      <c r="F597" s="115"/>
      <c r="G597" s="115"/>
      <c r="H597" s="115"/>
      <c r="I597" s="115"/>
      <c r="J597" s="115"/>
      <c r="K597" s="115"/>
      <c r="L597" s="115"/>
      <c r="M597" s="115"/>
      <c r="N597" s="115"/>
      <c r="O597" s="115"/>
      <c r="P597" s="115"/>
      <c r="Q597" s="115"/>
      <c r="R597" s="115"/>
      <c r="S597" s="115"/>
      <c r="T597" s="115"/>
      <c r="U597" s="115"/>
      <c r="V597" s="115"/>
      <c r="W597" s="115"/>
      <c r="X597" s="115"/>
      <c r="Y597" s="115"/>
      <c r="Z597" s="115"/>
    </row>
    <row r="598" spans="1:26" ht="14.25" customHeight="1" x14ac:dyDescent="0.25">
      <c r="A598" s="115"/>
      <c r="B598" s="115"/>
      <c r="C598" s="115"/>
      <c r="D598" s="115"/>
      <c r="E598" s="115"/>
      <c r="F598" s="115"/>
      <c r="G598" s="115"/>
      <c r="H598" s="115"/>
      <c r="I598" s="115"/>
      <c r="J598" s="115"/>
      <c r="K598" s="115"/>
      <c r="L598" s="115"/>
      <c r="M598" s="115"/>
      <c r="N598" s="115"/>
      <c r="O598" s="115"/>
      <c r="P598" s="115"/>
      <c r="Q598" s="115"/>
      <c r="R598" s="115"/>
      <c r="S598" s="115"/>
      <c r="T598" s="115"/>
      <c r="U598" s="115"/>
      <c r="V598" s="115"/>
      <c r="W598" s="115"/>
      <c r="X598" s="115"/>
      <c r="Y598" s="115"/>
      <c r="Z598" s="115"/>
    </row>
    <row r="599" spans="1:26" ht="14.25" customHeight="1" x14ac:dyDescent="0.25">
      <c r="A599" s="115"/>
      <c r="B599" s="115"/>
      <c r="C599" s="115"/>
      <c r="D599" s="115"/>
      <c r="E599" s="115"/>
      <c r="F599" s="115"/>
      <c r="G599" s="115"/>
      <c r="H599" s="115"/>
      <c r="I599" s="115"/>
      <c r="J599" s="115"/>
      <c r="K599" s="115"/>
      <c r="L599" s="115"/>
      <c r="M599" s="115"/>
      <c r="N599" s="115"/>
      <c r="O599" s="115"/>
      <c r="P599" s="115"/>
      <c r="Q599" s="115"/>
      <c r="R599" s="115"/>
      <c r="S599" s="115"/>
      <c r="T599" s="115"/>
      <c r="U599" s="115"/>
      <c r="V599" s="115"/>
      <c r="W599" s="115"/>
      <c r="X599" s="115"/>
      <c r="Y599" s="115"/>
      <c r="Z599" s="115"/>
    </row>
    <row r="600" spans="1:26" ht="14.25" customHeight="1" x14ac:dyDescent="0.25">
      <c r="A600" s="115"/>
      <c r="B600" s="115"/>
      <c r="C600" s="115"/>
      <c r="D600" s="115"/>
      <c r="E600" s="115"/>
      <c r="F600" s="115"/>
      <c r="G600" s="115"/>
      <c r="H600" s="115"/>
      <c r="I600" s="115"/>
      <c r="J600" s="115"/>
      <c r="K600" s="115"/>
      <c r="L600" s="115"/>
      <c r="M600" s="115"/>
      <c r="N600" s="115"/>
      <c r="O600" s="115"/>
      <c r="P600" s="115"/>
      <c r="Q600" s="115"/>
      <c r="R600" s="115"/>
      <c r="S600" s="115"/>
      <c r="T600" s="115"/>
      <c r="U600" s="115"/>
      <c r="V600" s="115"/>
      <c r="W600" s="115"/>
      <c r="X600" s="115"/>
      <c r="Y600" s="115"/>
      <c r="Z600" s="115"/>
    </row>
    <row r="601" spans="1:26" ht="14.25" customHeight="1" x14ac:dyDescent="0.25">
      <c r="A601" s="115"/>
      <c r="B601" s="115"/>
      <c r="C601" s="115"/>
      <c r="D601" s="115"/>
      <c r="E601" s="115"/>
      <c r="F601" s="115"/>
      <c r="G601" s="115"/>
      <c r="H601" s="115"/>
      <c r="I601" s="115"/>
      <c r="J601" s="115"/>
      <c r="K601" s="115"/>
      <c r="L601" s="115"/>
      <c r="M601" s="115"/>
      <c r="N601" s="115"/>
      <c r="O601" s="115"/>
      <c r="P601" s="115"/>
      <c r="Q601" s="115"/>
      <c r="R601" s="115"/>
      <c r="S601" s="115"/>
      <c r="T601" s="115"/>
      <c r="U601" s="115"/>
      <c r="V601" s="115"/>
      <c r="W601" s="115"/>
      <c r="X601" s="115"/>
      <c r="Y601" s="115"/>
      <c r="Z601" s="115"/>
    </row>
    <row r="602" spans="1:26" ht="14.25" customHeight="1" x14ac:dyDescent="0.25">
      <c r="A602" s="115"/>
      <c r="B602" s="115"/>
      <c r="C602" s="115"/>
      <c r="D602" s="115"/>
      <c r="E602" s="115"/>
      <c r="F602" s="115"/>
      <c r="G602" s="115"/>
      <c r="H602" s="115"/>
      <c r="I602" s="115"/>
      <c r="J602" s="115"/>
      <c r="K602" s="115"/>
      <c r="L602" s="115"/>
      <c r="M602" s="115"/>
      <c r="N602" s="115"/>
      <c r="O602" s="115"/>
      <c r="P602" s="115"/>
      <c r="Q602" s="115"/>
      <c r="R602" s="115"/>
      <c r="S602" s="115"/>
      <c r="T602" s="115"/>
      <c r="U602" s="115"/>
      <c r="V602" s="115"/>
      <c r="W602" s="115"/>
      <c r="X602" s="115"/>
      <c r="Y602" s="115"/>
      <c r="Z602" s="115"/>
    </row>
    <row r="603" spans="1:26" ht="14.25" customHeight="1" x14ac:dyDescent="0.25">
      <c r="A603" s="115"/>
      <c r="B603" s="115"/>
      <c r="C603" s="115"/>
      <c r="D603" s="115"/>
      <c r="E603" s="115"/>
      <c r="F603" s="115"/>
      <c r="G603" s="115"/>
      <c r="H603" s="115"/>
      <c r="I603" s="115"/>
      <c r="J603" s="115"/>
      <c r="K603" s="115"/>
      <c r="L603" s="115"/>
      <c r="M603" s="115"/>
      <c r="N603" s="115"/>
      <c r="O603" s="115"/>
      <c r="P603" s="115"/>
      <c r="Q603" s="115"/>
      <c r="R603" s="115"/>
      <c r="S603" s="115"/>
      <c r="T603" s="115"/>
      <c r="U603" s="115"/>
      <c r="V603" s="115"/>
      <c r="W603" s="115"/>
      <c r="X603" s="115"/>
      <c r="Y603" s="115"/>
      <c r="Z603" s="115"/>
    </row>
    <row r="604" spans="1:26" ht="14.25" customHeight="1" x14ac:dyDescent="0.25">
      <c r="A604" s="115"/>
      <c r="B604" s="115"/>
      <c r="C604" s="115"/>
      <c r="D604" s="115"/>
      <c r="E604" s="115"/>
      <c r="F604" s="115"/>
      <c r="G604" s="115"/>
      <c r="H604" s="115"/>
      <c r="I604" s="115"/>
      <c r="J604" s="115"/>
      <c r="K604" s="115"/>
      <c r="L604" s="115"/>
      <c r="M604" s="115"/>
      <c r="N604" s="115"/>
      <c r="O604" s="115"/>
      <c r="P604" s="115"/>
      <c r="Q604" s="115"/>
      <c r="R604" s="115"/>
      <c r="S604" s="115"/>
      <c r="T604" s="115"/>
      <c r="U604" s="115"/>
      <c r="V604" s="115"/>
      <c r="W604" s="115"/>
      <c r="X604" s="115"/>
      <c r="Y604" s="115"/>
      <c r="Z604" s="115"/>
    </row>
    <row r="605" spans="1:26" ht="14.25" customHeight="1" x14ac:dyDescent="0.25">
      <c r="A605" s="115"/>
      <c r="B605" s="115"/>
      <c r="C605" s="115"/>
      <c r="D605" s="115"/>
      <c r="E605" s="115"/>
      <c r="F605" s="115"/>
      <c r="G605" s="115"/>
      <c r="H605" s="115"/>
      <c r="I605" s="115"/>
      <c r="J605" s="115"/>
      <c r="K605" s="115"/>
      <c r="L605" s="115"/>
      <c r="M605" s="115"/>
      <c r="N605" s="115"/>
      <c r="O605" s="115"/>
      <c r="P605" s="115"/>
      <c r="Q605" s="115"/>
      <c r="R605" s="115"/>
      <c r="S605" s="115"/>
      <c r="T605" s="115"/>
      <c r="U605" s="115"/>
      <c r="V605" s="115"/>
      <c r="W605" s="115"/>
      <c r="X605" s="115"/>
      <c r="Y605" s="115"/>
      <c r="Z605" s="115"/>
    </row>
    <row r="606" spans="1:26" ht="14.25" customHeight="1" x14ac:dyDescent="0.25">
      <c r="A606" s="115"/>
      <c r="B606" s="115"/>
      <c r="C606" s="115"/>
      <c r="D606" s="115"/>
      <c r="E606" s="115"/>
      <c r="F606" s="115"/>
      <c r="G606" s="115"/>
      <c r="H606" s="115"/>
      <c r="I606" s="115"/>
      <c r="J606" s="115"/>
      <c r="K606" s="115"/>
      <c r="L606" s="115"/>
      <c r="M606" s="115"/>
      <c r="N606" s="115"/>
      <c r="O606" s="115"/>
      <c r="P606" s="115"/>
      <c r="Q606" s="115"/>
      <c r="R606" s="115"/>
      <c r="S606" s="115"/>
      <c r="T606" s="115"/>
      <c r="U606" s="115"/>
      <c r="V606" s="115"/>
      <c r="W606" s="115"/>
      <c r="X606" s="115"/>
      <c r="Y606" s="115"/>
      <c r="Z606" s="115"/>
    </row>
    <row r="607" spans="1:26" ht="14.25" customHeight="1" x14ac:dyDescent="0.25">
      <c r="A607" s="115"/>
      <c r="B607" s="115"/>
      <c r="C607" s="115"/>
      <c r="D607" s="115"/>
      <c r="E607" s="115"/>
      <c r="F607" s="115"/>
      <c r="G607" s="115"/>
      <c r="H607" s="115"/>
      <c r="I607" s="115"/>
      <c r="J607" s="115"/>
      <c r="K607" s="115"/>
      <c r="L607" s="115"/>
      <c r="M607" s="115"/>
      <c r="N607" s="115"/>
      <c r="O607" s="115"/>
      <c r="P607" s="115"/>
      <c r="Q607" s="115"/>
      <c r="R607" s="115"/>
      <c r="S607" s="115"/>
      <c r="T607" s="115"/>
      <c r="U607" s="115"/>
      <c r="V607" s="115"/>
      <c r="W607" s="115"/>
      <c r="X607" s="115"/>
      <c r="Y607" s="115"/>
      <c r="Z607" s="115"/>
    </row>
    <row r="608" spans="1:26" ht="14.25" customHeight="1" x14ac:dyDescent="0.25">
      <c r="A608" s="115"/>
      <c r="B608" s="115"/>
      <c r="C608" s="115"/>
      <c r="D608" s="115"/>
      <c r="E608" s="115"/>
      <c r="F608" s="115"/>
      <c r="G608" s="115"/>
      <c r="H608" s="115"/>
      <c r="I608" s="115"/>
      <c r="J608" s="115"/>
      <c r="K608" s="115"/>
      <c r="L608" s="115"/>
      <c r="M608" s="115"/>
      <c r="N608" s="115"/>
      <c r="O608" s="115"/>
      <c r="P608" s="115"/>
      <c r="Q608" s="115"/>
      <c r="R608" s="115"/>
      <c r="S608" s="115"/>
      <c r="T608" s="115"/>
      <c r="U608" s="115"/>
      <c r="V608" s="115"/>
      <c r="W608" s="115"/>
      <c r="X608" s="115"/>
      <c r="Y608" s="115"/>
      <c r="Z608" s="115"/>
    </row>
    <row r="609" spans="1:26" ht="14.25" customHeight="1" x14ac:dyDescent="0.25">
      <c r="A609" s="115"/>
      <c r="B609" s="115"/>
      <c r="C609" s="115"/>
      <c r="D609" s="115"/>
      <c r="E609" s="115"/>
      <c r="F609" s="115"/>
      <c r="G609" s="115"/>
      <c r="H609" s="115"/>
      <c r="I609" s="115"/>
      <c r="J609" s="115"/>
      <c r="K609" s="115"/>
      <c r="L609" s="115"/>
      <c r="M609" s="115"/>
      <c r="N609" s="115"/>
      <c r="O609" s="115"/>
      <c r="P609" s="115"/>
      <c r="Q609" s="115"/>
      <c r="R609" s="115"/>
      <c r="S609" s="115"/>
      <c r="T609" s="115"/>
      <c r="U609" s="115"/>
      <c r="V609" s="115"/>
      <c r="W609" s="115"/>
      <c r="X609" s="115"/>
      <c r="Y609" s="115"/>
      <c r="Z609" s="115"/>
    </row>
    <row r="610" spans="1:26" ht="14.25" customHeight="1" x14ac:dyDescent="0.25">
      <c r="A610" s="115"/>
      <c r="B610" s="115"/>
      <c r="C610" s="115"/>
      <c r="D610" s="115"/>
      <c r="E610" s="115"/>
      <c r="F610" s="115"/>
      <c r="G610" s="115"/>
      <c r="H610" s="115"/>
      <c r="I610" s="115"/>
      <c r="J610" s="115"/>
      <c r="K610" s="115"/>
      <c r="L610" s="115"/>
      <c r="M610" s="115"/>
      <c r="N610" s="115"/>
      <c r="O610" s="115"/>
      <c r="P610" s="115"/>
      <c r="Q610" s="115"/>
      <c r="R610" s="115"/>
      <c r="S610" s="115"/>
      <c r="T610" s="115"/>
      <c r="U610" s="115"/>
      <c r="V610" s="115"/>
      <c r="W610" s="115"/>
      <c r="X610" s="115"/>
      <c r="Y610" s="115"/>
      <c r="Z610" s="115"/>
    </row>
    <row r="611" spans="1:26" ht="14.25" customHeight="1" x14ac:dyDescent="0.25">
      <c r="A611" s="115"/>
      <c r="B611" s="115"/>
      <c r="C611" s="115"/>
      <c r="D611" s="115"/>
      <c r="E611" s="115"/>
      <c r="F611" s="115"/>
      <c r="G611" s="115"/>
      <c r="H611" s="115"/>
      <c r="I611" s="115"/>
      <c r="J611" s="115"/>
      <c r="K611" s="115"/>
      <c r="L611" s="115"/>
      <c r="M611" s="115"/>
      <c r="N611" s="115"/>
      <c r="O611" s="115"/>
      <c r="P611" s="115"/>
      <c r="Q611" s="115"/>
      <c r="R611" s="115"/>
      <c r="S611" s="115"/>
      <c r="T611" s="115"/>
      <c r="U611" s="115"/>
      <c r="V611" s="115"/>
      <c r="W611" s="115"/>
      <c r="X611" s="115"/>
      <c r="Y611" s="115"/>
      <c r="Z611" s="115"/>
    </row>
    <row r="612" spans="1:26" ht="14.25" customHeight="1" x14ac:dyDescent="0.25">
      <c r="A612" s="115"/>
      <c r="B612" s="115"/>
      <c r="C612" s="115"/>
      <c r="D612" s="115"/>
      <c r="E612" s="115"/>
      <c r="F612" s="115"/>
      <c r="G612" s="115"/>
      <c r="H612" s="115"/>
      <c r="I612" s="115"/>
      <c r="J612" s="115"/>
      <c r="K612" s="115"/>
      <c r="L612" s="115"/>
      <c r="M612" s="115"/>
      <c r="N612" s="115"/>
      <c r="O612" s="115"/>
      <c r="P612" s="115"/>
      <c r="Q612" s="115"/>
      <c r="R612" s="115"/>
      <c r="S612" s="115"/>
      <c r="T612" s="115"/>
      <c r="U612" s="115"/>
      <c r="V612" s="115"/>
      <c r="W612" s="115"/>
      <c r="X612" s="115"/>
      <c r="Y612" s="115"/>
      <c r="Z612" s="115"/>
    </row>
    <row r="613" spans="1:26" ht="14.25" customHeight="1" x14ac:dyDescent="0.25">
      <c r="A613" s="115"/>
      <c r="B613" s="115"/>
      <c r="C613" s="115"/>
      <c r="D613" s="115"/>
      <c r="E613" s="115"/>
      <c r="F613" s="115"/>
      <c r="G613" s="115"/>
      <c r="H613" s="115"/>
      <c r="I613" s="115"/>
      <c r="J613" s="115"/>
      <c r="K613" s="115"/>
      <c r="L613" s="115"/>
      <c r="M613" s="115"/>
      <c r="N613" s="115"/>
      <c r="O613" s="115"/>
      <c r="P613" s="115"/>
      <c r="Q613" s="115"/>
      <c r="R613" s="115"/>
      <c r="S613" s="115"/>
      <c r="T613" s="115"/>
      <c r="U613" s="115"/>
      <c r="V613" s="115"/>
      <c r="W613" s="115"/>
      <c r="X613" s="115"/>
      <c r="Y613" s="115"/>
      <c r="Z613" s="115"/>
    </row>
    <row r="614" spans="1:26" ht="14.25" customHeight="1" x14ac:dyDescent="0.25">
      <c r="A614" s="115"/>
      <c r="B614" s="115"/>
      <c r="C614" s="115"/>
      <c r="D614" s="115"/>
      <c r="E614" s="115"/>
      <c r="F614" s="115"/>
      <c r="G614" s="115"/>
      <c r="H614" s="115"/>
      <c r="I614" s="115"/>
      <c r="J614" s="115"/>
      <c r="K614" s="115"/>
      <c r="L614" s="115"/>
      <c r="M614" s="115"/>
      <c r="N614" s="115"/>
      <c r="O614" s="115"/>
      <c r="P614" s="115"/>
      <c r="Q614" s="115"/>
      <c r="R614" s="115"/>
      <c r="S614" s="115"/>
      <c r="T614" s="115"/>
      <c r="U614" s="115"/>
      <c r="V614" s="115"/>
      <c r="W614" s="115"/>
      <c r="X614" s="115"/>
      <c r="Y614" s="115"/>
      <c r="Z614" s="115"/>
    </row>
    <row r="615" spans="1:26" ht="14.25" customHeight="1" x14ac:dyDescent="0.25">
      <c r="A615" s="115"/>
      <c r="B615" s="115"/>
      <c r="C615" s="115"/>
      <c r="D615" s="115"/>
      <c r="E615" s="115"/>
      <c r="F615" s="115"/>
      <c r="G615" s="115"/>
      <c r="H615" s="115"/>
      <c r="I615" s="115"/>
      <c r="J615" s="115"/>
      <c r="K615" s="115"/>
      <c r="L615" s="115"/>
      <c r="M615" s="115"/>
      <c r="N615" s="115"/>
      <c r="O615" s="115"/>
      <c r="P615" s="115"/>
      <c r="Q615" s="115"/>
      <c r="R615" s="115"/>
      <c r="S615" s="115"/>
      <c r="T615" s="115"/>
      <c r="U615" s="115"/>
      <c r="V615" s="115"/>
      <c r="W615" s="115"/>
      <c r="X615" s="115"/>
      <c r="Y615" s="115"/>
      <c r="Z615" s="115"/>
    </row>
    <row r="616" spans="1:26" ht="14.25" customHeight="1" x14ac:dyDescent="0.25">
      <c r="A616" s="115"/>
      <c r="B616" s="115"/>
      <c r="C616" s="115"/>
      <c r="D616" s="115"/>
      <c r="E616" s="115"/>
      <c r="F616" s="115"/>
      <c r="G616" s="115"/>
      <c r="H616" s="115"/>
      <c r="I616" s="115"/>
      <c r="J616" s="115"/>
      <c r="K616" s="115"/>
      <c r="L616" s="115"/>
      <c r="M616" s="115"/>
      <c r="N616" s="115"/>
      <c r="O616" s="115"/>
      <c r="P616" s="115"/>
      <c r="Q616" s="115"/>
      <c r="R616" s="115"/>
      <c r="S616" s="115"/>
      <c r="T616" s="115"/>
      <c r="U616" s="115"/>
      <c r="V616" s="115"/>
      <c r="W616" s="115"/>
      <c r="X616" s="115"/>
      <c r="Y616" s="115"/>
      <c r="Z616" s="115"/>
    </row>
    <row r="617" spans="1:26" ht="14.25" customHeight="1" x14ac:dyDescent="0.25">
      <c r="A617" s="115"/>
      <c r="B617" s="115"/>
      <c r="C617" s="115"/>
      <c r="D617" s="115"/>
      <c r="E617" s="115"/>
      <c r="F617" s="115"/>
      <c r="G617" s="115"/>
      <c r="H617" s="115"/>
      <c r="I617" s="115"/>
      <c r="J617" s="115"/>
      <c r="K617" s="115"/>
      <c r="L617" s="115"/>
      <c r="M617" s="115"/>
      <c r="N617" s="115"/>
      <c r="O617" s="115"/>
      <c r="P617" s="115"/>
      <c r="Q617" s="115"/>
      <c r="R617" s="115"/>
      <c r="S617" s="115"/>
      <c r="T617" s="115"/>
      <c r="U617" s="115"/>
      <c r="V617" s="115"/>
      <c r="W617" s="115"/>
      <c r="X617" s="115"/>
      <c r="Y617" s="115"/>
      <c r="Z617" s="115"/>
    </row>
    <row r="618" spans="1:26" ht="14.25" customHeight="1" x14ac:dyDescent="0.25">
      <c r="A618" s="115"/>
      <c r="B618" s="115"/>
      <c r="C618" s="115"/>
      <c r="D618" s="115"/>
      <c r="E618" s="115"/>
      <c r="F618" s="115"/>
      <c r="G618" s="115"/>
      <c r="H618" s="115"/>
      <c r="I618" s="115"/>
      <c r="J618" s="115"/>
      <c r="K618" s="115"/>
      <c r="L618" s="115"/>
      <c r="M618" s="115"/>
      <c r="N618" s="115"/>
      <c r="O618" s="115"/>
      <c r="P618" s="115"/>
      <c r="Q618" s="115"/>
      <c r="R618" s="115"/>
      <c r="S618" s="115"/>
      <c r="T618" s="115"/>
      <c r="U618" s="115"/>
      <c r="V618" s="115"/>
      <c r="W618" s="115"/>
      <c r="X618" s="115"/>
      <c r="Y618" s="115"/>
      <c r="Z618" s="115"/>
    </row>
    <row r="619" spans="1:26" ht="14.25" customHeight="1" x14ac:dyDescent="0.25">
      <c r="A619" s="115"/>
      <c r="B619" s="115"/>
      <c r="C619" s="115"/>
      <c r="D619" s="115"/>
      <c r="E619" s="115"/>
      <c r="F619" s="115"/>
      <c r="G619" s="115"/>
      <c r="H619" s="115"/>
      <c r="I619" s="115"/>
      <c r="J619" s="115"/>
      <c r="K619" s="115"/>
      <c r="L619" s="115"/>
      <c r="M619" s="115"/>
      <c r="N619" s="115"/>
      <c r="O619" s="115"/>
      <c r="P619" s="115"/>
      <c r="Q619" s="115"/>
      <c r="R619" s="115"/>
      <c r="S619" s="115"/>
      <c r="T619" s="115"/>
      <c r="U619" s="115"/>
      <c r="V619" s="115"/>
      <c r="W619" s="115"/>
      <c r="X619" s="115"/>
      <c r="Y619" s="115"/>
      <c r="Z619" s="115"/>
    </row>
    <row r="620" spans="1:26" ht="14.25" customHeight="1" x14ac:dyDescent="0.25">
      <c r="A620" s="115"/>
      <c r="B620" s="115"/>
      <c r="C620" s="115"/>
      <c r="D620" s="115"/>
      <c r="E620" s="115"/>
      <c r="F620" s="115"/>
      <c r="G620" s="115"/>
      <c r="H620" s="115"/>
      <c r="I620" s="115"/>
      <c r="J620" s="115"/>
      <c r="K620" s="115"/>
      <c r="L620" s="115"/>
      <c r="M620" s="115"/>
      <c r="N620" s="115"/>
      <c r="O620" s="115"/>
      <c r="P620" s="115"/>
      <c r="Q620" s="115"/>
      <c r="R620" s="115"/>
      <c r="S620" s="115"/>
      <c r="T620" s="115"/>
      <c r="U620" s="115"/>
      <c r="V620" s="115"/>
      <c r="W620" s="115"/>
      <c r="X620" s="115"/>
      <c r="Y620" s="115"/>
      <c r="Z620" s="115"/>
    </row>
    <row r="621" spans="1:26" ht="14.25" customHeight="1" x14ac:dyDescent="0.25">
      <c r="A621" s="115"/>
      <c r="B621" s="115"/>
      <c r="C621" s="115"/>
      <c r="D621" s="115"/>
      <c r="E621" s="115"/>
      <c r="F621" s="115"/>
      <c r="G621" s="115"/>
      <c r="H621" s="115"/>
      <c r="I621" s="115"/>
      <c r="J621" s="115"/>
      <c r="K621" s="115"/>
      <c r="L621" s="115"/>
      <c r="M621" s="115"/>
      <c r="N621" s="115"/>
      <c r="O621" s="115"/>
      <c r="P621" s="115"/>
      <c r="Q621" s="115"/>
      <c r="R621" s="115"/>
      <c r="S621" s="115"/>
      <c r="T621" s="115"/>
      <c r="U621" s="115"/>
      <c r="V621" s="115"/>
      <c r="W621" s="115"/>
      <c r="X621" s="115"/>
      <c r="Y621" s="115"/>
      <c r="Z621" s="115"/>
    </row>
    <row r="622" spans="1:26" ht="14.25" customHeight="1" x14ac:dyDescent="0.25">
      <c r="A622" s="115"/>
      <c r="B622" s="115"/>
      <c r="C622" s="115"/>
      <c r="D622" s="115"/>
      <c r="E622" s="115"/>
      <c r="F622" s="115"/>
      <c r="G622" s="115"/>
      <c r="H622" s="115"/>
      <c r="I622" s="115"/>
      <c r="J622" s="115"/>
      <c r="K622" s="115"/>
      <c r="L622" s="115"/>
      <c r="M622" s="115"/>
      <c r="N622" s="115"/>
      <c r="O622" s="115"/>
      <c r="P622" s="115"/>
      <c r="Q622" s="115"/>
      <c r="R622" s="115"/>
      <c r="S622" s="115"/>
      <c r="T622" s="115"/>
      <c r="U622" s="115"/>
      <c r="V622" s="115"/>
      <c r="W622" s="115"/>
      <c r="X622" s="115"/>
      <c r="Y622" s="115"/>
      <c r="Z622" s="115"/>
    </row>
    <row r="623" spans="1:26" ht="14.25" customHeight="1" x14ac:dyDescent="0.25">
      <c r="A623" s="115"/>
      <c r="B623" s="115"/>
      <c r="C623" s="115"/>
      <c r="D623" s="115"/>
      <c r="E623" s="115"/>
      <c r="F623" s="115"/>
      <c r="G623" s="115"/>
      <c r="H623" s="115"/>
      <c r="I623" s="115"/>
      <c r="J623" s="115"/>
      <c r="K623" s="115"/>
      <c r="L623" s="115"/>
      <c r="M623" s="115"/>
      <c r="N623" s="115"/>
      <c r="O623" s="115"/>
      <c r="P623" s="115"/>
      <c r="Q623" s="115"/>
      <c r="R623" s="115"/>
      <c r="S623" s="115"/>
      <c r="T623" s="115"/>
      <c r="U623" s="115"/>
      <c r="V623" s="115"/>
      <c r="W623" s="115"/>
      <c r="X623" s="115"/>
      <c r="Y623" s="115"/>
      <c r="Z623" s="115"/>
    </row>
    <row r="624" spans="1:26" ht="14.25" customHeight="1" x14ac:dyDescent="0.25">
      <c r="A624" s="115"/>
      <c r="B624" s="115"/>
      <c r="C624" s="115"/>
      <c r="D624" s="115"/>
      <c r="E624" s="115"/>
      <c r="F624" s="115"/>
      <c r="G624" s="115"/>
      <c r="H624" s="115"/>
      <c r="I624" s="115"/>
      <c r="J624" s="115"/>
      <c r="K624" s="115"/>
      <c r="L624" s="115"/>
      <c r="M624" s="115"/>
      <c r="N624" s="115"/>
      <c r="O624" s="115"/>
      <c r="P624" s="115"/>
      <c r="Q624" s="115"/>
      <c r="R624" s="115"/>
      <c r="S624" s="115"/>
      <c r="T624" s="115"/>
      <c r="U624" s="115"/>
      <c r="V624" s="115"/>
      <c r="W624" s="115"/>
      <c r="X624" s="115"/>
      <c r="Y624" s="115"/>
      <c r="Z624" s="115"/>
    </row>
    <row r="625" spans="1:26" ht="14.25" customHeight="1" x14ac:dyDescent="0.25">
      <c r="A625" s="115"/>
      <c r="B625" s="115"/>
      <c r="C625" s="115"/>
      <c r="D625" s="115"/>
      <c r="E625" s="115"/>
      <c r="F625" s="115"/>
      <c r="G625" s="115"/>
      <c r="H625" s="115"/>
      <c r="I625" s="115"/>
      <c r="J625" s="115"/>
      <c r="K625" s="115"/>
      <c r="L625" s="115"/>
      <c r="M625" s="115"/>
      <c r="N625" s="115"/>
      <c r="O625" s="115"/>
      <c r="P625" s="115"/>
      <c r="Q625" s="115"/>
      <c r="R625" s="115"/>
      <c r="S625" s="115"/>
      <c r="T625" s="115"/>
      <c r="U625" s="115"/>
      <c r="V625" s="115"/>
      <c r="W625" s="115"/>
      <c r="X625" s="115"/>
      <c r="Y625" s="115"/>
      <c r="Z625" s="115"/>
    </row>
    <row r="626" spans="1:26" ht="14.25" customHeight="1" x14ac:dyDescent="0.25">
      <c r="A626" s="115"/>
      <c r="B626" s="115"/>
      <c r="C626" s="115"/>
      <c r="D626" s="115"/>
      <c r="E626" s="115"/>
      <c r="F626" s="115"/>
      <c r="G626" s="115"/>
      <c r="H626" s="115"/>
      <c r="I626" s="115"/>
      <c r="J626" s="115"/>
      <c r="K626" s="115"/>
      <c r="L626" s="115"/>
      <c r="M626" s="115"/>
      <c r="N626" s="115"/>
      <c r="O626" s="115"/>
      <c r="P626" s="115"/>
      <c r="Q626" s="115"/>
      <c r="R626" s="115"/>
      <c r="S626" s="115"/>
      <c r="T626" s="115"/>
      <c r="U626" s="115"/>
      <c r="V626" s="115"/>
      <c r="W626" s="115"/>
      <c r="X626" s="115"/>
      <c r="Y626" s="115"/>
      <c r="Z626" s="115"/>
    </row>
    <row r="627" spans="1:26" ht="14.25" customHeight="1" x14ac:dyDescent="0.25">
      <c r="A627" s="115"/>
      <c r="B627" s="115"/>
      <c r="C627" s="115"/>
      <c r="D627" s="115"/>
      <c r="E627" s="115"/>
      <c r="F627" s="115"/>
      <c r="G627" s="115"/>
      <c r="H627" s="115"/>
      <c r="I627" s="115"/>
      <c r="J627" s="115"/>
      <c r="K627" s="115"/>
      <c r="L627" s="115"/>
      <c r="M627" s="115"/>
      <c r="N627" s="115"/>
      <c r="O627" s="115"/>
      <c r="P627" s="115"/>
      <c r="Q627" s="115"/>
      <c r="R627" s="115"/>
      <c r="S627" s="115"/>
      <c r="T627" s="115"/>
      <c r="U627" s="115"/>
      <c r="V627" s="115"/>
      <c r="W627" s="115"/>
      <c r="X627" s="115"/>
      <c r="Y627" s="115"/>
      <c r="Z627" s="115"/>
    </row>
    <row r="628" spans="1:26" ht="14.25" customHeight="1" x14ac:dyDescent="0.25">
      <c r="A628" s="115"/>
      <c r="B628" s="115"/>
      <c r="C628" s="115"/>
      <c r="D628" s="115"/>
      <c r="E628" s="115"/>
      <c r="F628" s="115"/>
      <c r="G628" s="115"/>
      <c r="H628" s="115"/>
      <c r="I628" s="115"/>
      <c r="J628" s="115"/>
      <c r="K628" s="115"/>
      <c r="L628" s="115"/>
      <c r="M628" s="115"/>
      <c r="N628" s="115"/>
      <c r="O628" s="115"/>
      <c r="P628" s="115"/>
      <c r="Q628" s="115"/>
      <c r="R628" s="115"/>
      <c r="S628" s="115"/>
      <c r="T628" s="115"/>
      <c r="U628" s="115"/>
      <c r="V628" s="115"/>
      <c r="W628" s="115"/>
      <c r="X628" s="115"/>
      <c r="Y628" s="115"/>
      <c r="Z628" s="115"/>
    </row>
    <row r="629" spans="1:26" ht="14.25" customHeight="1" x14ac:dyDescent="0.25">
      <c r="A629" s="115"/>
      <c r="B629" s="115"/>
      <c r="C629" s="115"/>
      <c r="D629" s="115"/>
      <c r="E629" s="115"/>
      <c r="F629" s="115"/>
      <c r="G629" s="115"/>
      <c r="H629" s="115"/>
      <c r="I629" s="115"/>
      <c r="J629" s="115"/>
      <c r="K629" s="115"/>
      <c r="L629" s="115"/>
      <c r="M629" s="115"/>
      <c r="N629" s="115"/>
      <c r="O629" s="115"/>
      <c r="P629" s="115"/>
      <c r="Q629" s="115"/>
      <c r="R629" s="115"/>
      <c r="S629" s="115"/>
      <c r="T629" s="115"/>
      <c r="U629" s="115"/>
      <c r="V629" s="115"/>
      <c r="W629" s="115"/>
      <c r="X629" s="115"/>
      <c r="Y629" s="115"/>
      <c r="Z629" s="115"/>
    </row>
    <row r="630" spans="1:26" ht="14.25" customHeight="1" x14ac:dyDescent="0.25">
      <c r="A630" s="115"/>
      <c r="B630" s="115"/>
      <c r="C630" s="115"/>
      <c r="D630" s="115"/>
      <c r="E630" s="115"/>
      <c r="F630" s="115"/>
      <c r="G630" s="115"/>
      <c r="H630" s="115"/>
      <c r="I630" s="115"/>
      <c r="J630" s="115"/>
      <c r="K630" s="115"/>
      <c r="L630" s="115"/>
      <c r="M630" s="115"/>
      <c r="N630" s="115"/>
      <c r="O630" s="115"/>
      <c r="P630" s="115"/>
      <c r="Q630" s="115"/>
      <c r="R630" s="115"/>
      <c r="S630" s="115"/>
      <c r="T630" s="115"/>
      <c r="U630" s="115"/>
      <c r="V630" s="115"/>
      <c r="W630" s="115"/>
      <c r="X630" s="115"/>
      <c r="Y630" s="115"/>
      <c r="Z630" s="115"/>
    </row>
    <row r="631" spans="1:26" ht="14.25" customHeight="1" x14ac:dyDescent="0.25">
      <c r="A631" s="115"/>
      <c r="B631" s="115"/>
      <c r="C631" s="115"/>
      <c r="D631" s="115"/>
      <c r="E631" s="115"/>
      <c r="F631" s="115"/>
      <c r="G631" s="115"/>
      <c r="H631" s="115"/>
      <c r="I631" s="115"/>
      <c r="J631" s="115"/>
      <c r="K631" s="115"/>
      <c r="L631" s="115"/>
      <c r="M631" s="115"/>
      <c r="N631" s="115"/>
      <c r="O631" s="115"/>
      <c r="P631" s="115"/>
      <c r="Q631" s="115"/>
      <c r="R631" s="115"/>
      <c r="S631" s="115"/>
      <c r="T631" s="115"/>
      <c r="U631" s="115"/>
      <c r="V631" s="115"/>
      <c r="W631" s="115"/>
      <c r="X631" s="115"/>
      <c r="Y631" s="115"/>
      <c r="Z631" s="115"/>
    </row>
    <row r="632" spans="1:26" ht="14.25" customHeight="1" x14ac:dyDescent="0.25">
      <c r="A632" s="115"/>
      <c r="B632" s="115"/>
      <c r="C632" s="115"/>
      <c r="D632" s="115"/>
      <c r="E632" s="115"/>
      <c r="F632" s="115"/>
      <c r="G632" s="115"/>
      <c r="H632" s="115"/>
      <c r="I632" s="115"/>
      <c r="J632" s="115"/>
      <c r="K632" s="115"/>
      <c r="L632" s="115"/>
      <c r="M632" s="115"/>
      <c r="N632" s="115"/>
      <c r="O632" s="115"/>
      <c r="P632" s="115"/>
      <c r="Q632" s="115"/>
      <c r="R632" s="115"/>
      <c r="S632" s="115"/>
      <c r="T632" s="115"/>
      <c r="U632" s="115"/>
      <c r="V632" s="115"/>
      <c r="W632" s="115"/>
      <c r="X632" s="115"/>
      <c r="Y632" s="115"/>
      <c r="Z632" s="115"/>
    </row>
    <row r="633" spans="1:26" ht="14.25" customHeight="1" x14ac:dyDescent="0.25">
      <c r="A633" s="115"/>
      <c r="B633" s="115"/>
      <c r="C633" s="115"/>
      <c r="D633" s="115"/>
      <c r="E633" s="115"/>
      <c r="F633" s="115"/>
      <c r="G633" s="115"/>
      <c r="H633" s="115"/>
      <c r="I633" s="115"/>
      <c r="J633" s="115"/>
      <c r="K633" s="115"/>
      <c r="L633" s="115"/>
      <c r="M633" s="115"/>
      <c r="N633" s="115"/>
      <c r="O633" s="115"/>
      <c r="P633" s="115"/>
      <c r="Q633" s="115"/>
      <c r="R633" s="115"/>
      <c r="S633" s="115"/>
      <c r="T633" s="115"/>
      <c r="U633" s="115"/>
      <c r="V633" s="115"/>
      <c r="W633" s="115"/>
      <c r="X633" s="115"/>
      <c r="Y633" s="115"/>
      <c r="Z633" s="115"/>
    </row>
    <row r="634" spans="1:26" ht="14.25" customHeight="1" x14ac:dyDescent="0.25">
      <c r="A634" s="115"/>
      <c r="B634" s="115"/>
      <c r="C634" s="115"/>
      <c r="D634" s="115"/>
      <c r="E634" s="115"/>
      <c r="F634" s="115"/>
      <c r="G634" s="115"/>
      <c r="H634" s="115"/>
      <c r="I634" s="115"/>
      <c r="J634" s="115"/>
      <c r="K634" s="115"/>
      <c r="L634" s="115"/>
      <c r="M634" s="115"/>
      <c r="N634" s="115"/>
      <c r="O634" s="115"/>
      <c r="P634" s="115"/>
      <c r="Q634" s="115"/>
      <c r="R634" s="115"/>
      <c r="S634" s="115"/>
      <c r="T634" s="115"/>
      <c r="U634" s="115"/>
      <c r="V634" s="115"/>
      <c r="W634" s="115"/>
      <c r="X634" s="115"/>
      <c r="Y634" s="115"/>
      <c r="Z634" s="115"/>
    </row>
    <row r="635" spans="1:26" ht="14.25" customHeight="1" x14ac:dyDescent="0.25">
      <c r="A635" s="115"/>
      <c r="B635" s="115"/>
      <c r="C635" s="115"/>
      <c r="D635" s="115"/>
      <c r="E635" s="115"/>
      <c r="F635" s="115"/>
      <c r="G635" s="115"/>
      <c r="H635" s="115"/>
      <c r="I635" s="115"/>
      <c r="J635" s="115"/>
      <c r="K635" s="115"/>
      <c r="L635" s="115"/>
      <c r="M635" s="115"/>
      <c r="N635" s="115"/>
      <c r="O635" s="115"/>
      <c r="P635" s="115"/>
      <c r="Q635" s="115"/>
      <c r="R635" s="115"/>
      <c r="S635" s="115"/>
      <c r="T635" s="115"/>
      <c r="U635" s="115"/>
      <c r="V635" s="115"/>
      <c r="W635" s="115"/>
      <c r="X635" s="115"/>
      <c r="Y635" s="115"/>
      <c r="Z635" s="115"/>
    </row>
    <row r="636" spans="1:26" ht="14.25" customHeight="1" x14ac:dyDescent="0.25">
      <c r="A636" s="115"/>
      <c r="B636" s="115"/>
      <c r="C636" s="115"/>
      <c r="D636" s="115"/>
      <c r="E636" s="115"/>
      <c r="F636" s="115"/>
      <c r="G636" s="115"/>
      <c r="H636" s="115"/>
      <c r="I636" s="115"/>
      <c r="J636" s="115"/>
      <c r="K636" s="115"/>
      <c r="L636" s="115"/>
      <c r="M636" s="115"/>
      <c r="N636" s="115"/>
      <c r="O636" s="115"/>
      <c r="P636" s="115"/>
      <c r="Q636" s="115"/>
      <c r="R636" s="115"/>
      <c r="S636" s="115"/>
      <c r="T636" s="115"/>
      <c r="U636" s="115"/>
      <c r="V636" s="115"/>
      <c r="W636" s="115"/>
      <c r="X636" s="115"/>
      <c r="Y636" s="115"/>
      <c r="Z636" s="115"/>
    </row>
    <row r="637" spans="1:26" ht="14.25" customHeight="1" x14ac:dyDescent="0.25">
      <c r="A637" s="115"/>
      <c r="B637" s="115"/>
      <c r="C637" s="115"/>
      <c r="D637" s="115"/>
      <c r="E637" s="115"/>
      <c r="F637" s="115"/>
      <c r="G637" s="115"/>
      <c r="H637" s="115"/>
      <c r="I637" s="115"/>
      <c r="J637" s="115"/>
      <c r="K637" s="115"/>
      <c r="L637" s="115"/>
      <c r="M637" s="115"/>
      <c r="N637" s="115"/>
      <c r="O637" s="115"/>
      <c r="P637" s="115"/>
      <c r="Q637" s="115"/>
      <c r="R637" s="115"/>
      <c r="S637" s="115"/>
      <c r="T637" s="115"/>
      <c r="U637" s="115"/>
      <c r="V637" s="115"/>
      <c r="W637" s="115"/>
      <c r="X637" s="115"/>
      <c r="Y637" s="115"/>
      <c r="Z637" s="115"/>
    </row>
    <row r="638" spans="1:26" ht="14.25" customHeight="1" x14ac:dyDescent="0.25">
      <c r="A638" s="115"/>
      <c r="B638" s="115"/>
      <c r="C638" s="115"/>
      <c r="D638" s="115"/>
      <c r="E638" s="115"/>
      <c r="F638" s="115"/>
      <c r="G638" s="115"/>
      <c r="H638" s="115"/>
      <c r="I638" s="115"/>
      <c r="J638" s="115"/>
      <c r="K638" s="115"/>
      <c r="L638" s="115"/>
      <c r="M638" s="115"/>
      <c r="N638" s="115"/>
      <c r="O638" s="115"/>
      <c r="P638" s="115"/>
      <c r="Q638" s="115"/>
      <c r="R638" s="115"/>
      <c r="S638" s="115"/>
      <c r="T638" s="115"/>
      <c r="U638" s="115"/>
      <c r="V638" s="115"/>
      <c r="W638" s="115"/>
      <c r="X638" s="115"/>
      <c r="Y638" s="115"/>
      <c r="Z638" s="115"/>
    </row>
    <row r="639" spans="1:26" ht="14.25" customHeight="1" x14ac:dyDescent="0.25">
      <c r="A639" s="115"/>
      <c r="B639" s="115"/>
      <c r="C639" s="115"/>
      <c r="D639" s="115"/>
      <c r="E639" s="115"/>
      <c r="F639" s="115"/>
      <c r="G639" s="115"/>
      <c r="H639" s="115"/>
      <c r="I639" s="115"/>
      <c r="J639" s="115"/>
      <c r="K639" s="115"/>
      <c r="L639" s="115"/>
      <c r="M639" s="115"/>
      <c r="N639" s="115"/>
      <c r="O639" s="115"/>
      <c r="P639" s="115"/>
      <c r="Q639" s="115"/>
      <c r="R639" s="115"/>
      <c r="S639" s="115"/>
      <c r="T639" s="115"/>
      <c r="U639" s="115"/>
      <c r="V639" s="115"/>
      <c r="W639" s="115"/>
      <c r="X639" s="115"/>
      <c r="Y639" s="115"/>
      <c r="Z639" s="115"/>
    </row>
    <row r="640" spans="1:26" ht="14.25" customHeight="1" x14ac:dyDescent="0.25">
      <c r="A640" s="115"/>
      <c r="B640" s="115"/>
      <c r="C640" s="115"/>
      <c r="D640" s="115"/>
      <c r="E640" s="115"/>
      <c r="F640" s="115"/>
      <c r="G640" s="115"/>
      <c r="H640" s="115"/>
      <c r="I640" s="115"/>
      <c r="J640" s="115"/>
      <c r="K640" s="115"/>
      <c r="L640" s="115"/>
      <c r="M640" s="115"/>
      <c r="N640" s="115"/>
      <c r="O640" s="115"/>
      <c r="P640" s="115"/>
      <c r="Q640" s="115"/>
      <c r="R640" s="115"/>
      <c r="S640" s="115"/>
      <c r="T640" s="115"/>
      <c r="U640" s="115"/>
      <c r="V640" s="115"/>
      <c r="W640" s="115"/>
      <c r="X640" s="115"/>
      <c r="Y640" s="115"/>
      <c r="Z640" s="115"/>
    </row>
    <row r="641" spans="1:26" ht="14.25" customHeight="1" x14ac:dyDescent="0.25">
      <c r="A641" s="115"/>
      <c r="B641" s="115"/>
      <c r="C641" s="115"/>
      <c r="D641" s="115"/>
      <c r="E641" s="115"/>
      <c r="F641" s="115"/>
      <c r="G641" s="115"/>
      <c r="H641" s="115"/>
      <c r="I641" s="115"/>
      <c r="J641" s="115"/>
      <c r="K641" s="115"/>
      <c r="L641" s="115"/>
      <c r="M641" s="115"/>
      <c r="N641" s="115"/>
      <c r="O641" s="115"/>
      <c r="P641" s="115"/>
      <c r="Q641" s="115"/>
      <c r="R641" s="115"/>
      <c r="S641" s="115"/>
      <c r="T641" s="115"/>
      <c r="U641" s="115"/>
      <c r="V641" s="115"/>
      <c r="W641" s="115"/>
      <c r="X641" s="115"/>
      <c r="Y641" s="115"/>
      <c r="Z641" s="115"/>
    </row>
    <row r="642" spans="1:26" ht="14.25" customHeight="1" x14ac:dyDescent="0.25">
      <c r="A642" s="115"/>
      <c r="B642" s="115"/>
      <c r="C642" s="115"/>
      <c r="D642" s="115"/>
      <c r="E642" s="115"/>
      <c r="F642" s="115"/>
      <c r="G642" s="115"/>
      <c r="H642" s="115"/>
      <c r="I642" s="115"/>
      <c r="J642" s="115"/>
      <c r="K642" s="115"/>
      <c r="L642" s="115"/>
      <c r="M642" s="115"/>
      <c r="N642" s="115"/>
      <c r="O642" s="115"/>
      <c r="P642" s="115"/>
      <c r="Q642" s="115"/>
      <c r="R642" s="115"/>
      <c r="S642" s="115"/>
      <c r="T642" s="115"/>
      <c r="U642" s="115"/>
      <c r="V642" s="115"/>
      <c r="W642" s="115"/>
      <c r="X642" s="115"/>
      <c r="Y642" s="115"/>
      <c r="Z642" s="115"/>
    </row>
    <row r="643" spans="1:26" ht="14.25" customHeight="1" x14ac:dyDescent="0.25">
      <c r="A643" s="115"/>
      <c r="B643" s="115"/>
      <c r="C643" s="115"/>
      <c r="D643" s="115"/>
      <c r="E643" s="115"/>
      <c r="F643" s="115"/>
      <c r="G643" s="115"/>
      <c r="H643" s="115"/>
      <c r="I643" s="115"/>
      <c r="J643" s="115"/>
      <c r="K643" s="115"/>
      <c r="L643" s="115"/>
      <c r="M643" s="115"/>
      <c r="N643" s="115"/>
      <c r="O643" s="115"/>
      <c r="P643" s="115"/>
      <c r="Q643" s="115"/>
      <c r="R643" s="115"/>
      <c r="S643" s="115"/>
      <c r="T643" s="115"/>
      <c r="U643" s="115"/>
      <c r="V643" s="115"/>
      <c r="W643" s="115"/>
      <c r="X643" s="115"/>
      <c r="Y643" s="115"/>
      <c r="Z643" s="115"/>
    </row>
    <row r="644" spans="1:26" ht="14.25" customHeight="1" x14ac:dyDescent="0.25">
      <c r="A644" s="115"/>
      <c r="B644" s="115"/>
      <c r="C644" s="115"/>
      <c r="D644" s="115"/>
      <c r="E644" s="115"/>
      <c r="F644" s="115"/>
      <c r="G644" s="115"/>
      <c r="H644" s="115"/>
      <c r="I644" s="115"/>
      <c r="J644" s="115"/>
      <c r="K644" s="115"/>
      <c r="L644" s="115"/>
      <c r="M644" s="115"/>
      <c r="N644" s="115"/>
      <c r="O644" s="115"/>
      <c r="P644" s="115"/>
      <c r="Q644" s="115"/>
      <c r="R644" s="115"/>
      <c r="S644" s="115"/>
      <c r="T644" s="115"/>
      <c r="U644" s="115"/>
      <c r="V644" s="115"/>
      <c r="W644" s="115"/>
      <c r="X644" s="115"/>
      <c r="Y644" s="115"/>
      <c r="Z644" s="115"/>
    </row>
    <row r="645" spans="1:26" ht="14.25" customHeight="1" x14ac:dyDescent="0.25">
      <c r="A645" s="115"/>
      <c r="B645" s="115"/>
      <c r="C645" s="115"/>
      <c r="D645" s="115"/>
      <c r="E645" s="115"/>
      <c r="F645" s="115"/>
      <c r="G645" s="115"/>
      <c r="H645" s="115"/>
      <c r="I645" s="115"/>
      <c r="J645" s="115"/>
      <c r="K645" s="115"/>
      <c r="L645" s="115"/>
      <c r="M645" s="115"/>
      <c r="N645" s="115"/>
      <c r="O645" s="115"/>
      <c r="P645" s="115"/>
      <c r="Q645" s="115"/>
      <c r="R645" s="115"/>
      <c r="S645" s="115"/>
      <c r="T645" s="115"/>
      <c r="U645" s="115"/>
      <c r="V645" s="115"/>
      <c r="W645" s="115"/>
      <c r="X645" s="115"/>
      <c r="Y645" s="115"/>
      <c r="Z645" s="115"/>
    </row>
    <row r="646" spans="1:26" ht="14.25" customHeight="1" x14ac:dyDescent="0.25">
      <c r="A646" s="115"/>
      <c r="B646" s="115"/>
      <c r="C646" s="115"/>
      <c r="D646" s="115"/>
      <c r="E646" s="115"/>
      <c r="F646" s="115"/>
      <c r="G646" s="115"/>
      <c r="H646" s="115"/>
      <c r="I646" s="115"/>
      <c r="J646" s="115"/>
      <c r="K646" s="115"/>
      <c r="L646" s="115"/>
      <c r="M646" s="115"/>
      <c r="N646" s="115"/>
      <c r="O646" s="115"/>
      <c r="P646" s="115"/>
      <c r="Q646" s="115"/>
      <c r="R646" s="115"/>
      <c r="S646" s="115"/>
      <c r="T646" s="115"/>
      <c r="U646" s="115"/>
      <c r="V646" s="115"/>
      <c r="W646" s="115"/>
      <c r="X646" s="115"/>
      <c r="Y646" s="115"/>
      <c r="Z646" s="115"/>
    </row>
    <row r="647" spans="1:26" ht="14.25" customHeight="1" x14ac:dyDescent="0.25">
      <c r="A647" s="115"/>
      <c r="B647" s="115"/>
      <c r="C647" s="115"/>
      <c r="D647" s="115"/>
      <c r="E647" s="115"/>
      <c r="F647" s="115"/>
      <c r="G647" s="115"/>
      <c r="H647" s="115"/>
      <c r="I647" s="115"/>
      <c r="J647" s="115"/>
      <c r="K647" s="115"/>
      <c r="L647" s="115"/>
      <c r="M647" s="115"/>
      <c r="N647" s="115"/>
      <c r="O647" s="115"/>
      <c r="P647" s="115"/>
      <c r="Q647" s="115"/>
      <c r="R647" s="115"/>
      <c r="S647" s="115"/>
      <c r="T647" s="115"/>
      <c r="U647" s="115"/>
      <c r="V647" s="115"/>
      <c r="W647" s="115"/>
      <c r="X647" s="115"/>
      <c r="Y647" s="115"/>
      <c r="Z647" s="115"/>
    </row>
    <row r="648" spans="1:26" ht="14.25" customHeight="1" x14ac:dyDescent="0.25">
      <c r="A648" s="115"/>
      <c r="B648" s="115"/>
      <c r="C648" s="115"/>
      <c r="D648" s="115"/>
      <c r="E648" s="115"/>
      <c r="F648" s="115"/>
      <c r="G648" s="115"/>
      <c r="H648" s="115"/>
      <c r="I648" s="115"/>
      <c r="J648" s="115"/>
      <c r="K648" s="115"/>
      <c r="L648" s="115"/>
      <c r="M648" s="115"/>
      <c r="N648" s="115"/>
      <c r="O648" s="115"/>
      <c r="P648" s="115"/>
      <c r="Q648" s="115"/>
      <c r="R648" s="115"/>
      <c r="S648" s="115"/>
      <c r="T648" s="115"/>
      <c r="U648" s="115"/>
      <c r="V648" s="115"/>
      <c r="W648" s="115"/>
      <c r="X648" s="115"/>
      <c r="Y648" s="115"/>
      <c r="Z648" s="115"/>
    </row>
    <row r="649" spans="1:26" ht="14.25" customHeight="1" x14ac:dyDescent="0.25">
      <c r="A649" s="115"/>
      <c r="B649" s="115"/>
      <c r="C649" s="115"/>
      <c r="D649" s="115"/>
      <c r="E649" s="115"/>
      <c r="F649" s="115"/>
      <c r="G649" s="115"/>
      <c r="H649" s="115"/>
      <c r="I649" s="115"/>
      <c r="J649" s="115"/>
      <c r="K649" s="115"/>
      <c r="L649" s="115"/>
      <c r="M649" s="115"/>
      <c r="N649" s="115"/>
      <c r="O649" s="115"/>
      <c r="P649" s="115"/>
      <c r="Q649" s="115"/>
      <c r="R649" s="115"/>
      <c r="S649" s="115"/>
      <c r="T649" s="115"/>
      <c r="U649" s="115"/>
      <c r="V649" s="115"/>
      <c r="W649" s="115"/>
      <c r="X649" s="115"/>
      <c r="Y649" s="115"/>
      <c r="Z649" s="115"/>
    </row>
    <row r="650" spans="1:26" ht="14.25" customHeight="1" x14ac:dyDescent="0.25">
      <c r="A650" s="115"/>
      <c r="B650" s="115"/>
      <c r="C650" s="115"/>
      <c r="D650" s="115"/>
      <c r="E650" s="115"/>
      <c r="F650" s="115"/>
      <c r="G650" s="115"/>
      <c r="H650" s="115"/>
      <c r="I650" s="115"/>
      <c r="J650" s="115"/>
      <c r="K650" s="115"/>
      <c r="L650" s="115"/>
      <c r="M650" s="115"/>
      <c r="N650" s="115"/>
      <c r="O650" s="115"/>
      <c r="P650" s="115"/>
      <c r="Q650" s="115"/>
      <c r="R650" s="115"/>
      <c r="S650" s="115"/>
      <c r="T650" s="115"/>
      <c r="U650" s="115"/>
      <c r="V650" s="115"/>
      <c r="W650" s="115"/>
      <c r="X650" s="115"/>
      <c r="Y650" s="115"/>
      <c r="Z650" s="115"/>
    </row>
    <row r="651" spans="1:26" ht="14.25" customHeight="1" x14ac:dyDescent="0.25">
      <c r="A651" s="115"/>
      <c r="B651" s="115"/>
      <c r="C651" s="115"/>
      <c r="D651" s="115"/>
      <c r="E651" s="115"/>
      <c r="F651" s="115"/>
      <c r="G651" s="115"/>
      <c r="H651" s="115"/>
      <c r="I651" s="115"/>
      <c r="J651" s="115"/>
      <c r="K651" s="115"/>
      <c r="L651" s="115"/>
      <c r="M651" s="115"/>
      <c r="N651" s="115"/>
      <c r="O651" s="115"/>
      <c r="P651" s="115"/>
      <c r="Q651" s="115"/>
      <c r="R651" s="115"/>
      <c r="S651" s="115"/>
      <c r="T651" s="115"/>
      <c r="U651" s="115"/>
      <c r="V651" s="115"/>
      <c r="W651" s="115"/>
      <c r="X651" s="115"/>
      <c r="Y651" s="115"/>
      <c r="Z651" s="115"/>
    </row>
    <row r="652" spans="1:26" ht="14.25" customHeight="1" x14ac:dyDescent="0.25">
      <c r="A652" s="115"/>
      <c r="B652" s="115"/>
      <c r="C652" s="115"/>
      <c r="D652" s="115"/>
      <c r="E652" s="115"/>
      <c r="F652" s="115"/>
      <c r="G652" s="115"/>
      <c r="H652" s="115"/>
      <c r="I652" s="115"/>
      <c r="J652" s="115"/>
      <c r="K652" s="115"/>
      <c r="L652" s="115"/>
      <c r="M652" s="115"/>
      <c r="N652" s="115"/>
      <c r="O652" s="115"/>
      <c r="P652" s="115"/>
      <c r="Q652" s="115"/>
      <c r="R652" s="115"/>
      <c r="S652" s="115"/>
      <c r="T652" s="115"/>
      <c r="U652" s="115"/>
      <c r="V652" s="115"/>
      <c r="W652" s="115"/>
      <c r="X652" s="115"/>
      <c r="Y652" s="115"/>
      <c r="Z652" s="115"/>
    </row>
    <row r="653" spans="1:26" ht="14.25" customHeight="1" x14ac:dyDescent="0.25">
      <c r="A653" s="115"/>
      <c r="B653" s="115"/>
      <c r="C653" s="115"/>
      <c r="D653" s="115"/>
      <c r="E653" s="115"/>
      <c r="F653" s="115"/>
      <c r="G653" s="115"/>
      <c r="H653" s="115"/>
      <c r="I653" s="115"/>
      <c r="J653" s="115"/>
      <c r="K653" s="115"/>
      <c r="L653" s="115"/>
      <c r="M653" s="115"/>
      <c r="N653" s="115"/>
      <c r="O653" s="115"/>
      <c r="P653" s="115"/>
      <c r="Q653" s="115"/>
      <c r="R653" s="115"/>
      <c r="S653" s="115"/>
      <c r="T653" s="115"/>
      <c r="U653" s="115"/>
      <c r="V653" s="115"/>
      <c r="W653" s="115"/>
      <c r="X653" s="115"/>
      <c r="Y653" s="115"/>
      <c r="Z653" s="115"/>
    </row>
    <row r="654" spans="1:26" ht="14.25" customHeight="1" x14ac:dyDescent="0.25">
      <c r="A654" s="115"/>
      <c r="B654" s="115"/>
      <c r="C654" s="115"/>
      <c r="D654" s="115"/>
      <c r="E654" s="115"/>
      <c r="F654" s="115"/>
      <c r="G654" s="115"/>
      <c r="H654" s="115"/>
      <c r="I654" s="115"/>
      <c r="J654" s="115"/>
      <c r="K654" s="115"/>
      <c r="L654" s="115"/>
      <c r="M654" s="115"/>
      <c r="N654" s="115"/>
      <c r="O654" s="115"/>
      <c r="P654" s="115"/>
      <c r="Q654" s="115"/>
      <c r="R654" s="115"/>
      <c r="S654" s="115"/>
      <c r="T654" s="115"/>
      <c r="U654" s="115"/>
      <c r="V654" s="115"/>
      <c r="W654" s="115"/>
      <c r="X654" s="115"/>
      <c r="Y654" s="115"/>
      <c r="Z654" s="115"/>
    </row>
    <row r="655" spans="1:26" ht="14.25" customHeight="1" x14ac:dyDescent="0.25">
      <c r="A655" s="115"/>
      <c r="B655" s="115"/>
      <c r="C655" s="115"/>
      <c r="D655" s="115"/>
      <c r="E655" s="115"/>
      <c r="F655" s="115"/>
      <c r="G655" s="115"/>
      <c r="H655" s="115"/>
      <c r="I655" s="115"/>
      <c r="J655" s="115"/>
      <c r="K655" s="115"/>
      <c r="L655" s="115"/>
      <c r="M655" s="115"/>
      <c r="N655" s="115"/>
      <c r="O655" s="115"/>
      <c r="P655" s="115"/>
      <c r="Q655" s="115"/>
      <c r="R655" s="115"/>
      <c r="S655" s="115"/>
      <c r="T655" s="115"/>
      <c r="U655" s="115"/>
      <c r="V655" s="115"/>
      <c r="W655" s="115"/>
      <c r="X655" s="115"/>
      <c r="Y655" s="115"/>
      <c r="Z655" s="115"/>
    </row>
    <row r="656" spans="1:26" ht="14.25" customHeight="1" x14ac:dyDescent="0.25">
      <c r="A656" s="115"/>
      <c r="B656" s="115"/>
      <c r="C656" s="115"/>
      <c r="D656" s="115"/>
      <c r="E656" s="115"/>
      <c r="F656" s="115"/>
      <c r="G656" s="115"/>
      <c r="H656" s="115"/>
      <c r="I656" s="115"/>
      <c r="J656" s="115"/>
      <c r="K656" s="115"/>
      <c r="L656" s="115"/>
      <c r="M656" s="115"/>
      <c r="N656" s="115"/>
      <c r="O656" s="115"/>
      <c r="P656" s="115"/>
      <c r="Q656" s="115"/>
      <c r="R656" s="115"/>
      <c r="S656" s="115"/>
      <c r="T656" s="115"/>
      <c r="U656" s="115"/>
      <c r="V656" s="115"/>
      <c r="W656" s="115"/>
      <c r="X656" s="115"/>
      <c r="Y656" s="115"/>
      <c r="Z656" s="115"/>
    </row>
    <row r="657" spans="1:26" ht="14.25" customHeight="1" x14ac:dyDescent="0.25">
      <c r="A657" s="115"/>
      <c r="B657" s="115"/>
      <c r="C657" s="115"/>
      <c r="D657" s="115"/>
      <c r="E657" s="115"/>
      <c r="F657" s="115"/>
      <c r="G657" s="115"/>
      <c r="H657" s="115"/>
      <c r="I657" s="115"/>
      <c r="J657" s="115"/>
      <c r="K657" s="115"/>
      <c r="L657" s="115"/>
      <c r="M657" s="115"/>
      <c r="N657" s="115"/>
      <c r="O657" s="115"/>
      <c r="P657" s="115"/>
      <c r="Q657" s="115"/>
      <c r="R657" s="115"/>
      <c r="S657" s="115"/>
      <c r="T657" s="115"/>
      <c r="U657" s="115"/>
      <c r="V657" s="115"/>
      <c r="W657" s="115"/>
      <c r="X657" s="115"/>
      <c r="Y657" s="115"/>
      <c r="Z657" s="115"/>
    </row>
    <row r="658" spans="1:26" ht="14.25" customHeight="1" x14ac:dyDescent="0.25">
      <c r="A658" s="115"/>
      <c r="B658" s="115"/>
      <c r="C658" s="115"/>
      <c r="D658" s="115"/>
      <c r="E658" s="115"/>
      <c r="F658" s="115"/>
      <c r="G658" s="115"/>
      <c r="H658" s="115"/>
      <c r="I658" s="115"/>
      <c r="J658" s="115"/>
      <c r="K658" s="115"/>
      <c r="L658" s="115"/>
      <c r="M658" s="115"/>
      <c r="N658" s="115"/>
      <c r="O658" s="115"/>
      <c r="P658" s="115"/>
      <c r="Q658" s="115"/>
      <c r="R658" s="115"/>
      <c r="S658" s="115"/>
      <c r="T658" s="115"/>
      <c r="U658" s="115"/>
      <c r="V658" s="115"/>
      <c r="W658" s="115"/>
      <c r="X658" s="115"/>
      <c r="Y658" s="115"/>
      <c r="Z658" s="115"/>
    </row>
    <row r="659" spans="1:26" ht="14.25" customHeight="1" x14ac:dyDescent="0.25">
      <c r="A659" s="115"/>
      <c r="B659" s="115"/>
      <c r="C659" s="115"/>
      <c r="D659" s="115"/>
      <c r="E659" s="115"/>
      <c r="F659" s="115"/>
      <c r="G659" s="115"/>
      <c r="H659" s="115"/>
      <c r="I659" s="115"/>
      <c r="J659" s="115"/>
      <c r="K659" s="115"/>
      <c r="L659" s="115"/>
      <c r="M659" s="115"/>
      <c r="N659" s="115"/>
      <c r="O659" s="115"/>
      <c r="P659" s="115"/>
      <c r="Q659" s="115"/>
      <c r="R659" s="115"/>
      <c r="S659" s="115"/>
      <c r="T659" s="115"/>
      <c r="U659" s="115"/>
      <c r="V659" s="115"/>
      <c r="W659" s="115"/>
      <c r="X659" s="115"/>
      <c r="Y659" s="115"/>
      <c r="Z659" s="115"/>
    </row>
    <row r="660" spans="1:26" ht="14.25" customHeight="1" x14ac:dyDescent="0.25">
      <c r="A660" s="115"/>
      <c r="B660" s="115"/>
      <c r="C660" s="115"/>
      <c r="D660" s="115"/>
      <c r="E660" s="115"/>
      <c r="F660" s="115"/>
      <c r="G660" s="115"/>
      <c r="H660" s="115"/>
      <c r="I660" s="115"/>
      <c r="J660" s="115"/>
      <c r="K660" s="115"/>
      <c r="L660" s="115"/>
      <c r="M660" s="115"/>
      <c r="N660" s="115"/>
      <c r="O660" s="115"/>
      <c r="P660" s="115"/>
      <c r="Q660" s="115"/>
      <c r="R660" s="115"/>
      <c r="S660" s="115"/>
      <c r="T660" s="115"/>
      <c r="U660" s="115"/>
      <c r="V660" s="115"/>
      <c r="W660" s="115"/>
      <c r="X660" s="115"/>
      <c r="Y660" s="115"/>
      <c r="Z660" s="115"/>
    </row>
    <row r="661" spans="1:26" ht="14.25" customHeight="1" x14ac:dyDescent="0.25">
      <c r="A661" s="115"/>
      <c r="B661" s="115"/>
      <c r="C661" s="115"/>
      <c r="D661" s="115"/>
      <c r="E661" s="115"/>
      <c r="F661" s="115"/>
      <c r="G661" s="115"/>
      <c r="H661" s="115"/>
      <c r="I661" s="115"/>
      <c r="J661" s="115"/>
      <c r="K661" s="115"/>
      <c r="L661" s="115"/>
      <c r="M661" s="115"/>
      <c r="N661" s="115"/>
      <c r="O661" s="115"/>
      <c r="P661" s="115"/>
      <c r="Q661" s="115"/>
      <c r="R661" s="115"/>
      <c r="S661" s="115"/>
      <c r="T661" s="115"/>
      <c r="U661" s="115"/>
      <c r="V661" s="115"/>
      <c r="W661" s="115"/>
      <c r="X661" s="115"/>
      <c r="Y661" s="115"/>
      <c r="Z661" s="115"/>
    </row>
    <row r="662" spans="1:26" ht="14.25" customHeight="1" x14ac:dyDescent="0.25">
      <c r="A662" s="115"/>
      <c r="B662" s="115"/>
      <c r="C662" s="115"/>
      <c r="D662" s="115"/>
      <c r="E662" s="115"/>
      <c r="F662" s="115"/>
      <c r="G662" s="115"/>
      <c r="H662" s="115"/>
      <c r="I662" s="115"/>
      <c r="J662" s="115"/>
      <c r="K662" s="115"/>
      <c r="L662" s="115"/>
      <c r="M662" s="115"/>
      <c r="N662" s="115"/>
      <c r="O662" s="115"/>
      <c r="P662" s="115"/>
      <c r="Q662" s="115"/>
      <c r="R662" s="115"/>
      <c r="S662" s="115"/>
      <c r="T662" s="115"/>
      <c r="U662" s="115"/>
      <c r="V662" s="115"/>
      <c r="W662" s="115"/>
      <c r="X662" s="115"/>
      <c r="Y662" s="115"/>
      <c r="Z662" s="115"/>
    </row>
    <row r="663" spans="1:26" ht="14.25" customHeight="1" x14ac:dyDescent="0.25">
      <c r="A663" s="115"/>
      <c r="B663" s="115"/>
      <c r="C663" s="115"/>
      <c r="D663" s="115"/>
      <c r="E663" s="115"/>
      <c r="F663" s="115"/>
      <c r="G663" s="115"/>
      <c r="H663" s="115"/>
      <c r="I663" s="115"/>
      <c r="J663" s="115"/>
      <c r="K663" s="115"/>
      <c r="L663" s="115"/>
      <c r="M663" s="115"/>
      <c r="N663" s="115"/>
      <c r="O663" s="115"/>
      <c r="P663" s="115"/>
      <c r="Q663" s="115"/>
      <c r="R663" s="115"/>
      <c r="S663" s="115"/>
      <c r="T663" s="115"/>
      <c r="U663" s="115"/>
      <c r="V663" s="115"/>
      <c r="W663" s="115"/>
      <c r="X663" s="115"/>
      <c r="Y663" s="115"/>
      <c r="Z663" s="115"/>
    </row>
    <row r="664" spans="1:26" ht="14.25" customHeight="1" x14ac:dyDescent="0.25">
      <c r="A664" s="115"/>
      <c r="B664" s="115"/>
      <c r="C664" s="115"/>
      <c r="D664" s="115"/>
      <c r="E664" s="115"/>
      <c r="F664" s="115"/>
      <c r="G664" s="115"/>
      <c r="H664" s="115"/>
      <c r="I664" s="115"/>
      <c r="J664" s="115"/>
      <c r="K664" s="115"/>
      <c r="L664" s="115"/>
      <c r="M664" s="115"/>
      <c r="N664" s="115"/>
      <c r="O664" s="115"/>
      <c r="P664" s="115"/>
      <c r="Q664" s="115"/>
      <c r="R664" s="115"/>
      <c r="S664" s="115"/>
      <c r="T664" s="115"/>
      <c r="U664" s="115"/>
      <c r="V664" s="115"/>
      <c r="W664" s="115"/>
      <c r="X664" s="115"/>
      <c r="Y664" s="115"/>
      <c r="Z664" s="115"/>
    </row>
    <row r="665" spans="1:26" ht="14.25" customHeight="1" x14ac:dyDescent="0.25">
      <c r="A665" s="115"/>
      <c r="B665" s="115"/>
      <c r="C665" s="115"/>
      <c r="D665" s="115"/>
      <c r="E665" s="115"/>
      <c r="F665" s="115"/>
      <c r="G665" s="115"/>
      <c r="H665" s="115"/>
      <c r="I665" s="115"/>
      <c r="J665" s="115"/>
      <c r="K665" s="115"/>
      <c r="L665" s="115"/>
      <c r="M665" s="115"/>
      <c r="N665" s="115"/>
      <c r="O665" s="115"/>
      <c r="P665" s="115"/>
      <c r="Q665" s="115"/>
      <c r="R665" s="115"/>
      <c r="S665" s="115"/>
      <c r="T665" s="115"/>
      <c r="U665" s="115"/>
      <c r="V665" s="115"/>
      <c r="W665" s="115"/>
      <c r="X665" s="115"/>
      <c r="Y665" s="115"/>
      <c r="Z665" s="115"/>
    </row>
    <row r="666" spans="1:26" ht="14.25" customHeight="1" x14ac:dyDescent="0.25">
      <c r="A666" s="115"/>
      <c r="B666" s="115"/>
      <c r="C666" s="115"/>
      <c r="D666" s="115"/>
      <c r="E666" s="115"/>
      <c r="F666" s="115"/>
      <c r="G666" s="115"/>
      <c r="H666" s="115"/>
      <c r="I666" s="115"/>
      <c r="J666" s="115"/>
      <c r="K666" s="115"/>
      <c r="L666" s="115"/>
      <c r="M666" s="115"/>
      <c r="N666" s="115"/>
      <c r="O666" s="115"/>
      <c r="P666" s="115"/>
      <c r="Q666" s="115"/>
      <c r="R666" s="115"/>
      <c r="S666" s="115"/>
      <c r="T666" s="115"/>
      <c r="U666" s="115"/>
      <c r="V666" s="115"/>
      <c r="W666" s="115"/>
      <c r="X666" s="115"/>
      <c r="Y666" s="115"/>
      <c r="Z666" s="115"/>
    </row>
    <row r="667" spans="1:26" ht="14.25" customHeight="1" x14ac:dyDescent="0.25">
      <c r="A667" s="115"/>
      <c r="B667" s="115"/>
      <c r="C667" s="115"/>
      <c r="D667" s="115"/>
      <c r="E667" s="115"/>
      <c r="F667" s="115"/>
      <c r="G667" s="115"/>
      <c r="H667" s="115"/>
      <c r="I667" s="115"/>
      <c r="J667" s="115"/>
      <c r="K667" s="115"/>
      <c r="L667" s="115"/>
      <c r="M667" s="115"/>
      <c r="N667" s="115"/>
      <c r="O667" s="115"/>
      <c r="P667" s="115"/>
      <c r="Q667" s="115"/>
      <c r="R667" s="115"/>
      <c r="S667" s="115"/>
      <c r="T667" s="115"/>
      <c r="U667" s="115"/>
      <c r="V667" s="115"/>
      <c r="W667" s="115"/>
      <c r="X667" s="115"/>
      <c r="Y667" s="115"/>
      <c r="Z667" s="115"/>
    </row>
    <row r="668" spans="1:26" ht="14.25" customHeight="1" x14ac:dyDescent="0.25">
      <c r="A668" s="115"/>
      <c r="B668" s="115"/>
      <c r="C668" s="115"/>
      <c r="D668" s="115"/>
      <c r="E668" s="115"/>
      <c r="F668" s="115"/>
      <c r="G668" s="115"/>
      <c r="H668" s="115"/>
      <c r="I668" s="115"/>
      <c r="J668" s="115"/>
      <c r="K668" s="115"/>
      <c r="L668" s="115"/>
      <c r="M668" s="115"/>
      <c r="N668" s="115"/>
      <c r="O668" s="115"/>
      <c r="P668" s="115"/>
      <c r="Q668" s="115"/>
      <c r="R668" s="115"/>
      <c r="S668" s="115"/>
      <c r="T668" s="115"/>
      <c r="U668" s="115"/>
      <c r="V668" s="115"/>
      <c r="W668" s="115"/>
      <c r="X668" s="115"/>
      <c r="Y668" s="115"/>
      <c r="Z668" s="115"/>
    </row>
    <row r="669" spans="1:26" ht="14.25" customHeight="1" x14ac:dyDescent="0.25">
      <c r="A669" s="115"/>
      <c r="B669" s="115"/>
      <c r="C669" s="115"/>
      <c r="D669" s="115"/>
      <c r="E669" s="115"/>
      <c r="F669" s="115"/>
      <c r="G669" s="115"/>
      <c r="H669" s="115"/>
      <c r="I669" s="115"/>
      <c r="J669" s="115"/>
      <c r="K669" s="115"/>
      <c r="L669" s="115"/>
      <c r="M669" s="115"/>
      <c r="N669" s="115"/>
      <c r="O669" s="115"/>
      <c r="P669" s="115"/>
      <c r="Q669" s="115"/>
      <c r="R669" s="115"/>
      <c r="S669" s="115"/>
      <c r="T669" s="115"/>
      <c r="U669" s="115"/>
      <c r="V669" s="115"/>
      <c r="W669" s="115"/>
      <c r="X669" s="115"/>
      <c r="Y669" s="115"/>
      <c r="Z669" s="115"/>
    </row>
    <row r="670" spans="1:26" ht="14.25" customHeight="1" x14ac:dyDescent="0.25">
      <c r="A670" s="115"/>
      <c r="B670" s="115"/>
      <c r="C670" s="115"/>
      <c r="D670" s="115"/>
      <c r="E670" s="115"/>
      <c r="F670" s="115"/>
      <c r="G670" s="115"/>
      <c r="H670" s="115"/>
      <c r="I670" s="115"/>
      <c r="J670" s="115"/>
      <c r="K670" s="115"/>
      <c r="L670" s="115"/>
      <c r="M670" s="115"/>
      <c r="N670" s="115"/>
      <c r="O670" s="115"/>
      <c r="P670" s="115"/>
      <c r="Q670" s="115"/>
      <c r="R670" s="115"/>
      <c r="S670" s="115"/>
      <c r="T670" s="115"/>
      <c r="U670" s="115"/>
      <c r="V670" s="115"/>
      <c r="W670" s="115"/>
      <c r="X670" s="115"/>
      <c r="Y670" s="115"/>
      <c r="Z670" s="115"/>
    </row>
    <row r="671" spans="1:26" ht="14.25" customHeight="1" x14ac:dyDescent="0.25">
      <c r="A671" s="115"/>
      <c r="B671" s="115"/>
      <c r="C671" s="115"/>
      <c r="D671" s="115"/>
      <c r="E671" s="115"/>
      <c r="F671" s="115"/>
      <c r="G671" s="115"/>
      <c r="H671" s="115"/>
      <c r="I671" s="115"/>
      <c r="J671" s="115"/>
      <c r="K671" s="115"/>
      <c r="L671" s="115"/>
      <c r="M671" s="115"/>
      <c r="N671" s="115"/>
      <c r="O671" s="115"/>
      <c r="P671" s="115"/>
      <c r="Q671" s="115"/>
      <c r="R671" s="115"/>
      <c r="S671" s="115"/>
      <c r="T671" s="115"/>
      <c r="U671" s="115"/>
      <c r="V671" s="115"/>
      <c r="W671" s="115"/>
      <c r="X671" s="115"/>
      <c r="Y671" s="115"/>
      <c r="Z671" s="115"/>
    </row>
    <row r="672" spans="1:26" ht="14.25" customHeight="1" x14ac:dyDescent="0.25">
      <c r="A672" s="115"/>
      <c r="B672" s="115"/>
      <c r="C672" s="115"/>
      <c r="D672" s="115"/>
      <c r="E672" s="115"/>
      <c r="F672" s="115"/>
      <c r="G672" s="115"/>
      <c r="H672" s="115"/>
      <c r="I672" s="115"/>
      <c r="J672" s="115"/>
      <c r="K672" s="115"/>
      <c r="L672" s="115"/>
      <c r="M672" s="115"/>
      <c r="N672" s="115"/>
      <c r="O672" s="115"/>
      <c r="P672" s="115"/>
      <c r="Q672" s="115"/>
      <c r="R672" s="115"/>
      <c r="S672" s="115"/>
      <c r="T672" s="115"/>
      <c r="U672" s="115"/>
      <c r="V672" s="115"/>
      <c r="W672" s="115"/>
      <c r="X672" s="115"/>
      <c r="Y672" s="115"/>
      <c r="Z672" s="115"/>
    </row>
    <row r="673" spans="1:26" ht="14.25" customHeight="1" x14ac:dyDescent="0.25">
      <c r="A673" s="115"/>
      <c r="B673" s="115"/>
      <c r="C673" s="115"/>
      <c r="D673" s="115"/>
      <c r="E673" s="115"/>
      <c r="F673" s="115"/>
      <c r="G673" s="115"/>
      <c r="H673" s="115"/>
      <c r="I673" s="115"/>
      <c r="J673" s="115"/>
      <c r="K673" s="115"/>
      <c r="L673" s="115"/>
      <c r="M673" s="115"/>
      <c r="N673" s="115"/>
      <c r="O673" s="115"/>
      <c r="P673" s="115"/>
      <c r="Q673" s="115"/>
      <c r="R673" s="115"/>
      <c r="S673" s="115"/>
      <c r="T673" s="115"/>
      <c r="U673" s="115"/>
      <c r="V673" s="115"/>
      <c r="W673" s="115"/>
      <c r="X673" s="115"/>
      <c r="Y673" s="115"/>
      <c r="Z673" s="115"/>
    </row>
    <row r="674" spans="1:26" ht="14.25" customHeight="1" x14ac:dyDescent="0.25">
      <c r="A674" s="115"/>
      <c r="B674" s="115"/>
      <c r="C674" s="115"/>
      <c r="D674" s="115"/>
      <c r="E674" s="115"/>
      <c r="F674" s="115"/>
      <c r="G674" s="115"/>
      <c r="H674" s="115"/>
      <c r="I674" s="115"/>
      <c r="J674" s="115"/>
      <c r="K674" s="115"/>
      <c r="L674" s="115"/>
      <c r="M674" s="115"/>
      <c r="N674" s="115"/>
      <c r="O674" s="115"/>
      <c r="P674" s="115"/>
      <c r="Q674" s="115"/>
      <c r="R674" s="115"/>
      <c r="S674" s="115"/>
      <c r="T674" s="115"/>
      <c r="U674" s="115"/>
      <c r="V674" s="115"/>
      <c r="W674" s="115"/>
      <c r="X674" s="115"/>
      <c r="Y674" s="115"/>
      <c r="Z674" s="115"/>
    </row>
    <row r="675" spans="1:26" ht="14.25" customHeight="1" x14ac:dyDescent="0.25">
      <c r="A675" s="115"/>
      <c r="B675" s="115"/>
      <c r="C675" s="115"/>
      <c r="D675" s="115"/>
      <c r="E675" s="115"/>
      <c r="F675" s="115"/>
      <c r="G675" s="115"/>
      <c r="H675" s="115"/>
      <c r="I675" s="115"/>
      <c r="J675" s="115"/>
      <c r="K675" s="115"/>
      <c r="L675" s="115"/>
      <c r="M675" s="115"/>
      <c r="N675" s="115"/>
      <c r="O675" s="115"/>
      <c r="P675" s="115"/>
      <c r="Q675" s="115"/>
      <c r="R675" s="115"/>
      <c r="S675" s="115"/>
      <c r="T675" s="115"/>
      <c r="U675" s="115"/>
      <c r="V675" s="115"/>
      <c r="W675" s="115"/>
      <c r="X675" s="115"/>
      <c r="Y675" s="115"/>
      <c r="Z675" s="115"/>
    </row>
    <row r="676" spans="1:26" ht="14.25" customHeight="1" x14ac:dyDescent="0.25">
      <c r="A676" s="115"/>
      <c r="B676" s="115"/>
      <c r="C676" s="115"/>
      <c r="D676" s="115"/>
      <c r="E676" s="115"/>
      <c r="F676" s="115"/>
      <c r="G676" s="115"/>
      <c r="H676" s="115"/>
      <c r="I676" s="115"/>
      <c r="J676" s="115"/>
      <c r="K676" s="115"/>
      <c r="L676" s="115"/>
      <c r="M676" s="115"/>
      <c r="N676" s="115"/>
      <c r="O676" s="115"/>
      <c r="P676" s="115"/>
      <c r="Q676" s="115"/>
      <c r="R676" s="115"/>
      <c r="S676" s="115"/>
      <c r="T676" s="115"/>
      <c r="U676" s="115"/>
      <c r="V676" s="115"/>
      <c r="W676" s="115"/>
      <c r="X676" s="115"/>
      <c r="Y676" s="115"/>
      <c r="Z676" s="115"/>
    </row>
    <row r="677" spans="1:26" ht="14.25" customHeight="1" x14ac:dyDescent="0.25">
      <c r="A677" s="115"/>
      <c r="B677" s="115"/>
      <c r="C677" s="115"/>
      <c r="D677" s="115"/>
      <c r="E677" s="115"/>
      <c r="F677" s="115"/>
      <c r="G677" s="115"/>
      <c r="H677" s="115"/>
      <c r="I677" s="115"/>
      <c r="J677" s="115"/>
      <c r="K677" s="115"/>
      <c r="L677" s="115"/>
      <c r="M677" s="115"/>
      <c r="N677" s="115"/>
      <c r="O677" s="115"/>
      <c r="P677" s="115"/>
      <c r="Q677" s="115"/>
      <c r="R677" s="115"/>
      <c r="S677" s="115"/>
      <c r="T677" s="115"/>
      <c r="U677" s="115"/>
      <c r="V677" s="115"/>
      <c r="W677" s="115"/>
      <c r="X677" s="115"/>
      <c r="Y677" s="115"/>
      <c r="Z677" s="115"/>
    </row>
    <row r="678" spans="1:26" ht="14.25" customHeight="1" x14ac:dyDescent="0.25">
      <c r="A678" s="115"/>
      <c r="B678" s="115"/>
      <c r="C678" s="115"/>
      <c r="D678" s="115"/>
      <c r="E678" s="115"/>
      <c r="F678" s="115"/>
      <c r="G678" s="115"/>
      <c r="H678" s="115"/>
      <c r="I678" s="115"/>
      <c r="J678" s="115"/>
      <c r="K678" s="115"/>
      <c r="L678" s="115"/>
      <c r="M678" s="115"/>
      <c r="N678" s="115"/>
      <c r="O678" s="115"/>
      <c r="P678" s="115"/>
      <c r="Q678" s="115"/>
      <c r="R678" s="115"/>
      <c r="S678" s="115"/>
      <c r="T678" s="115"/>
      <c r="U678" s="115"/>
      <c r="V678" s="115"/>
      <c r="W678" s="115"/>
      <c r="X678" s="115"/>
      <c r="Y678" s="115"/>
      <c r="Z678" s="115"/>
    </row>
    <row r="679" spans="1:26" ht="14.25" customHeight="1" x14ac:dyDescent="0.25">
      <c r="A679" s="115"/>
      <c r="B679" s="115"/>
      <c r="C679" s="115"/>
      <c r="D679" s="115"/>
      <c r="E679" s="115"/>
      <c r="F679" s="115"/>
      <c r="G679" s="115"/>
      <c r="H679" s="115"/>
      <c r="I679" s="115"/>
      <c r="J679" s="115"/>
      <c r="K679" s="115"/>
      <c r="L679" s="115"/>
      <c r="M679" s="115"/>
      <c r="N679" s="115"/>
      <c r="O679" s="115"/>
      <c r="P679" s="115"/>
      <c r="Q679" s="115"/>
      <c r="R679" s="115"/>
      <c r="S679" s="115"/>
      <c r="T679" s="115"/>
      <c r="U679" s="115"/>
      <c r="V679" s="115"/>
      <c r="W679" s="115"/>
      <c r="X679" s="115"/>
      <c r="Y679" s="115"/>
      <c r="Z679" s="115"/>
    </row>
    <row r="680" spans="1:26" ht="14.25" customHeight="1" x14ac:dyDescent="0.25">
      <c r="A680" s="115"/>
      <c r="B680" s="115"/>
      <c r="C680" s="115"/>
      <c r="D680" s="115"/>
      <c r="E680" s="115"/>
      <c r="F680" s="115"/>
      <c r="G680" s="115"/>
      <c r="H680" s="115"/>
      <c r="I680" s="115"/>
      <c r="J680" s="115"/>
      <c r="K680" s="115"/>
      <c r="L680" s="115"/>
      <c r="M680" s="115"/>
      <c r="N680" s="115"/>
      <c r="O680" s="115"/>
      <c r="P680" s="115"/>
      <c r="Q680" s="115"/>
      <c r="R680" s="115"/>
      <c r="S680" s="115"/>
      <c r="T680" s="115"/>
      <c r="U680" s="115"/>
      <c r="V680" s="115"/>
      <c r="W680" s="115"/>
      <c r="X680" s="115"/>
      <c r="Y680" s="115"/>
      <c r="Z680" s="115"/>
    </row>
    <row r="681" spans="1:26" ht="14.25" customHeight="1" x14ac:dyDescent="0.25">
      <c r="A681" s="115"/>
      <c r="B681" s="115"/>
      <c r="C681" s="115"/>
      <c r="D681" s="115"/>
      <c r="E681" s="115"/>
      <c r="F681" s="115"/>
      <c r="G681" s="115"/>
      <c r="H681" s="115"/>
      <c r="I681" s="115"/>
      <c r="J681" s="115"/>
      <c r="K681" s="115"/>
      <c r="L681" s="115"/>
      <c r="M681" s="115"/>
      <c r="N681" s="115"/>
      <c r="O681" s="115"/>
      <c r="P681" s="115"/>
      <c r="Q681" s="115"/>
      <c r="R681" s="115"/>
      <c r="S681" s="115"/>
      <c r="T681" s="115"/>
      <c r="U681" s="115"/>
      <c r="V681" s="115"/>
      <c r="W681" s="115"/>
      <c r="X681" s="115"/>
      <c r="Y681" s="115"/>
      <c r="Z681" s="115"/>
    </row>
    <row r="682" spans="1:26" ht="14.25" customHeight="1" x14ac:dyDescent="0.25">
      <c r="A682" s="115"/>
      <c r="B682" s="115"/>
      <c r="C682" s="115"/>
      <c r="D682" s="115"/>
      <c r="E682" s="115"/>
      <c r="F682" s="115"/>
      <c r="G682" s="115"/>
      <c r="H682" s="115"/>
      <c r="I682" s="115"/>
      <c r="J682" s="115"/>
      <c r="K682" s="115"/>
      <c r="L682" s="115"/>
      <c r="M682" s="115"/>
      <c r="N682" s="115"/>
      <c r="O682" s="115"/>
      <c r="P682" s="115"/>
      <c r="Q682" s="115"/>
      <c r="R682" s="115"/>
      <c r="S682" s="115"/>
      <c r="T682" s="115"/>
      <c r="U682" s="115"/>
      <c r="V682" s="115"/>
      <c r="W682" s="115"/>
      <c r="X682" s="115"/>
      <c r="Y682" s="115"/>
      <c r="Z682" s="115"/>
    </row>
    <row r="683" spans="1:26" ht="14.25" customHeight="1" x14ac:dyDescent="0.25">
      <c r="A683" s="115"/>
      <c r="B683" s="115"/>
      <c r="C683" s="115"/>
      <c r="D683" s="115"/>
      <c r="E683" s="115"/>
      <c r="F683" s="115"/>
      <c r="G683" s="115"/>
      <c r="H683" s="115"/>
      <c r="I683" s="115"/>
      <c r="J683" s="115"/>
      <c r="K683" s="115"/>
      <c r="L683" s="115"/>
      <c r="M683" s="115"/>
      <c r="N683" s="115"/>
      <c r="O683" s="115"/>
      <c r="P683" s="115"/>
      <c r="Q683" s="115"/>
      <c r="R683" s="115"/>
      <c r="S683" s="115"/>
      <c r="T683" s="115"/>
      <c r="U683" s="115"/>
      <c r="V683" s="115"/>
      <c r="W683" s="115"/>
      <c r="X683" s="115"/>
      <c r="Y683" s="115"/>
      <c r="Z683" s="115"/>
    </row>
    <row r="684" spans="1:26" ht="14.25" customHeight="1" x14ac:dyDescent="0.25">
      <c r="A684" s="115"/>
      <c r="B684" s="115"/>
      <c r="C684" s="115"/>
      <c r="D684" s="115"/>
      <c r="E684" s="115"/>
      <c r="F684" s="115"/>
      <c r="G684" s="115"/>
      <c r="H684" s="115"/>
      <c r="I684" s="115"/>
      <c r="J684" s="115"/>
      <c r="K684" s="115"/>
      <c r="L684" s="115"/>
      <c r="M684" s="115"/>
      <c r="N684" s="115"/>
      <c r="O684" s="115"/>
      <c r="P684" s="115"/>
      <c r="Q684" s="115"/>
      <c r="R684" s="115"/>
      <c r="S684" s="115"/>
      <c r="T684" s="115"/>
      <c r="U684" s="115"/>
      <c r="V684" s="115"/>
      <c r="W684" s="115"/>
      <c r="X684" s="115"/>
      <c r="Y684" s="115"/>
      <c r="Z684" s="115"/>
    </row>
    <row r="685" spans="1:26" ht="14.25" customHeight="1" x14ac:dyDescent="0.25">
      <c r="A685" s="115"/>
      <c r="B685" s="115"/>
      <c r="C685" s="115"/>
      <c r="D685" s="115"/>
      <c r="E685" s="115"/>
      <c r="F685" s="115"/>
      <c r="G685" s="115"/>
      <c r="H685" s="115"/>
      <c r="I685" s="115"/>
      <c r="J685" s="115"/>
      <c r="K685" s="115"/>
      <c r="L685" s="115"/>
      <c r="M685" s="115"/>
      <c r="N685" s="115"/>
      <c r="O685" s="115"/>
      <c r="P685" s="115"/>
      <c r="Q685" s="115"/>
      <c r="R685" s="115"/>
      <c r="S685" s="115"/>
      <c r="T685" s="115"/>
      <c r="U685" s="115"/>
      <c r="V685" s="115"/>
      <c r="W685" s="115"/>
      <c r="X685" s="115"/>
      <c r="Y685" s="115"/>
      <c r="Z685" s="115"/>
    </row>
    <row r="686" spans="1:26" ht="14.25" customHeight="1" x14ac:dyDescent="0.25">
      <c r="A686" s="115"/>
      <c r="B686" s="115"/>
      <c r="C686" s="115"/>
      <c r="D686" s="115"/>
      <c r="E686" s="115"/>
      <c r="F686" s="115"/>
      <c r="G686" s="115"/>
      <c r="H686" s="115"/>
      <c r="I686" s="115"/>
      <c r="J686" s="115"/>
      <c r="K686" s="115"/>
      <c r="L686" s="115"/>
      <c r="M686" s="115"/>
      <c r="N686" s="115"/>
      <c r="O686" s="115"/>
      <c r="P686" s="115"/>
      <c r="Q686" s="115"/>
      <c r="R686" s="115"/>
      <c r="S686" s="115"/>
      <c r="T686" s="115"/>
      <c r="U686" s="115"/>
      <c r="V686" s="115"/>
      <c r="W686" s="115"/>
      <c r="X686" s="115"/>
      <c r="Y686" s="115"/>
      <c r="Z686" s="115"/>
    </row>
    <row r="687" spans="1:26" ht="14.25" customHeight="1" x14ac:dyDescent="0.25">
      <c r="A687" s="115"/>
      <c r="B687" s="115"/>
      <c r="C687" s="115"/>
      <c r="D687" s="115"/>
      <c r="E687" s="115"/>
      <c r="F687" s="115"/>
      <c r="G687" s="115"/>
      <c r="H687" s="115"/>
      <c r="I687" s="115"/>
      <c r="J687" s="115"/>
      <c r="K687" s="115"/>
      <c r="L687" s="115"/>
      <c r="M687" s="115"/>
      <c r="N687" s="115"/>
      <c r="O687" s="115"/>
      <c r="P687" s="115"/>
      <c r="Q687" s="115"/>
      <c r="R687" s="115"/>
      <c r="S687" s="115"/>
      <c r="T687" s="115"/>
      <c r="U687" s="115"/>
      <c r="V687" s="115"/>
      <c r="W687" s="115"/>
      <c r="X687" s="115"/>
      <c r="Y687" s="115"/>
      <c r="Z687" s="115"/>
    </row>
    <row r="688" spans="1:26" ht="14.25" customHeight="1" x14ac:dyDescent="0.25">
      <c r="A688" s="115"/>
      <c r="B688" s="115"/>
      <c r="C688" s="115"/>
      <c r="D688" s="115"/>
      <c r="E688" s="115"/>
      <c r="F688" s="115"/>
      <c r="G688" s="115"/>
      <c r="H688" s="115"/>
      <c r="I688" s="115"/>
      <c r="J688" s="115"/>
      <c r="K688" s="115"/>
      <c r="L688" s="115"/>
      <c r="M688" s="115"/>
      <c r="N688" s="115"/>
      <c r="O688" s="115"/>
      <c r="P688" s="115"/>
      <c r="Q688" s="115"/>
      <c r="R688" s="115"/>
      <c r="S688" s="115"/>
      <c r="T688" s="115"/>
      <c r="U688" s="115"/>
      <c r="V688" s="115"/>
      <c r="W688" s="115"/>
      <c r="X688" s="115"/>
      <c r="Y688" s="115"/>
      <c r="Z688" s="115"/>
    </row>
    <row r="689" spans="1:26" ht="14.25" customHeight="1" x14ac:dyDescent="0.25">
      <c r="A689" s="115"/>
      <c r="B689" s="115"/>
      <c r="C689" s="115"/>
      <c r="D689" s="115"/>
      <c r="E689" s="115"/>
      <c r="F689" s="115"/>
      <c r="G689" s="115"/>
      <c r="H689" s="115"/>
      <c r="I689" s="115"/>
      <c r="J689" s="115"/>
      <c r="K689" s="115"/>
      <c r="L689" s="115"/>
      <c r="M689" s="115"/>
      <c r="N689" s="115"/>
      <c r="O689" s="115"/>
      <c r="P689" s="115"/>
      <c r="Q689" s="115"/>
      <c r="R689" s="115"/>
      <c r="S689" s="115"/>
      <c r="T689" s="115"/>
      <c r="U689" s="115"/>
      <c r="V689" s="115"/>
      <c r="W689" s="115"/>
      <c r="X689" s="115"/>
      <c r="Y689" s="115"/>
      <c r="Z689" s="115"/>
    </row>
    <row r="690" spans="1:26" ht="14.25" customHeight="1" x14ac:dyDescent="0.25">
      <c r="A690" s="115"/>
      <c r="B690" s="115"/>
      <c r="C690" s="115"/>
      <c r="D690" s="115"/>
      <c r="E690" s="115"/>
      <c r="F690" s="115"/>
      <c r="G690" s="115"/>
      <c r="H690" s="115"/>
      <c r="I690" s="115"/>
      <c r="J690" s="115"/>
      <c r="K690" s="115"/>
      <c r="L690" s="115"/>
      <c r="M690" s="115"/>
      <c r="N690" s="115"/>
      <c r="O690" s="115"/>
      <c r="P690" s="115"/>
      <c r="Q690" s="115"/>
      <c r="R690" s="115"/>
      <c r="S690" s="115"/>
      <c r="T690" s="115"/>
      <c r="U690" s="115"/>
      <c r="V690" s="115"/>
      <c r="W690" s="115"/>
      <c r="X690" s="115"/>
      <c r="Y690" s="115"/>
      <c r="Z690" s="115"/>
    </row>
    <row r="691" spans="1:26" ht="14.25" customHeight="1" x14ac:dyDescent="0.25">
      <c r="A691" s="115"/>
      <c r="B691" s="115"/>
      <c r="C691" s="115"/>
      <c r="D691" s="115"/>
      <c r="E691" s="115"/>
      <c r="F691" s="115"/>
      <c r="G691" s="115"/>
      <c r="H691" s="115"/>
      <c r="I691" s="115"/>
      <c r="J691" s="115"/>
      <c r="K691" s="115"/>
      <c r="L691" s="115"/>
      <c r="M691" s="115"/>
      <c r="N691" s="115"/>
      <c r="O691" s="115"/>
      <c r="P691" s="115"/>
      <c r="Q691" s="115"/>
      <c r="R691" s="115"/>
      <c r="S691" s="115"/>
      <c r="T691" s="115"/>
      <c r="U691" s="115"/>
      <c r="V691" s="115"/>
      <c r="W691" s="115"/>
      <c r="X691" s="115"/>
      <c r="Y691" s="115"/>
      <c r="Z691" s="115"/>
    </row>
    <row r="692" spans="1:26" ht="14.25" customHeight="1" x14ac:dyDescent="0.25">
      <c r="A692" s="115"/>
      <c r="B692" s="115"/>
      <c r="C692" s="115"/>
      <c r="D692" s="115"/>
      <c r="E692" s="115"/>
      <c r="F692" s="115"/>
      <c r="G692" s="115"/>
      <c r="H692" s="115"/>
      <c r="I692" s="115"/>
      <c r="J692" s="115"/>
      <c r="K692" s="115"/>
      <c r="L692" s="115"/>
      <c r="M692" s="115"/>
      <c r="N692" s="115"/>
      <c r="O692" s="115"/>
      <c r="P692" s="115"/>
      <c r="Q692" s="115"/>
      <c r="R692" s="115"/>
      <c r="S692" s="115"/>
      <c r="T692" s="115"/>
      <c r="U692" s="115"/>
      <c r="V692" s="115"/>
      <c r="W692" s="115"/>
      <c r="X692" s="115"/>
      <c r="Y692" s="115"/>
      <c r="Z692" s="115"/>
    </row>
    <row r="693" spans="1:26" ht="14.25" customHeight="1" x14ac:dyDescent="0.25">
      <c r="A693" s="115"/>
      <c r="B693" s="115"/>
      <c r="C693" s="115"/>
      <c r="D693" s="115"/>
      <c r="E693" s="115"/>
      <c r="F693" s="115"/>
      <c r="G693" s="115"/>
      <c r="H693" s="115"/>
      <c r="I693" s="115"/>
      <c r="J693" s="115"/>
      <c r="K693" s="115"/>
      <c r="L693" s="115"/>
      <c r="M693" s="115"/>
      <c r="N693" s="115"/>
      <c r="O693" s="115"/>
      <c r="P693" s="115"/>
      <c r="Q693" s="115"/>
      <c r="R693" s="115"/>
      <c r="S693" s="115"/>
      <c r="T693" s="115"/>
      <c r="U693" s="115"/>
      <c r="V693" s="115"/>
      <c r="W693" s="115"/>
      <c r="X693" s="115"/>
      <c r="Y693" s="115"/>
      <c r="Z693" s="115"/>
    </row>
    <row r="694" spans="1:26" ht="14.25" customHeight="1" x14ac:dyDescent="0.25">
      <c r="A694" s="115"/>
      <c r="B694" s="115"/>
      <c r="C694" s="115"/>
      <c r="D694" s="115"/>
      <c r="E694" s="115"/>
      <c r="F694" s="115"/>
      <c r="G694" s="115"/>
      <c r="H694" s="115"/>
      <c r="I694" s="115"/>
      <c r="J694" s="115"/>
      <c r="K694" s="115"/>
      <c r="L694" s="115"/>
      <c r="M694" s="115"/>
      <c r="N694" s="115"/>
      <c r="O694" s="115"/>
      <c r="P694" s="115"/>
      <c r="Q694" s="115"/>
      <c r="R694" s="115"/>
      <c r="S694" s="115"/>
      <c r="T694" s="115"/>
      <c r="U694" s="115"/>
      <c r="V694" s="115"/>
      <c r="W694" s="115"/>
      <c r="X694" s="115"/>
      <c r="Y694" s="115"/>
      <c r="Z694" s="115"/>
    </row>
    <row r="695" spans="1:26" ht="14.25" customHeight="1" x14ac:dyDescent="0.25">
      <c r="A695" s="115"/>
      <c r="B695" s="115"/>
      <c r="C695" s="115"/>
      <c r="D695" s="115"/>
      <c r="E695" s="115"/>
      <c r="F695" s="115"/>
      <c r="G695" s="115"/>
      <c r="H695" s="115"/>
      <c r="I695" s="115"/>
      <c r="J695" s="115"/>
      <c r="K695" s="115"/>
      <c r="L695" s="115"/>
      <c r="M695" s="115"/>
      <c r="N695" s="115"/>
      <c r="O695" s="115"/>
      <c r="P695" s="115"/>
      <c r="Q695" s="115"/>
      <c r="R695" s="115"/>
      <c r="S695" s="115"/>
      <c r="T695" s="115"/>
      <c r="U695" s="115"/>
      <c r="V695" s="115"/>
      <c r="W695" s="115"/>
      <c r="X695" s="115"/>
      <c r="Y695" s="115"/>
      <c r="Z695" s="115"/>
    </row>
    <row r="696" spans="1:26" ht="14.25" customHeight="1" x14ac:dyDescent="0.25">
      <c r="A696" s="115"/>
      <c r="B696" s="115"/>
      <c r="C696" s="115"/>
      <c r="D696" s="115"/>
      <c r="E696" s="115"/>
      <c r="F696" s="115"/>
      <c r="G696" s="115"/>
      <c r="H696" s="115"/>
      <c r="I696" s="115"/>
      <c r="J696" s="115"/>
      <c r="K696" s="115"/>
      <c r="L696" s="115"/>
      <c r="M696" s="115"/>
      <c r="N696" s="115"/>
      <c r="O696" s="115"/>
      <c r="P696" s="115"/>
      <c r="Q696" s="115"/>
      <c r="R696" s="115"/>
      <c r="S696" s="115"/>
      <c r="T696" s="115"/>
      <c r="U696" s="115"/>
      <c r="V696" s="115"/>
      <c r="W696" s="115"/>
      <c r="X696" s="115"/>
      <c r="Y696" s="115"/>
      <c r="Z696" s="115"/>
    </row>
    <row r="697" spans="1:26" ht="14.25" customHeight="1" x14ac:dyDescent="0.25">
      <c r="A697" s="115"/>
      <c r="B697" s="115"/>
      <c r="C697" s="115"/>
      <c r="D697" s="115"/>
      <c r="E697" s="115"/>
      <c r="F697" s="115"/>
      <c r="G697" s="115"/>
      <c r="H697" s="115"/>
      <c r="I697" s="115"/>
      <c r="J697" s="115"/>
      <c r="K697" s="115"/>
      <c r="L697" s="115"/>
      <c r="M697" s="115"/>
      <c r="N697" s="115"/>
      <c r="O697" s="115"/>
      <c r="P697" s="115"/>
      <c r="Q697" s="115"/>
      <c r="R697" s="115"/>
      <c r="S697" s="115"/>
      <c r="T697" s="115"/>
      <c r="U697" s="115"/>
      <c r="V697" s="115"/>
      <c r="W697" s="115"/>
      <c r="X697" s="115"/>
      <c r="Y697" s="115"/>
      <c r="Z697" s="115"/>
    </row>
    <row r="698" spans="1:26" ht="14.25" customHeight="1" x14ac:dyDescent="0.25">
      <c r="A698" s="115"/>
      <c r="B698" s="115"/>
      <c r="C698" s="115"/>
      <c r="D698" s="115"/>
      <c r="E698" s="115"/>
      <c r="F698" s="115"/>
      <c r="G698" s="115"/>
      <c r="H698" s="115"/>
      <c r="I698" s="115"/>
      <c r="J698" s="115"/>
      <c r="K698" s="115"/>
      <c r="L698" s="115"/>
      <c r="M698" s="115"/>
      <c r="N698" s="115"/>
      <c r="O698" s="115"/>
      <c r="P698" s="115"/>
      <c r="Q698" s="115"/>
      <c r="R698" s="115"/>
      <c r="S698" s="115"/>
      <c r="T698" s="115"/>
      <c r="U698" s="115"/>
      <c r="V698" s="115"/>
      <c r="W698" s="115"/>
      <c r="X698" s="115"/>
      <c r="Y698" s="115"/>
      <c r="Z698" s="115"/>
    </row>
    <row r="699" spans="1:26" ht="14.25" customHeight="1" x14ac:dyDescent="0.25">
      <c r="A699" s="115"/>
      <c r="B699" s="115"/>
      <c r="C699" s="115"/>
      <c r="D699" s="115"/>
      <c r="E699" s="115"/>
      <c r="F699" s="115"/>
      <c r="G699" s="115"/>
      <c r="H699" s="115"/>
      <c r="I699" s="115"/>
      <c r="J699" s="115"/>
      <c r="K699" s="115"/>
      <c r="L699" s="115"/>
      <c r="M699" s="115"/>
      <c r="N699" s="115"/>
      <c r="O699" s="115"/>
      <c r="P699" s="115"/>
      <c r="Q699" s="115"/>
      <c r="R699" s="115"/>
      <c r="S699" s="115"/>
      <c r="T699" s="115"/>
      <c r="U699" s="115"/>
      <c r="V699" s="115"/>
      <c r="W699" s="115"/>
      <c r="X699" s="115"/>
      <c r="Y699" s="115"/>
      <c r="Z699" s="115"/>
    </row>
    <row r="700" spans="1:26" ht="14.25" customHeight="1" x14ac:dyDescent="0.25">
      <c r="A700" s="115"/>
      <c r="B700" s="115"/>
      <c r="C700" s="115"/>
      <c r="D700" s="115"/>
      <c r="E700" s="115"/>
      <c r="F700" s="115"/>
      <c r="G700" s="115"/>
      <c r="H700" s="115"/>
      <c r="I700" s="115"/>
      <c r="J700" s="115"/>
      <c r="K700" s="115"/>
      <c r="L700" s="115"/>
      <c r="M700" s="115"/>
      <c r="N700" s="115"/>
      <c r="O700" s="115"/>
      <c r="P700" s="115"/>
      <c r="Q700" s="115"/>
      <c r="R700" s="115"/>
      <c r="S700" s="115"/>
      <c r="T700" s="115"/>
      <c r="U700" s="115"/>
      <c r="V700" s="115"/>
      <c r="W700" s="115"/>
      <c r="X700" s="115"/>
      <c r="Y700" s="115"/>
      <c r="Z700" s="115"/>
    </row>
    <row r="701" spans="1:26" ht="14.25" customHeight="1" x14ac:dyDescent="0.25">
      <c r="A701" s="115"/>
      <c r="B701" s="115"/>
      <c r="C701" s="115"/>
      <c r="D701" s="115"/>
      <c r="E701" s="115"/>
      <c r="F701" s="115"/>
      <c r="G701" s="115"/>
      <c r="H701" s="115"/>
      <c r="I701" s="115"/>
      <c r="J701" s="115"/>
      <c r="K701" s="115"/>
      <c r="L701" s="115"/>
      <c r="M701" s="115"/>
      <c r="N701" s="115"/>
      <c r="O701" s="115"/>
      <c r="P701" s="115"/>
      <c r="Q701" s="115"/>
      <c r="R701" s="115"/>
      <c r="S701" s="115"/>
      <c r="T701" s="115"/>
      <c r="U701" s="115"/>
      <c r="V701" s="115"/>
      <c r="W701" s="115"/>
      <c r="X701" s="115"/>
      <c r="Y701" s="115"/>
      <c r="Z701" s="115"/>
    </row>
    <row r="702" spans="1:26" ht="14.25" customHeight="1" x14ac:dyDescent="0.25">
      <c r="A702" s="115"/>
      <c r="B702" s="115"/>
      <c r="C702" s="115"/>
      <c r="D702" s="115"/>
      <c r="E702" s="115"/>
      <c r="F702" s="115"/>
      <c r="G702" s="115"/>
      <c r="H702" s="115"/>
      <c r="I702" s="115"/>
      <c r="J702" s="115"/>
      <c r="K702" s="115"/>
      <c r="L702" s="115"/>
      <c r="M702" s="115"/>
      <c r="N702" s="115"/>
      <c r="O702" s="115"/>
      <c r="P702" s="115"/>
      <c r="Q702" s="115"/>
      <c r="R702" s="115"/>
      <c r="S702" s="115"/>
      <c r="T702" s="115"/>
      <c r="U702" s="115"/>
      <c r="V702" s="115"/>
      <c r="W702" s="115"/>
      <c r="X702" s="115"/>
      <c r="Y702" s="115"/>
      <c r="Z702" s="115"/>
    </row>
    <row r="703" spans="1:26" ht="14.25" customHeight="1" x14ac:dyDescent="0.25">
      <c r="A703" s="115"/>
      <c r="B703" s="115"/>
      <c r="C703" s="115"/>
      <c r="D703" s="115"/>
      <c r="E703" s="115"/>
      <c r="F703" s="115"/>
      <c r="G703" s="115"/>
      <c r="H703" s="115"/>
      <c r="I703" s="115"/>
      <c r="J703" s="115"/>
      <c r="K703" s="115"/>
      <c r="L703" s="115"/>
      <c r="M703" s="115"/>
      <c r="N703" s="115"/>
      <c r="O703" s="115"/>
      <c r="P703" s="115"/>
      <c r="Q703" s="115"/>
      <c r="R703" s="115"/>
      <c r="S703" s="115"/>
      <c r="T703" s="115"/>
      <c r="U703" s="115"/>
      <c r="V703" s="115"/>
      <c r="W703" s="115"/>
      <c r="X703" s="115"/>
      <c r="Y703" s="115"/>
      <c r="Z703" s="115"/>
    </row>
    <row r="704" spans="1:26" ht="14.25" customHeight="1" x14ac:dyDescent="0.25">
      <c r="A704" s="115"/>
      <c r="B704" s="115"/>
      <c r="C704" s="115"/>
      <c r="D704" s="115"/>
      <c r="E704" s="115"/>
      <c r="F704" s="115"/>
      <c r="G704" s="115"/>
      <c r="H704" s="115"/>
      <c r="I704" s="115"/>
      <c r="J704" s="115"/>
      <c r="K704" s="115"/>
      <c r="L704" s="115"/>
      <c r="M704" s="115"/>
      <c r="N704" s="115"/>
      <c r="O704" s="115"/>
      <c r="P704" s="115"/>
      <c r="Q704" s="115"/>
      <c r="R704" s="115"/>
      <c r="S704" s="115"/>
      <c r="T704" s="115"/>
      <c r="U704" s="115"/>
      <c r="V704" s="115"/>
      <c r="W704" s="115"/>
      <c r="X704" s="115"/>
      <c r="Y704" s="115"/>
      <c r="Z704" s="115"/>
    </row>
    <row r="705" spans="1:26" ht="14.25" customHeight="1" x14ac:dyDescent="0.25">
      <c r="A705" s="115"/>
      <c r="B705" s="115"/>
      <c r="C705" s="115"/>
      <c r="D705" s="115"/>
      <c r="E705" s="115"/>
      <c r="F705" s="115"/>
      <c r="G705" s="115"/>
      <c r="H705" s="115"/>
      <c r="I705" s="115"/>
      <c r="J705" s="115"/>
      <c r="K705" s="115"/>
      <c r="L705" s="115"/>
      <c r="M705" s="115"/>
      <c r="N705" s="115"/>
      <c r="O705" s="115"/>
      <c r="P705" s="115"/>
      <c r="Q705" s="115"/>
      <c r="R705" s="115"/>
      <c r="S705" s="115"/>
      <c r="T705" s="115"/>
      <c r="U705" s="115"/>
      <c r="V705" s="115"/>
      <c r="W705" s="115"/>
      <c r="X705" s="115"/>
      <c r="Y705" s="115"/>
      <c r="Z705" s="115"/>
    </row>
    <row r="706" spans="1:26" ht="14.25" customHeight="1" x14ac:dyDescent="0.25">
      <c r="A706" s="115"/>
      <c r="B706" s="115"/>
      <c r="C706" s="115"/>
      <c r="D706" s="115"/>
      <c r="E706" s="115"/>
      <c r="F706" s="115"/>
      <c r="G706" s="115"/>
      <c r="H706" s="115"/>
      <c r="I706" s="115"/>
      <c r="J706" s="115"/>
      <c r="K706" s="115"/>
      <c r="L706" s="115"/>
      <c r="M706" s="115"/>
      <c r="N706" s="115"/>
      <c r="O706" s="115"/>
      <c r="P706" s="115"/>
      <c r="Q706" s="115"/>
      <c r="R706" s="115"/>
      <c r="S706" s="115"/>
      <c r="T706" s="115"/>
      <c r="U706" s="115"/>
      <c r="V706" s="115"/>
      <c r="W706" s="115"/>
      <c r="X706" s="115"/>
      <c r="Y706" s="115"/>
      <c r="Z706" s="115"/>
    </row>
    <row r="707" spans="1:26" ht="14.25" customHeight="1" x14ac:dyDescent="0.25">
      <c r="A707" s="115"/>
      <c r="B707" s="115"/>
      <c r="C707" s="115"/>
      <c r="D707" s="115"/>
      <c r="E707" s="115"/>
      <c r="F707" s="115"/>
      <c r="G707" s="115"/>
      <c r="H707" s="115"/>
      <c r="I707" s="115"/>
      <c r="J707" s="115"/>
      <c r="K707" s="115"/>
      <c r="L707" s="115"/>
      <c r="M707" s="115"/>
      <c r="N707" s="115"/>
      <c r="O707" s="115"/>
      <c r="P707" s="115"/>
      <c r="Q707" s="115"/>
      <c r="R707" s="115"/>
      <c r="S707" s="115"/>
      <c r="T707" s="115"/>
      <c r="U707" s="115"/>
      <c r="V707" s="115"/>
      <c r="W707" s="115"/>
      <c r="X707" s="115"/>
      <c r="Y707" s="115"/>
      <c r="Z707" s="115"/>
    </row>
    <row r="708" spans="1:26" ht="14.25" customHeight="1" x14ac:dyDescent="0.25">
      <c r="A708" s="115"/>
      <c r="B708" s="115"/>
      <c r="C708" s="115"/>
      <c r="D708" s="115"/>
      <c r="E708" s="115"/>
      <c r="F708" s="115"/>
      <c r="G708" s="115"/>
      <c r="H708" s="115"/>
      <c r="I708" s="115"/>
      <c r="J708" s="115"/>
      <c r="K708" s="115"/>
      <c r="L708" s="115"/>
      <c r="M708" s="115"/>
      <c r="N708" s="115"/>
      <c r="O708" s="115"/>
      <c r="P708" s="115"/>
      <c r="Q708" s="115"/>
      <c r="R708" s="115"/>
      <c r="S708" s="115"/>
      <c r="T708" s="115"/>
      <c r="U708" s="115"/>
      <c r="V708" s="115"/>
      <c r="W708" s="115"/>
      <c r="X708" s="115"/>
      <c r="Y708" s="115"/>
      <c r="Z708" s="115"/>
    </row>
    <row r="709" spans="1:26" ht="14.25" customHeight="1" x14ac:dyDescent="0.25">
      <c r="A709" s="115"/>
      <c r="B709" s="115"/>
      <c r="C709" s="115"/>
      <c r="D709" s="115"/>
      <c r="E709" s="115"/>
      <c r="F709" s="115"/>
      <c r="G709" s="115"/>
      <c r="H709" s="115"/>
      <c r="I709" s="115"/>
      <c r="J709" s="115"/>
      <c r="K709" s="115"/>
      <c r="L709" s="115"/>
      <c r="M709" s="115"/>
      <c r="N709" s="115"/>
      <c r="O709" s="115"/>
      <c r="P709" s="115"/>
      <c r="Q709" s="115"/>
      <c r="R709" s="115"/>
      <c r="S709" s="115"/>
      <c r="T709" s="115"/>
      <c r="U709" s="115"/>
      <c r="V709" s="115"/>
      <c r="W709" s="115"/>
      <c r="X709" s="115"/>
      <c r="Y709" s="115"/>
      <c r="Z709" s="115"/>
    </row>
    <row r="710" spans="1:26" ht="14.25" customHeight="1" x14ac:dyDescent="0.25">
      <c r="A710" s="115"/>
      <c r="B710" s="115"/>
      <c r="C710" s="115"/>
      <c r="D710" s="115"/>
      <c r="E710" s="115"/>
      <c r="F710" s="115"/>
      <c r="G710" s="115"/>
      <c r="H710" s="115"/>
      <c r="I710" s="115"/>
      <c r="J710" s="115"/>
      <c r="K710" s="115"/>
      <c r="L710" s="115"/>
      <c r="M710" s="115"/>
      <c r="N710" s="115"/>
      <c r="O710" s="115"/>
      <c r="P710" s="115"/>
      <c r="Q710" s="115"/>
      <c r="R710" s="115"/>
      <c r="S710" s="115"/>
      <c r="T710" s="115"/>
      <c r="U710" s="115"/>
      <c r="V710" s="115"/>
      <c r="W710" s="115"/>
      <c r="X710" s="115"/>
      <c r="Y710" s="115"/>
      <c r="Z710" s="115"/>
    </row>
    <row r="711" spans="1:26" ht="14.25" customHeight="1" x14ac:dyDescent="0.25">
      <c r="A711" s="115"/>
      <c r="B711" s="115"/>
      <c r="C711" s="115"/>
      <c r="D711" s="115"/>
      <c r="E711" s="115"/>
      <c r="F711" s="115"/>
      <c r="G711" s="115"/>
      <c r="H711" s="115"/>
      <c r="I711" s="115"/>
      <c r="J711" s="115"/>
      <c r="K711" s="115"/>
      <c r="L711" s="115"/>
      <c r="M711" s="115"/>
      <c r="N711" s="115"/>
      <c r="O711" s="115"/>
      <c r="P711" s="115"/>
      <c r="Q711" s="115"/>
      <c r="R711" s="115"/>
      <c r="S711" s="115"/>
      <c r="T711" s="115"/>
      <c r="U711" s="115"/>
      <c r="V711" s="115"/>
      <c r="W711" s="115"/>
      <c r="X711" s="115"/>
      <c r="Y711" s="115"/>
      <c r="Z711" s="115"/>
    </row>
    <row r="712" spans="1:26" ht="14.25" customHeight="1" x14ac:dyDescent="0.25">
      <c r="A712" s="115"/>
      <c r="B712" s="115"/>
      <c r="C712" s="115"/>
      <c r="D712" s="115"/>
      <c r="E712" s="115"/>
      <c r="F712" s="115"/>
      <c r="G712" s="115"/>
      <c r="H712" s="115"/>
      <c r="I712" s="115"/>
      <c r="J712" s="115"/>
      <c r="K712" s="115"/>
      <c r="L712" s="115"/>
      <c r="M712" s="115"/>
      <c r="N712" s="115"/>
      <c r="O712" s="115"/>
      <c r="P712" s="115"/>
      <c r="Q712" s="115"/>
      <c r="R712" s="115"/>
      <c r="S712" s="115"/>
      <c r="T712" s="115"/>
      <c r="U712" s="115"/>
      <c r="V712" s="115"/>
      <c r="W712" s="115"/>
      <c r="X712" s="115"/>
      <c r="Y712" s="115"/>
      <c r="Z712" s="115"/>
    </row>
    <row r="713" spans="1:26" ht="14.25" customHeight="1" x14ac:dyDescent="0.25">
      <c r="A713" s="115"/>
      <c r="B713" s="115"/>
      <c r="C713" s="115"/>
      <c r="D713" s="115"/>
      <c r="E713" s="115"/>
      <c r="F713" s="115"/>
      <c r="G713" s="115"/>
      <c r="H713" s="115"/>
      <c r="I713" s="115"/>
      <c r="J713" s="115"/>
      <c r="K713" s="115"/>
      <c r="L713" s="115"/>
      <c r="M713" s="115"/>
      <c r="N713" s="115"/>
      <c r="O713" s="115"/>
      <c r="P713" s="115"/>
      <c r="Q713" s="115"/>
      <c r="R713" s="115"/>
      <c r="S713" s="115"/>
      <c r="T713" s="115"/>
      <c r="U713" s="115"/>
      <c r="V713" s="115"/>
      <c r="W713" s="115"/>
      <c r="X713" s="115"/>
      <c r="Y713" s="115"/>
      <c r="Z713" s="115"/>
    </row>
    <row r="714" spans="1:26" ht="14.25" customHeight="1" x14ac:dyDescent="0.25">
      <c r="A714" s="115"/>
      <c r="B714" s="115"/>
      <c r="C714" s="115"/>
      <c r="D714" s="115"/>
      <c r="E714" s="115"/>
      <c r="F714" s="115"/>
      <c r="G714" s="115"/>
      <c r="H714" s="115"/>
      <c r="I714" s="115"/>
      <c r="J714" s="115"/>
      <c r="K714" s="115"/>
      <c r="L714" s="115"/>
      <c r="M714" s="115"/>
      <c r="N714" s="115"/>
      <c r="O714" s="115"/>
      <c r="P714" s="115"/>
      <c r="Q714" s="115"/>
      <c r="R714" s="115"/>
      <c r="S714" s="115"/>
      <c r="T714" s="115"/>
      <c r="U714" s="115"/>
      <c r="V714" s="115"/>
      <c r="W714" s="115"/>
      <c r="X714" s="115"/>
      <c r="Y714" s="115"/>
      <c r="Z714" s="115"/>
    </row>
    <row r="715" spans="1:26" ht="14.25" customHeight="1" x14ac:dyDescent="0.25">
      <c r="A715" s="115"/>
      <c r="B715" s="115"/>
      <c r="C715" s="115"/>
      <c r="D715" s="115"/>
      <c r="E715" s="115"/>
      <c r="F715" s="115"/>
      <c r="G715" s="115"/>
      <c r="H715" s="115"/>
      <c r="I715" s="115"/>
      <c r="J715" s="115"/>
      <c r="K715" s="115"/>
      <c r="L715" s="115"/>
      <c r="M715" s="115"/>
      <c r="N715" s="115"/>
      <c r="O715" s="115"/>
      <c r="P715" s="115"/>
      <c r="Q715" s="115"/>
      <c r="R715" s="115"/>
      <c r="S715" s="115"/>
      <c r="T715" s="115"/>
      <c r="U715" s="115"/>
      <c r="V715" s="115"/>
      <c r="W715" s="115"/>
      <c r="X715" s="115"/>
      <c r="Y715" s="115"/>
      <c r="Z715" s="115"/>
    </row>
    <row r="716" spans="1:26" ht="14.25" customHeight="1" x14ac:dyDescent="0.25">
      <c r="A716" s="115"/>
      <c r="B716" s="115"/>
      <c r="C716" s="115"/>
      <c r="D716" s="115"/>
      <c r="E716" s="115"/>
      <c r="F716" s="115"/>
      <c r="G716" s="115"/>
      <c r="H716" s="115"/>
      <c r="I716" s="115"/>
      <c r="J716" s="115"/>
      <c r="K716" s="115"/>
      <c r="L716" s="115"/>
      <c r="M716" s="115"/>
      <c r="N716" s="115"/>
      <c r="O716" s="115"/>
      <c r="P716" s="115"/>
      <c r="Q716" s="115"/>
      <c r="R716" s="115"/>
      <c r="S716" s="115"/>
      <c r="T716" s="115"/>
      <c r="U716" s="115"/>
      <c r="V716" s="115"/>
      <c r="W716" s="115"/>
      <c r="X716" s="115"/>
      <c r="Y716" s="115"/>
      <c r="Z716" s="115"/>
    </row>
    <row r="717" spans="1:26" ht="14.25" customHeight="1" x14ac:dyDescent="0.25">
      <c r="A717" s="115"/>
      <c r="B717" s="115"/>
      <c r="C717" s="115"/>
      <c r="D717" s="115"/>
      <c r="E717" s="115"/>
      <c r="F717" s="115"/>
      <c r="G717" s="115"/>
      <c r="H717" s="115"/>
      <c r="I717" s="115"/>
      <c r="J717" s="115"/>
      <c r="K717" s="115"/>
      <c r="L717" s="115"/>
      <c r="M717" s="115"/>
      <c r="N717" s="115"/>
      <c r="O717" s="115"/>
      <c r="P717" s="115"/>
      <c r="Q717" s="115"/>
      <c r="R717" s="115"/>
      <c r="S717" s="115"/>
      <c r="T717" s="115"/>
      <c r="U717" s="115"/>
      <c r="V717" s="115"/>
      <c r="W717" s="115"/>
      <c r="X717" s="115"/>
      <c r="Y717" s="115"/>
      <c r="Z717" s="115"/>
    </row>
    <row r="718" spans="1:26" ht="14.25" customHeight="1" x14ac:dyDescent="0.25">
      <c r="A718" s="115"/>
      <c r="B718" s="115"/>
      <c r="C718" s="115"/>
      <c r="D718" s="115"/>
      <c r="E718" s="115"/>
      <c r="F718" s="115"/>
      <c r="G718" s="115"/>
      <c r="H718" s="115"/>
      <c r="I718" s="115"/>
      <c r="J718" s="115"/>
      <c r="K718" s="115"/>
      <c r="L718" s="115"/>
      <c r="M718" s="115"/>
      <c r="N718" s="115"/>
      <c r="O718" s="115"/>
      <c r="P718" s="115"/>
      <c r="Q718" s="115"/>
      <c r="R718" s="115"/>
      <c r="S718" s="115"/>
      <c r="T718" s="115"/>
      <c r="U718" s="115"/>
      <c r="V718" s="115"/>
      <c r="W718" s="115"/>
      <c r="X718" s="115"/>
      <c r="Y718" s="115"/>
      <c r="Z718" s="115"/>
    </row>
    <row r="719" spans="1:26" ht="14.25" customHeight="1" x14ac:dyDescent="0.25">
      <c r="A719" s="115"/>
      <c r="B719" s="115"/>
      <c r="C719" s="115"/>
      <c r="D719" s="115"/>
      <c r="E719" s="115"/>
      <c r="F719" s="115"/>
      <c r="G719" s="115"/>
      <c r="H719" s="115"/>
      <c r="I719" s="115"/>
      <c r="J719" s="115"/>
      <c r="K719" s="115"/>
      <c r="L719" s="115"/>
      <c r="M719" s="115"/>
      <c r="N719" s="115"/>
      <c r="O719" s="115"/>
      <c r="P719" s="115"/>
      <c r="Q719" s="115"/>
      <c r="R719" s="115"/>
      <c r="S719" s="115"/>
      <c r="T719" s="115"/>
      <c r="U719" s="115"/>
      <c r="V719" s="115"/>
      <c r="W719" s="115"/>
      <c r="X719" s="115"/>
      <c r="Y719" s="115"/>
      <c r="Z719" s="115"/>
    </row>
    <row r="720" spans="1:26" ht="14.25" customHeight="1" x14ac:dyDescent="0.25">
      <c r="A720" s="115"/>
      <c r="B720" s="115"/>
      <c r="C720" s="115"/>
      <c r="D720" s="115"/>
      <c r="E720" s="115"/>
      <c r="F720" s="115"/>
      <c r="G720" s="115"/>
      <c r="H720" s="115"/>
      <c r="I720" s="115"/>
      <c r="J720" s="115"/>
      <c r="K720" s="115"/>
      <c r="L720" s="115"/>
      <c r="M720" s="115"/>
      <c r="N720" s="115"/>
      <c r="O720" s="115"/>
      <c r="P720" s="115"/>
      <c r="Q720" s="115"/>
      <c r="R720" s="115"/>
      <c r="S720" s="115"/>
      <c r="T720" s="115"/>
      <c r="U720" s="115"/>
      <c r="V720" s="115"/>
      <c r="W720" s="115"/>
      <c r="X720" s="115"/>
      <c r="Y720" s="115"/>
      <c r="Z720" s="115"/>
    </row>
    <row r="721" spans="1:26" ht="14.25" customHeight="1" x14ac:dyDescent="0.25">
      <c r="A721" s="115"/>
      <c r="B721" s="115"/>
      <c r="C721" s="115"/>
      <c r="D721" s="115"/>
      <c r="E721" s="115"/>
      <c r="F721" s="115"/>
      <c r="G721" s="115"/>
      <c r="H721" s="115"/>
      <c r="I721" s="115"/>
      <c r="J721" s="115"/>
      <c r="K721" s="115"/>
      <c r="L721" s="115"/>
      <c r="M721" s="115"/>
      <c r="N721" s="115"/>
      <c r="O721" s="115"/>
      <c r="P721" s="115"/>
      <c r="Q721" s="115"/>
      <c r="R721" s="115"/>
      <c r="S721" s="115"/>
      <c r="T721" s="115"/>
      <c r="U721" s="115"/>
      <c r="V721" s="115"/>
      <c r="W721" s="115"/>
      <c r="X721" s="115"/>
      <c r="Y721" s="115"/>
      <c r="Z721" s="115"/>
    </row>
    <row r="722" spans="1:26" ht="14.25" customHeight="1" x14ac:dyDescent="0.25">
      <c r="A722" s="115"/>
      <c r="B722" s="115"/>
      <c r="C722" s="115"/>
      <c r="D722" s="115"/>
      <c r="E722" s="115"/>
      <c r="F722" s="115"/>
      <c r="G722" s="115"/>
      <c r="H722" s="115"/>
      <c r="I722" s="115"/>
      <c r="J722" s="115"/>
      <c r="K722" s="115"/>
      <c r="L722" s="115"/>
      <c r="M722" s="115"/>
      <c r="N722" s="115"/>
      <c r="O722" s="115"/>
      <c r="P722" s="115"/>
      <c r="Q722" s="115"/>
      <c r="R722" s="115"/>
      <c r="S722" s="115"/>
      <c r="T722" s="115"/>
      <c r="U722" s="115"/>
      <c r="V722" s="115"/>
      <c r="W722" s="115"/>
      <c r="X722" s="115"/>
      <c r="Y722" s="115"/>
      <c r="Z722" s="115"/>
    </row>
    <row r="723" spans="1:26" ht="14.25" customHeight="1" x14ac:dyDescent="0.25">
      <c r="A723" s="115"/>
      <c r="B723" s="115"/>
      <c r="C723" s="115"/>
      <c r="D723" s="115"/>
      <c r="E723" s="115"/>
      <c r="F723" s="115"/>
      <c r="G723" s="115"/>
      <c r="H723" s="115"/>
      <c r="I723" s="115"/>
      <c r="J723" s="115"/>
      <c r="K723" s="115"/>
      <c r="L723" s="115"/>
      <c r="M723" s="115"/>
      <c r="N723" s="115"/>
      <c r="O723" s="115"/>
      <c r="P723" s="115"/>
      <c r="Q723" s="115"/>
      <c r="R723" s="115"/>
      <c r="S723" s="115"/>
      <c r="T723" s="115"/>
      <c r="U723" s="115"/>
      <c r="V723" s="115"/>
      <c r="W723" s="115"/>
      <c r="X723" s="115"/>
      <c r="Y723" s="115"/>
      <c r="Z723" s="115"/>
    </row>
    <row r="724" spans="1:26" ht="14.25" customHeight="1" x14ac:dyDescent="0.25">
      <c r="A724" s="115"/>
      <c r="B724" s="115"/>
      <c r="C724" s="115"/>
      <c r="D724" s="115"/>
      <c r="E724" s="115"/>
      <c r="F724" s="115"/>
      <c r="G724" s="115"/>
      <c r="H724" s="115"/>
      <c r="I724" s="115"/>
      <c r="J724" s="115"/>
      <c r="K724" s="115"/>
      <c r="L724" s="115"/>
      <c r="M724" s="115"/>
      <c r="N724" s="115"/>
      <c r="O724" s="115"/>
      <c r="P724" s="115"/>
      <c r="Q724" s="115"/>
      <c r="R724" s="115"/>
      <c r="S724" s="115"/>
      <c r="T724" s="115"/>
      <c r="U724" s="115"/>
      <c r="V724" s="115"/>
      <c r="W724" s="115"/>
      <c r="X724" s="115"/>
      <c r="Y724" s="115"/>
      <c r="Z724" s="115"/>
    </row>
    <row r="725" spans="1:26" ht="14.25" customHeight="1" x14ac:dyDescent="0.25">
      <c r="A725" s="115"/>
      <c r="B725" s="115"/>
      <c r="C725" s="115"/>
      <c r="D725" s="115"/>
      <c r="E725" s="115"/>
      <c r="F725" s="115"/>
      <c r="G725" s="115"/>
      <c r="H725" s="115"/>
      <c r="I725" s="115"/>
      <c r="J725" s="115"/>
      <c r="K725" s="115"/>
      <c r="L725" s="115"/>
      <c r="M725" s="115"/>
      <c r="N725" s="115"/>
      <c r="O725" s="115"/>
      <c r="P725" s="115"/>
      <c r="Q725" s="115"/>
      <c r="R725" s="115"/>
      <c r="S725" s="115"/>
      <c r="T725" s="115"/>
      <c r="U725" s="115"/>
      <c r="V725" s="115"/>
      <c r="W725" s="115"/>
      <c r="X725" s="115"/>
      <c r="Y725" s="115"/>
      <c r="Z725" s="115"/>
    </row>
    <row r="726" spans="1:26" ht="14.25" customHeight="1" x14ac:dyDescent="0.25">
      <c r="A726" s="115"/>
      <c r="B726" s="115"/>
      <c r="C726" s="115"/>
      <c r="D726" s="115"/>
      <c r="E726" s="115"/>
      <c r="F726" s="115"/>
      <c r="G726" s="115"/>
      <c r="H726" s="115"/>
      <c r="I726" s="115"/>
      <c r="J726" s="115"/>
      <c r="K726" s="115"/>
      <c r="L726" s="115"/>
      <c r="M726" s="115"/>
      <c r="N726" s="115"/>
      <c r="O726" s="115"/>
      <c r="P726" s="115"/>
      <c r="Q726" s="115"/>
      <c r="R726" s="115"/>
      <c r="S726" s="115"/>
      <c r="T726" s="115"/>
      <c r="U726" s="115"/>
      <c r="V726" s="115"/>
      <c r="W726" s="115"/>
      <c r="X726" s="115"/>
      <c r="Y726" s="115"/>
      <c r="Z726" s="115"/>
    </row>
    <row r="727" spans="1:26" ht="14.25" customHeight="1" x14ac:dyDescent="0.25">
      <c r="A727" s="115"/>
      <c r="B727" s="115"/>
      <c r="C727" s="115"/>
      <c r="D727" s="115"/>
      <c r="E727" s="115"/>
      <c r="F727" s="115"/>
      <c r="G727" s="115"/>
      <c r="H727" s="115"/>
      <c r="I727" s="115"/>
      <c r="J727" s="115"/>
      <c r="K727" s="115"/>
      <c r="L727" s="115"/>
      <c r="M727" s="115"/>
      <c r="N727" s="115"/>
      <c r="O727" s="115"/>
      <c r="P727" s="115"/>
      <c r="Q727" s="115"/>
      <c r="R727" s="115"/>
      <c r="S727" s="115"/>
      <c r="T727" s="115"/>
      <c r="U727" s="115"/>
      <c r="V727" s="115"/>
      <c r="W727" s="115"/>
      <c r="X727" s="115"/>
      <c r="Y727" s="115"/>
      <c r="Z727" s="115"/>
    </row>
    <row r="728" spans="1:26" ht="14.25" customHeight="1" x14ac:dyDescent="0.25">
      <c r="A728" s="115"/>
      <c r="B728" s="115"/>
      <c r="C728" s="115"/>
      <c r="D728" s="115"/>
      <c r="E728" s="115"/>
      <c r="F728" s="115"/>
      <c r="G728" s="115"/>
      <c r="H728" s="115"/>
      <c r="I728" s="115"/>
      <c r="J728" s="115"/>
      <c r="K728" s="115"/>
      <c r="L728" s="115"/>
      <c r="M728" s="115"/>
      <c r="N728" s="115"/>
      <c r="O728" s="115"/>
      <c r="P728" s="115"/>
      <c r="Q728" s="115"/>
      <c r="R728" s="115"/>
      <c r="S728" s="115"/>
      <c r="T728" s="115"/>
      <c r="U728" s="115"/>
      <c r="V728" s="115"/>
      <c r="W728" s="115"/>
      <c r="X728" s="115"/>
      <c r="Y728" s="115"/>
      <c r="Z728" s="115"/>
    </row>
    <row r="729" spans="1:26" ht="14.25" customHeight="1" x14ac:dyDescent="0.25">
      <c r="A729" s="115"/>
      <c r="B729" s="115"/>
      <c r="C729" s="115"/>
      <c r="D729" s="115"/>
      <c r="E729" s="115"/>
      <c r="F729" s="115"/>
      <c r="G729" s="115"/>
      <c r="H729" s="115"/>
      <c r="I729" s="115"/>
      <c r="J729" s="115"/>
      <c r="K729" s="115"/>
      <c r="L729" s="115"/>
      <c r="M729" s="115"/>
      <c r="N729" s="115"/>
      <c r="O729" s="115"/>
      <c r="P729" s="115"/>
      <c r="Q729" s="115"/>
      <c r="R729" s="115"/>
      <c r="S729" s="115"/>
      <c r="T729" s="115"/>
      <c r="U729" s="115"/>
      <c r="V729" s="115"/>
      <c r="W729" s="115"/>
      <c r="X729" s="115"/>
      <c r="Y729" s="115"/>
      <c r="Z729" s="115"/>
    </row>
    <row r="730" spans="1:26" ht="14.25" customHeight="1" x14ac:dyDescent="0.25">
      <c r="A730" s="115"/>
      <c r="B730" s="115"/>
      <c r="C730" s="115"/>
      <c r="D730" s="115"/>
      <c r="E730" s="115"/>
      <c r="F730" s="115"/>
      <c r="G730" s="115"/>
      <c r="H730" s="115"/>
      <c r="I730" s="115"/>
      <c r="J730" s="115"/>
      <c r="K730" s="115"/>
      <c r="L730" s="115"/>
      <c r="M730" s="115"/>
      <c r="N730" s="115"/>
      <c r="O730" s="115"/>
      <c r="P730" s="115"/>
      <c r="Q730" s="115"/>
      <c r="R730" s="115"/>
      <c r="S730" s="115"/>
      <c r="T730" s="115"/>
      <c r="U730" s="115"/>
      <c r="V730" s="115"/>
      <c r="W730" s="115"/>
      <c r="X730" s="115"/>
      <c r="Y730" s="115"/>
      <c r="Z730" s="115"/>
    </row>
    <row r="731" spans="1:26" ht="14.25" customHeight="1" x14ac:dyDescent="0.25">
      <c r="A731" s="115"/>
      <c r="B731" s="115"/>
      <c r="C731" s="115"/>
      <c r="D731" s="115"/>
      <c r="E731" s="115"/>
      <c r="F731" s="115"/>
      <c r="G731" s="115"/>
      <c r="H731" s="115"/>
      <c r="I731" s="115"/>
      <c r="J731" s="115"/>
      <c r="K731" s="115"/>
      <c r="L731" s="115"/>
      <c r="M731" s="115"/>
      <c r="N731" s="115"/>
      <c r="O731" s="115"/>
      <c r="P731" s="115"/>
      <c r="Q731" s="115"/>
      <c r="R731" s="115"/>
      <c r="S731" s="115"/>
      <c r="T731" s="115"/>
      <c r="U731" s="115"/>
      <c r="V731" s="115"/>
      <c r="W731" s="115"/>
      <c r="X731" s="115"/>
      <c r="Y731" s="115"/>
      <c r="Z731" s="115"/>
    </row>
    <row r="732" spans="1:26" ht="14.25" customHeight="1" x14ac:dyDescent="0.25">
      <c r="A732" s="115"/>
      <c r="B732" s="115"/>
      <c r="C732" s="115"/>
      <c r="D732" s="115"/>
      <c r="E732" s="115"/>
      <c r="F732" s="115"/>
      <c r="G732" s="115"/>
      <c r="H732" s="115"/>
      <c r="I732" s="115"/>
      <c r="J732" s="115"/>
      <c r="K732" s="115"/>
      <c r="L732" s="115"/>
      <c r="M732" s="115"/>
      <c r="N732" s="115"/>
      <c r="O732" s="115"/>
      <c r="P732" s="115"/>
      <c r="Q732" s="115"/>
      <c r="R732" s="115"/>
      <c r="S732" s="115"/>
      <c r="T732" s="115"/>
      <c r="U732" s="115"/>
      <c r="V732" s="115"/>
      <c r="W732" s="115"/>
      <c r="X732" s="115"/>
      <c r="Y732" s="115"/>
      <c r="Z732" s="115"/>
    </row>
    <row r="733" spans="1:26" ht="14.25" customHeight="1" x14ac:dyDescent="0.25">
      <c r="A733" s="115"/>
      <c r="B733" s="115"/>
      <c r="C733" s="115"/>
      <c r="D733" s="115"/>
      <c r="E733" s="115"/>
      <c r="F733" s="115"/>
      <c r="G733" s="115"/>
      <c r="H733" s="115"/>
      <c r="I733" s="115"/>
      <c r="J733" s="115"/>
      <c r="K733" s="115"/>
      <c r="L733" s="115"/>
      <c r="M733" s="115"/>
      <c r="N733" s="115"/>
      <c r="O733" s="115"/>
      <c r="P733" s="115"/>
      <c r="Q733" s="115"/>
      <c r="R733" s="115"/>
      <c r="S733" s="115"/>
      <c r="T733" s="115"/>
      <c r="U733" s="115"/>
      <c r="V733" s="115"/>
      <c r="W733" s="115"/>
      <c r="X733" s="115"/>
      <c r="Y733" s="115"/>
      <c r="Z733" s="115"/>
    </row>
    <row r="734" spans="1:26" ht="14.25" customHeight="1" x14ac:dyDescent="0.25">
      <c r="A734" s="115"/>
      <c r="B734" s="115"/>
      <c r="C734" s="115"/>
      <c r="D734" s="115"/>
      <c r="E734" s="115"/>
      <c r="F734" s="115"/>
      <c r="G734" s="115"/>
      <c r="H734" s="115"/>
      <c r="I734" s="115"/>
      <c r="J734" s="115"/>
      <c r="K734" s="115"/>
      <c r="L734" s="115"/>
      <c r="M734" s="115"/>
      <c r="N734" s="115"/>
      <c r="O734" s="115"/>
      <c r="P734" s="115"/>
      <c r="Q734" s="115"/>
      <c r="R734" s="115"/>
      <c r="S734" s="115"/>
      <c r="T734" s="115"/>
      <c r="U734" s="115"/>
      <c r="V734" s="115"/>
      <c r="W734" s="115"/>
      <c r="X734" s="115"/>
      <c r="Y734" s="115"/>
      <c r="Z734" s="115"/>
    </row>
    <row r="735" spans="1:26" ht="14.25" customHeight="1" x14ac:dyDescent="0.25">
      <c r="A735" s="115"/>
      <c r="B735" s="115"/>
      <c r="C735" s="115"/>
      <c r="D735" s="115"/>
      <c r="E735" s="115"/>
      <c r="F735" s="115"/>
      <c r="G735" s="115"/>
      <c r="H735" s="115"/>
      <c r="I735" s="115"/>
      <c r="J735" s="115"/>
      <c r="K735" s="115"/>
      <c r="L735" s="115"/>
      <c r="M735" s="115"/>
      <c r="N735" s="115"/>
      <c r="O735" s="115"/>
      <c r="P735" s="115"/>
      <c r="Q735" s="115"/>
      <c r="R735" s="115"/>
      <c r="S735" s="115"/>
      <c r="T735" s="115"/>
      <c r="U735" s="115"/>
      <c r="V735" s="115"/>
      <c r="W735" s="115"/>
      <c r="X735" s="115"/>
      <c r="Y735" s="115"/>
      <c r="Z735" s="115"/>
    </row>
    <row r="736" spans="1:26" ht="14.25" customHeight="1" x14ac:dyDescent="0.25">
      <c r="A736" s="115"/>
      <c r="B736" s="115"/>
      <c r="C736" s="115"/>
      <c r="D736" s="115"/>
      <c r="E736" s="115"/>
      <c r="F736" s="115"/>
      <c r="G736" s="115"/>
      <c r="H736" s="115"/>
      <c r="I736" s="115"/>
      <c r="J736" s="115"/>
      <c r="K736" s="115"/>
      <c r="L736" s="115"/>
      <c r="M736" s="115"/>
      <c r="N736" s="115"/>
      <c r="O736" s="115"/>
      <c r="P736" s="115"/>
      <c r="Q736" s="115"/>
      <c r="R736" s="115"/>
      <c r="S736" s="115"/>
      <c r="T736" s="115"/>
      <c r="U736" s="115"/>
      <c r="V736" s="115"/>
      <c r="W736" s="115"/>
      <c r="X736" s="115"/>
      <c r="Y736" s="115"/>
      <c r="Z736" s="115"/>
    </row>
    <row r="737" spans="1:26" ht="14.25" customHeight="1" x14ac:dyDescent="0.25">
      <c r="A737" s="115"/>
      <c r="B737" s="115"/>
      <c r="C737" s="115"/>
      <c r="D737" s="115"/>
      <c r="E737" s="115"/>
      <c r="F737" s="115"/>
      <c r="G737" s="115"/>
      <c r="H737" s="115"/>
      <c r="I737" s="115"/>
      <c r="J737" s="115"/>
      <c r="K737" s="115"/>
      <c r="L737" s="115"/>
      <c r="M737" s="115"/>
      <c r="N737" s="115"/>
      <c r="O737" s="115"/>
      <c r="P737" s="115"/>
      <c r="Q737" s="115"/>
      <c r="R737" s="115"/>
      <c r="S737" s="115"/>
      <c r="T737" s="115"/>
      <c r="U737" s="115"/>
      <c r="V737" s="115"/>
      <c r="W737" s="115"/>
      <c r="X737" s="115"/>
      <c r="Y737" s="115"/>
      <c r="Z737" s="115"/>
    </row>
    <row r="738" spans="1:26" ht="14.25" customHeight="1" x14ac:dyDescent="0.25">
      <c r="A738" s="115"/>
      <c r="B738" s="115"/>
      <c r="C738" s="115"/>
      <c r="D738" s="115"/>
      <c r="E738" s="115"/>
      <c r="F738" s="115"/>
      <c r="G738" s="115"/>
      <c r="H738" s="115"/>
      <c r="I738" s="115"/>
      <c r="J738" s="115"/>
      <c r="K738" s="115"/>
      <c r="L738" s="115"/>
      <c r="M738" s="115"/>
      <c r="N738" s="115"/>
      <c r="O738" s="115"/>
      <c r="P738" s="115"/>
      <c r="Q738" s="115"/>
      <c r="R738" s="115"/>
      <c r="S738" s="115"/>
      <c r="T738" s="115"/>
      <c r="U738" s="115"/>
      <c r="V738" s="115"/>
      <c r="W738" s="115"/>
      <c r="X738" s="115"/>
      <c r="Y738" s="115"/>
      <c r="Z738" s="115"/>
    </row>
    <row r="739" spans="1:26" ht="14.25" customHeight="1" x14ac:dyDescent="0.25">
      <c r="A739" s="115"/>
      <c r="B739" s="115"/>
      <c r="C739" s="115"/>
      <c r="D739" s="115"/>
      <c r="E739" s="115"/>
      <c r="F739" s="115"/>
      <c r="G739" s="115"/>
      <c r="H739" s="115"/>
      <c r="I739" s="115"/>
      <c r="J739" s="115"/>
      <c r="K739" s="115"/>
      <c r="L739" s="115"/>
      <c r="M739" s="115"/>
      <c r="N739" s="115"/>
      <c r="O739" s="115"/>
      <c r="P739" s="115"/>
      <c r="Q739" s="115"/>
      <c r="R739" s="115"/>
      <c r="S739" s="115"/>
      <c r="T739" s="115"/>
      <c r="U739" s="115"/>
      <c r="V739" s="115"/>
      <c r="W739" s="115"/>
      <c r="X739" s="115"/>
      <c r="Y739" s="115"/>
      <c r="Z739" s="115"/>
    </row>
    <row r="740" spans="1:26" ht="14.25" customHeight="1" x14ac:dyDescent="0.25">
      <c r="A740" s="115"/>
      <c r="B740" s="115"/>
      <c r="C740" s="115"/>
      <c r="D740" s="115"/>
      <c r="E740" s="115"/>
      <c r="F740" s="115"/>
      <c r="G740" s="115"/>
      <c r="H740" s="115"/>
      <c r="I740" s="115"/>
      <c r="J740" s="115"/>
      <c r="K740" s="115"/>
      <c r="L740" s="115"/>
      <c r="M740" s="115"/>
      <c r="N740" s="115"/>
      <c r="O740" s="115"/>
      <c r="P740" s="115"/>
      <c r="Q740" s="115"/>
      <c r="R740" s="115"/>
      <c r="S740" s="115"/>
      <c r="T740" s="115"/>
      <c r="U740" s="115"/>
      <c r="V740" s="115"/>
      <c r="W740" s="115"/>
      <c r="X740" s="115"/>
      <c r="Y740" s="115"/>
      <c r="Z740" s="115"/>
    </row>
    <row r="741" spans="1:26" ht="14.25" customHeight="1" x14ac:dyDescent="0.25">
      <c r="A741" s="115"/>
      <c r="B741" s="115"/>
      <c r="C741" s="115"/>
      <c r="D741" s="115"/>
      <c r="E741" s="115"/>
      <c r="F741" s="115"/>
      <c r="G741" s="115"/>
      <c r="H741" s="115"/>
      <c r="I741" s="115"/>
      <c r="J741" s="115"/>
      <c r="K741" s="115"/>
      <c r="L741" s="115"/>
      <c r="M741" s="115"/>
      <c r="N741" s="115"/>
      <c r="O741" s="115"/>
      <c r="P741" s="115"/>
      <c r="Q741" s="115"/>
      <c r="R741" s="115"/>
      <c r="S741" s="115"/>
      <c r="T741" s="115"/>
      <c r="U741" s="115"/>
      <c r="V741" s="115"/>
      <c r="W741" s="115"/>
      <c r="X741" s="115"/>
      <c r="Y741" s="115"/>
      <c r="Z741" s="115"/>
    </row>
    <row r="742" spans="1:26" ht="14.25" customHeight="1" x14ac:dyDescent="0.25">
      <c r="A742" s="115"/>
      <c r="B742" s="115"/>
      <c r="C742" s="115"/>
      <c r="D742" s="115"/>
      <c r="E742" s="115"/>
      <c r="F742" s="115"/>
      <c r="G742" s="115"/>
      <c r="H742" s="115"/>
      <c r="I742" s="115"/>
      <c r="J742" s="115"/>
      <c r="K742" s="115"/>
      <c r="L742" s="115"/>
      <c r="M742" s="115"/>
      <c r="N742" s="115"/>
      <c r="O742" s="115"/>
      <c r="P742" s="115"/>
      <c r="Q742" s="115"/>
      <c r="R742" s="115"/>
      <c r="S742" s="115"/>
      <c r="T742" s="115"/>
      <c r="U742" s="115"/>
      <c r="V742" s="115"/>
      <c r="W742" s="115"/>
      <c r="X742" s="115"/>
      <c r="Y742" s="115"/>
      <c r="Z742" s="115"/>
    </row>
    <row r="743" spans="1:26" ht="14.25" customHeight="1" x14ac:dyDescent="0.25">
      <c r="A743" s="115"/>
      <c r="B743" s="115"/>
      <c r="C743" s="115"/>
      <c r="D743" s="115"/>
      <c r="E743" s="115"/>
      <c r="F743" s="115"/>
      <c r="G743" s="115"/>
      <c r="H743" s="115"/>
      <c r="I743" s="115"/>
      <c r="J743" s="115"/>
      <c r="K743" s="115"/>
      <c r="L743" s="115"/>
      <c r="M743" s="115"/>
      <c r="N743" s="115"/>
      <c r="O743" s="115"/>
      <c r="P743" s="115"/>
      <c r="Q743" s="115"/>
      <c r="R743" s="115"/>
      <c r="S743" s="115"/>
      <c r="T743" s="115"/>
      <c r="U743" s="115"/>
      <c r="V743" s="115"/>
      <c r="W743" s="115"/>
      <c r="X743" s="115"/>
      <c r="Y743" s="115"/>
      <c r="Z743" s="115"/>
    </row>
    <row r="744" spans="1:26" ht="14.25" customHeight="1" x14ac:dyDescent="0.25">
      <c r="A744" s="115"/>
      <c r="B744" s="115"/>
      <c r="C744" s="115"/>
      <c r="D744" s="115"/>
      <c r="E744" s="115"/>
      <c r="F744" s="115"/>
      <c r="G744" s="115"/>
      <c r="H744" s="115"/>
      <c r="I744" s="115"/>
      <c r="J744" s="115"/>
      <c r="K744" s="115"/>
      <c r="L744" s="115"/>
      <c r="M744" s="115"/>
      <c r="N744" s="115"/>
      <c r="O744" s="115"/>
      <c r="P744" s="115"/>
      <c r="Q744" s="115"/>
      <c r="R744" s="115"/>
      <c r="S744" s="115"/>
      <c r="T744" s="115"/>
      <c r="U744" s="115"/>
      <c r="V744" s="115"/>
      <c r="W744" s="115"/>
      <c r="X744" s="115"/>
      <c r="Y744" s="115"/>
      <c r="Z744" s="115"/>
    </row>
    <row r="745" spans="1:26" ht="14.25" customHeight="1" x14ac:dyDescent="0.25">
      <c r="A745" s="115"/>
      <c r="B745" s="115"/>
      <c r="C745" s="115"/>
      <c r="D745" s="115"/>
      <c r="E745" s="115"/>
      <c r="F745" s="115"/>
      <c r="G745" s="115"/>
      <c r="H745" s="115"/>
      <c r="I745" s="115"/>
      <c r="J745" s="115"/>
      <c r="K745" s="115"/>
      <c r="L745" s="115"/>
      <c r="M745" s="115"/>
      <c r="N745" s="115"/>
      <c r="O745" s="115"/>
      <c r="P745" s="115"/>
      <c r="Q745" s="115"/>
      <c r="R745" s="115"/>
      <c r="S745" s="115"/>
      <c r="T745" s="115"/>
      <c r="U745" s="115"/>
      <c r="V745" s="115"/>
      <c r="W745" s="115"/>
      <c r="X745" s="115"/>
      <c r="Y745" s="115"/>
      <c r="Z745" s="115"/>
    </row>
    <row r="746" spans="1:26" ht="14.25" customHeight="1" x14ac:dyDescent="0.25">
      <c r="A746" s="115"/>
      <c r="B746" s="115"/>
      <c r="C746" s="115"/>
      <c r="D746" s="115"/>
      <c r="E746" s="115"/>
      <c r="F746" s="115"/>
      <c r="G746" s="115"/>
      <c r="H746" s="115"/>
      <c r="I746" s="115"/>
      <c r="J746" s="115"/>
      <c r="K746" s="115"/>
      <c r="L746" s="115"/>
      <c r="M746" s="115"/>
      <c r="N746" s="115"/>
      <c r="O746" s="115"/>
      <c r="P746" s="115"/>
      <c r="Q746" s="115"/>
      <c r="R746" s="115"/>
      <c r="S746" s="115"/>
      <c r="T746" s="115"/>
      <c r="U746" s="115"/>
      <c r="V746" s="115"/>
      <c r="W746" s="115"/>
      <c r="X746" s="115"/>
      <c r="Y746" s="115"/>
      <c r="Z746" s="115"/>
    </row>
    <row r="747" spans="1:26" ht="14.25" customHeight="1" x14ac:dyDescent="0.25">
      <c r="A747" s="115"/>
      <c r="B747" s="115"/>
      <c r="C747" s="115"/>
      <c r="D747" s="115"/>
      <c r="E747" s="115"/>
      <c r="F747" s="115"/>
      <c r="G747" s="115"/>
      <c r="H747" s="115"/>
      <c r="I747" s="115"/>
      <c r="J747" s="115"/>
      <c r="K747" s="115"/>
      <c r="L747" s="115"/>
      <c r="M747" s="115"/>
      <c r="N747" s="115"/>
      <c r="O747" s="115"/>
      <c r="P747" s="115"/>
      <c r="Q747" s="115"/>
      <c r="R747" s="115"/>
      <c r="S747" s="115"/>
      <c r="T747" s="115"/>
      <c r="U747" s="115"/>
      <c r="V747" s="115"/>
      <c r="W747" s="115"/>
      <c r="X747" s="115"/>
      <c r="Y747" s="115"/>
      <c r="Z747" s="115"/>
    </row>
    <row r="748" spans="1:26" ht="14.25" customHeight="1" x14ac:dyDescent="0.25">
      <c r="A748" s="115"/>
      <c r="B748" s="115"/>
      <c r="C748" s="115"/>
      <c r="D748" s="115"/>
      <c r="E748" s="115"/>
      <c r="F748" s="115"/>
      <c r="G748" s="115"/>
      <c r="H748" s="115"/>
      <c r="I748" s="115"/>
      <c r="J748" s="115"/>
      <c r="K748" s="115"/>
      <c r="L748" s="115"/>
      <c r="M748" s="115"/>
      <c r="N748" s="115"/>
      <c r="O748" s="115"/>
      <c r="P748" s="115"/>
      <c r="Q748" s="115"/>
      <c r="R748" s="115"/>
      <c r="S748" s="115"/>
      <c r="T748" s="115"/>
      <c r="U748" s="115"/>
      <c r="V748" s="115"/>
      <c r="W748" s="115"/>
      <c r="X748" s="115"/>
      <c r="Y748" s="115"/>
      <c r="Z748" s="115"/>
    </row>
    <row r="749" spans="1:26" ht="14.25" customHeight="1" x14ac:dyDescent="0.25">
      <c r="A749" s="115"/>
      <c r="B749" s="115"/>
      <c r="C749" s="115"/>
      <c r="D749" s="115"/>
      <c r="E749" s="115"/>
      <c r="F749" s="115"/>
      <c r="G749" s="115"/>
      <c r="H749" s="115"/>
      <c r="I749" s="115"/>
      <c r="J749" s="115"/>
      <c r="K749" s="115"/>
      <c r="L749" s="115"/>
      <c r="M749" s="115"/>
      <c r="N749" s="115"/>
      <c r="O749" s="115"/>
      <c r="P749" s="115"/>
      <c r="Q749" s="115"/>
      <c r="R749" s="115"/>
      <c r="S749" s="115"/>
      <c r="T749" s="115"/>
      <c r="U749" s="115"/>
      <c r="V749" s="115"/>
      <c r="W749" s="115"/>
      <c r="X749" s="115"/>
      <c r="Y749" s="115"/>
      <c r="Z749" s="115"/>
    </row>
    <row r="750" spans="1:26" ht="14.25" customHeight="1" x14ac:dyDescent="0.25">
      <c r="A750" s="115"/>
      <c r="B750" s="115"/>
      <c r="C750" s="115"/>
      <c r="D750" s="115"/>
      <c r="E750" s="115"/>
      <c r="F750" s="115"/>
      <c r="G750" s="115"/>
      <c r="H750" s="115"/>
      <c r="I750" s="115"/>
      <c r="J750" s="115"/>
      <c r="K750" s="115"/>
      <c r="L750" s="115"/>
      <c r="M750" s="115"/>
      <c r="N750" s="115"/>
      <c r="O750" s="115"/>
      <c r="P750" s="115"/>
      <c r="Q750" s="115"/>
      <c r="R750" s="115"/>
      <c r="S750" s="115"/>
      <c r="T750" s="115"/>
      <c r="U750" s="115"/>
      <c r="V750" s="115"/>
      <c r="W750" s="115"/>
      <c r="X750" s="115"/>
      <c r="Y750" s="115"/>
      <c r="Z750" s="115"/>
    </row>
    <row r="751" spans="1:26" ht="14.25" customHeight="1" x14ac:dyDescent="0.25">
      <c r="A751" s="115"/>
      <c r="B751" s="115"/>
      <c r="C751" s="115"/>
      <c r="D751" s="115"/>
      <c r="E751" s="115"/>
      <c r="F751" s="115"/>
      <c r="G751" s="115"/>
      <c r="H751" s="115"/>
      <c r="I751" s="115"/>
      <c r="J751" s="115"/>
      <c r="K751" s="115"/>
      <c r="L751" s="115"/>
      <c r="M751" s="115"/>
      <c r="N751" s="115"/>
      <c r="O751" s="115"/>
      <c r="P751" s="115"/>
      <c r="Q751" s="115"/>
      <c r="R751" s="115"/>
      <c r="S751" s="115"/>
      <c r="T751" s="115"/>
      <c r="U751" s="115"/>
      <c r="V751" s="115"/>
      <c r="W751" s="115"/>
      <c r="X751" s="115"/>
      <c r="Y751" s="115"/>
      <c r="Z751" s="115"/>
    </row>
    <row r="752" spans="1:26" ht="14.25" customHeight="1" x14ac:dyDescent="0.25">
      <c r="A752" s="115"/>
      <c r="B752" s="115"/>
      <c r="C752" s="115"/>
      <c r="D752" s="115"/>
      <c r="E752" s="115"/>
      <c r="F752" s="115"/>
      <c r="G752" s="115"/>
      <c r="H752" s="115"/>
      <c r="I752" s="115"/>
      <c r="J752" s="115"/>
      <c r="K752" s="115"/>
      <c r="L752" s="115"/>
      <c r="M752" s="115"/>
      <c r="N752" s="115"/>
      <c r="O752" s="115"/>
      <c r="P752" s="115"/>
      <c r="Q752" s="115"/>
      <c r="R752" s="115"/>
      <c r="S752" s="115"/>
      <c r="T752" s="115"/>
      <c r="U752" s="115"/>
      <c r="V752" s="115"/>
      <c r="W752" s="115"/>
      <c r="X752" s="115"/>
      <c r="Y752" s="115"/>
      <c r="Z752" s="115"/>
    </row>
    <row r="753" spans="1:26" ht="14.25" customHeight="1" x14ac:dyDescent="0.25">
      <c r="A753" s="115"/>
      <c r="B753" s="115"/>
      <c r="C753" s="115"/>
      <c r="D753" s="115"/>
      <c r="E753" s="115"/>
      <c r="F753" s="115"/>
      <c r="G753" s="115"/>
      <c r="H753" s="115"/>
      <c r="I753" s="115"/>
      <c r="J753" s="115"/>
      <c r="K753" s="115"/>
      <c r="L753" s="115"/>
      <c r="M753" s="115"/>
      <c r="N753" s="115"/>
      <c r="O753" s="115"/>
      <c r="P753" s="115"/>
      <c r="Q753" s="115"/>
      <c r="R753" s="115"/>
      <c r="S753" s="115"/>
      <c r="T753" s="115"/>
      <c r="U753" s="115"/>
      <c r="V753" s="115"/>
      <c r="W753" s="115"/>
      <c r="X753" s="115"/>
      <c r="Y753" s="115"/>
      <c r="Z753" s="115"/>
    </row>
    <row r="754" spans="1:26" ht="14.25" customHeight="1" x14ac:dyDescent="0.25">
      <c r="A754" s="115"/>
      <c r="B754" s="115"/>
      <c r="C754" s="115"/>
      <c r="D754" s="115"/>
      <c r="E754" s="115"/>
      <c r="F754" s="115"/>
      <c r="G754" s="115"/>
      <c r="H754" s="115"/>
      <c r="I754" s="115"/>
      <c r="J754" s="115"/>
      <c r="K754" s="115"/>
      <c r="L754" s="115"/>
      <c r="M754" s="115"/>
      <c r="N754" s="115"/>
      <c r="O754" s="115"/>
      <c r="P754" s="115"/>
      <c r="Q754" s="115"/>
      <c r="R754" s="115"/>
      <c r="S754" s="115"/>
      <c r="T754" s="115"/>
      <c r="U754" s="115"/>
      <c r="V754" s="115"/>
      <c r="W754" s="115"/>
      <c r="X754" s="115"/>
      <c r="Y754" s="115"/>
      <c r="Z754" s="115"/>
    </row>
    <row r="755" spans="1:26" ht="14.25" customHeight="1" x14ac:dyDescent="0.25">
      <c r="A755" s="115"/>
      <c r="B755" s="115"/>
      <c r="C755" s="115"/>
      <c r="D755" s="115"/>
      <c r="E755" s="115"/>
      <c r="F755" s="115"/>
      <c r="G755" s="115"/>
      <c r="H755" s="115"/>
      <c r="I755" s="115"/>
      <c r="J755" s="115"/>
      <c r="K755" s="115"/>
      <c r="L755" s="115"/>
      <c r="M755" s="115"/>
      <c r="N755" s="115"/>
      <c r="O755" s="115"/>
      <c r="P755" s="115"/>
      <c r="Q755" s="115"/>
      <c r="R755" s="115"/>
      <c r="S755" s="115"/>
      <c r="T755" s="115"/>
      <c r="U755" s="115"/>
      <c r="V755" s="115"/>
      <c r="W755" s="115"/>
      <c r="X755" s="115"/>
      <c r="Y755" s="115"/>
      <c r="Z755" s="115"/>
    </row>
    <row r="756" spans="1:26" ht="14.25" customHeight="1" x14ac:dyDescent="0.25">
      <c r="A756" s="115"/>
      <c r="B756" s="115"/>
      <c r="C756" s="115"/>
      <c r="D756" s="115"/>
      <c r="E756" s="115"/>
      <c r="F756" s="115"/>
      <c r="G756" s="115"/>
      <c r="H756" s="115"/>
      <c r="I756" s="115"/>
      <c r="J756" s="115"/>
      <c r="K756" s="115"/>
      <c r="L756" s="115"/>
      <c r="M756" s="115"/>
      <c r="N756" s="115"/>
      <c r="O756" s="115"/>
      <c r="P756" s="115"/>
      <c r="Q756" s="115"/>
      <c r="R756" s="115"/>
      <c r="S756" s="115"/>
      <c r="T756" s="115"/>
      <c r="U756" s="115"/>
      <c r="V756" s="115"/>
      <c r="W756" s="115"/>
      <c r="X756" s="115"/>
      <c r="Y756" s="115"/>
      <c r="Z756" s="115"/>
    </row>
    <row r="757" spans="1:26" ht="14.25" customHeight="1" x14ac:dyDescent="0.25">
      <c r="A757" s="115"/>
      <c r="B757" s="115"/>
      <c r="C757" s="115"/>
      <c r="D757" s="115"/>
      <c r="E757" s="115"/>
      <c r="F757" s="115"/>
      <c r="G757" s="115"/>
      <c r="H757" s="115"/>
      <c r="I757" s="115"/>
      <c r="J757" s="115"/>
      <c r="K757" s="115"/>
      <c r="L757" s="115"/>
      <c r="M757" s="115"/>
      <c r="N757" s="115"/>
      <c r="O757" s="115"/>
      <c r="P757" s="115"/>
      <c r="Q757" s="115"/>
      <c r="R757" s="115"/>
      <c r="S757" s="115"/>
      <c r="T757" s="115"/>
      <c r="U757" s="115"/>
      <c r="V757" s="115"/>
      <c r="W757" s="115"/>
      <c r="X757" s="115"/>
      <c r="Y757" s="115"/>
      <c r="Z757" s="115"/>
    </row>
    <row r="758" spans="1:26" ht="14.25" customHeight="1" x14ac:dyDescent="0.25">
      <c r="A758" s="115"/>
      <c r="B758" s="115"/>
      <c r="C758" s="115"/>
      <c r="D758" s="115"/>
      <c r="E758" s="115"/>
      <c r="F758" s="115"/>
      <c r="G758" s="115"/>
      <c r="H758" s="115"/>
      <c r="I758" s="115"/>
      <c r="J758" s="115"/>
      <c r="K758" s="115"/>
      <c r="L758" s="115"/>
      <c r="M758" s="115"/>
      <c r="N758" s="115"/>
      <c r="O758" s="115"/>
      <c r="P758" s="115"/>
      <c r="Q758" s="115"/>
      <c r="R758" s="115"/>
      <c r="S758" s="115"/>
      <c r="T758" s="115"/>
      <c r="U758" s="115"/>
      <c r="V758" s="115"/>
      <c r="W758" s="115"/>
      <c r="X758" s="115"/>
      <c r="Y758" s="115"/>
      <c r="Z758" s="115"/>
    </row>
    <row r="759" spans="1:26" ht="14.25" customHeight="1" x14ac:dyDescent="0.25">
      <c r="A759" s="115"/>
      <c r="B759" s="115"/>
      <c r="C759" s="115"/>
      <c r="D759" s="115"/>
      <c r="E759" s="115"/>
      <c r="F759" s="115"/>
      <c r="G759" s="115"/>
      <c r="H759" s="115"/>
      <c r="I759" s="115"/>
      <c r="J759" s="115"/>
      <c r="K759" s="115"/>
      <c r="L759" s="115"/>
      <c r="M759" s="115"/>
      <c r="N759" s="115"/>
      <c r="O759" s="115"/>
      <c r="P759" s="115"/>
      <c r="Q759" s="115"/>
      <c r="R759" s="115"/>
      <c r="S759" s="115"/>
      <c r="T759" s="115"/>
      <c r="U759" s="115"/>
      <c r="V759" s="115"/>
      <c r="W759" s="115"/>
      <c r="X759" s="115"/>
      <c r="Y759" s="115"/>
      <c r="Z759" s="115"/>
    </row>
    <row r="760" spans="1:26" ht="14.25" customHeight="1" x14ac:dyDescent="0.25">
      <c r="A760" s="115"/>
      <c r="B760" s="115"/>
      <c r="C760" s="115"/>
      <c r="D760" s="115"/>
      <c r="E760" s="115"/>
      <c r="F760" s="115"/>
      <c r="G760" s="115"/>
      <c r="H760" s="115"/>
      <c r="I760" s="115"/>
      <c r="J760" s="115"/>
      <c r="K760" s="115"/>
      <c r="L760" s="115"/>
      <c r="M760" s="115"/>
      <c r="N760" s="115"/>
      <c r="O760" s="115"/>
      <c r="P760" s="115"/>
      <c r="Q760" s="115"/>
      <c r="R760" s="115"/>
      <c r="S760" s="115"/>
      <c r="T760" s="115"/>
      <c r="U760" s="115"/>
      <c r="V760" s="115"/>
      <c r="W760" s="115"/>
      <c r="X760" s="115"/>
      <c r="Y760" s="115"/>
      <c r="Z760" s="115"/>
    </row>
    <row r="761" spans="1:26" ht="14.25" customHeight="1" x14ac:dyDescent="0.25">
      <c r="A761" s="115"/>
      <c r="B761" s="115"/>
      <c r="C761" s="115"/>
      <c r="D761" s="115"/>
      <c r="E761" s="115"/>
      <c r="F761" s="115"/>
      <c r="G761" s="115"/>
      <c r="H761" s="115"/>
      <c r="I761" s="115"/>
      <c r="J761" s="115"/>
      <c r="K761" s="115"/>
      <c r="L761" s="115"/>
      <c r="M761" s="115"/>
      <c r="N761" s="115"/>
      <c r="O761" s="115"/>
      <c r="P761" s="115"/>
      <c r="Q761" s="115"/>
      <c r="R761" s="115"/>
      <c r="S761" s="115"/>
      <c r="T761" s="115"/>
      <c r="U761" s="115"/>
      <c r="V761" s="115"/>
      <c r="W761" s="115"/>
      <c r="X761" s="115"/>
      <c r="Y761" s="115"/>
      <c r="Z761" s="115"/>
    </row>
    <row r="762" spans="1:26" ht="14.25" customHeight="1" x14ac:dyDescent="0.25">
      <c r="A762" s="115"/>
      <c r="B762" s="115"/>
      <c r="C762" s="115"/>
      <c r="D762" s="115"/>
      <c r="E762" s="115"/>
      <c r="F762" s="115"/>
      <c r="G762" s="115"/>
      <c r="H762" s="115"/>
      <c r="I762" s="115"/>
      <c r="J762" s="115"/>
      <c r="K762" s="115"/>
      <c r="L762" s="115"/>
      <c r="M762" s="115"/>
      <c r="N762" s="115"/>
      <c r="O762" s="115"/>
      <c r="P762" s="115"/>
      <c r="Q762" s="115"/>
      <c r="R762" s="115"/>
      <c r="S762" s="115"/>
      <c r="T762" s="115"/>
      <c r="U762" s="115"/>
      <c r="V762" s="115"/>
      <c r="W762" s="115"/>
      <c r="X762" s="115"/>
      <c r="Y762" s="115"/>
      <c r="Z762" s="115"/>
    </row>
    <row r="763" spans="1:26" ht="14.25" customHeight="1" x14ac:dyDescent="0.25">
      <c r="A763" s="115"/>
      <c r="B763" s="115"/>
      <c r="C763" s="115"/>
      <c r="D763" s="115"/>
      <c r="E763" s="115"/>
      <c r="F763" s="115"/>
      <c r="G763" s="115"/>
      <c r="H763" s="115"/>
      <c r="I763" s="115"/>
      <c r="J763" s="115"/>
      <c r="K763" s="115"/>
      <c r="L763" s="115"/>
      <c r="M763" s="115"/>
      <c r="N763" s="115"/>
      <c r="O763" s="115"/>
      <c r="P763" s="115"/>
      <c r="Q763" s="115"/>
      <c r="R763" s="115"/>
      <c r="S763" s="115"/>
      <c r="T763" s="115"/>
      <c r="U763" s="115"/>
      <c r="V763" s="115"/>
      <c r="W763" s="115"/>
      <c r="X763" s="115"/>
      <c r="Y763" s="115"/>
      <c r="Z763" s="115"/>
    </row>
    <row r="764" spans="1:26" ht="14.25" customHeight="1" x14ac:dyDescent="0.25">
      <c r="A764" s="115"/>
      <c r="B764" s="115"/>
      <c r="C764" s="115"/>
      <c r="D764" s="115"/>
      <c r="E764" s="115"/>
      <c r="F764" s="115"/>
      <c r="G764" s="115"/>
      <c r="H764" s="115"/>
      <c r="I764" s="115"/>
      <c r="J764" s="115"/>
      <c r="K764" s="115"/>
      <c r="L764" s="115"/>
      <c r="M764" s="115"/>
      <c r="N764" s="115"/>
      <c r="O764" s="115"/>
      <c r="P764" s="115"/>
      <c r="Q764" s="115"/>
      <c r="R764" s="115"/>
      <c r="S764" s="115"/>
      <c r="T764" s="115"/>
      <c r="U764" s="115"/>
      <c r="V764" s="115"/>
      <c r="W764" s="115"/>
      <c r="X764" s="115"/>
      <c r="Y764" s="115"/>
      <c r="Z764" s="115"/>
    </row>
    <row r="765" spans="1:26" ht="14.25" customHeight="1" x14ac:dyDescent="0.25">
      <c r="A765" s="115"/>
      <c r="B765" s="115"/>
      <c r="C765" s="115"/>
      <c r="D765" s="115"/>
      <c r="E765" s="115"/>
      <c r="F765" s="115"/>
      <c r="G765" s="115"/>
      <c r="H765" s="115"/>
      <c r="I765" s="115"/>
      <c r="J765" s="115"/>
      <c r="K765" s="115"/>
      <c r="L765" s="115"/>
      <c r="M765" s="115"/>
      <c r="N765" s="115"/>
      <c r="O765" s="115"/>
      <c r="P765" s="115"/>
      <c r="Q765" s="115"/>
      <c r="R765" s="115"/>
      <c r="S765" s="115"/>
      <c r="T765" s="115"/>
      <c r="U765" s="115"/>
      <c r="V765" s="115"/>
      <c r="W765" s="115"/>
      <c r="X765" s="115"/>
      <c r="Y765" s="115"/>
      <c r="Z765" s="115"/>
    </row>
    <row r="766" spans="1:26" ht="14.25" customHeight="1" x14ac:dyDescent="0.25">
      <c r="A766" s="115"/>
      <c r="B766" s="115"/>
      <c r="C766" s="115"/>
      <c r="D766" s="115"/>
      <c r="E766" s="115"/>
      <c r="F766" s="115"/>
      <c r="G766" s="115"/>
      <c r="H766" s="115"/>
      <c r="I766" s="115"/>
      <c r="J766" s="115"/>
      <c r="K766" s="115"/>
      <c r="L766" s="115"/>
      <c r="M766" s="115"/>
      <c r="N766" s="115"/>
      <c r="O766" s="115"/>
      <c r="P766" s="115"/>
      <c r="Q766" s="115"/>
      <c r="R766" s="115"/>
      <c r="S766" s="115"/>
      <c r="T766" s="115"/>
      <c r="U766" s="115"/>
      <c r="V766" s="115"/>
      <c r="W766" s="115"/>
      <c r="X766" s="115"/>
      <c r="Y766" s="115"/>
      <c r="Z766" s="115"/>
    </row>
    <row r="767" spans="1:26" ht="14.25" customHeight="1" x14ac:dyDescent="0.25">
      <c r="A767" s="115"/>
      <c r="B767" s="115"/>
      <c r="C767" s="115"/>
      <c r="D767" s="115"/>
      <c r="E767" s="115"/>
      <c r="F767" s="115"/>
      <c r="G767" s="115"/>
      <c r="H767" s="115"/>
      <c r="I767" s="115"/>
      <c r="J767" s="115"/>
      <c r="K767" s="115"/>
      <c r="L767" s="115"/>
      <c r="M767" s="115"/>
      <c r="N767" s="115"/>
      <c r="O767" s="115"/>
      <c r="P767" s="115"/>
      <c r="Q767" s="115"/>
      <c r="R767" s="115"/>
      <c r="S767" s="115"/>
      <c r="T767" s="115"/>
      <c r="U767" s="115"/>
      <c r="V767" s="115"/>
      <c r="W767" s="115"/>
      <c r="X767" s="115"/>
      <c r="Y767" s="115"/>
      <c r="Z767" s="115"/>
    </row>
    <row r="768" spans="1:26" ht="14.25" customHeight="1" x14ac:dyDescent="0.25">
      <c r="A768" s="115"/>
      <c r="B768" s="115"/>
      <c r="C768" s="115"/>
      <c r="D768" s="115"/>
      <c r="E768" s="115"/>
      <c r="F768" s="115"/>
      <c r="G768" s="115"/>
      <c r="H768" s="115"/>
      <c r="I768" s="115"/>
      <c r="J768" s="115"/>
      <c r="K768" s="115"/>
      <c r="L768" s="115"/>
      <c r="M768" s="115"/>
      <c r="N768" s="115"/>
      <c r="O768" s="115"/>
      <c r="P768" s="115"/>
      <c r="Q768" s="115"/>
      <c r="R768" s="115"/>
      <c r="S768" s="115"/>
      <c r="T768" s="115"/>
      <c r="U768" s="115"/>
      <c r="V768" s="115"/>
      <c r="W768" s="115"/>
      <c r="X768" s="115"/>
      <c r="Y768" s="115"/>
      <c r="Z768" s="115"/>
    </row>
    <row r="769" spans="1:26" ht="14.25" customHeight="1" x14ac:dyDescent="0.25">
      <c r="A769" s="115"/>
      <c r="B769" s="115"/>
      <c r="C769" s="115"/>
      <c r="D769" s="115"/>
      <c r="E769" s="115"/>
      <c r="F769" s="115"/>
      <c r="G769" s="115"/>
      <c r="H769" s="115"/>
      <c r="I769" s="115"/>
      <c r="J769" s="115"/>
      <c r="K769" s="115"/>
      <c r="L769" s="115"/>
      <c r="M769" s="115"/>
      <c r="N769" s="115"/>
      <c r="O769" s="115"/>
      <c r="P769" s="115"/>
      <c r="Q769" s="115"/>
      <c r="R769" s="115"/>
      <c r="S769" s="115"/>
      <c r="T769" s="115"/>
      <c r="U769" s="115"/>
      <c r="V769" s="115"/>
      <c r="W769" s="115"/>
      <c r="X769" s="115"/>
      <c r="Y769" s="115"/>
      <c r="Z769" s="115"/>
    </row>
    <row r="770" spans="1:26" ht="14.25" customHeight="1" x14ac:dyDescent="0.25">
      <c r="A770" s="115"/>
      <c r="B770" s="115"/>
      <c r="C770" s="115"/>
      <c r="D770" s="115"/>
      <c r="E770" s="115"/>
      <c r="F770" s="115"/>
      <c r="G770" s="115"/>
      <c r="H770" s="115"/>
      <c r="I770" s="115"/>
      <c r="J770" s="115"/>
      <c r="K770" s="115"/>
      <c r="L770" s="115"/>
      <c r="M770" s="115"/>
      <c r="N770" s="115"/>
      <c r="O770" s="115"/>
      <c r="P770" s="115"/>
      <c r="Q770" s="115"/>
      <c r="R770" s="115"/>
      <c r="S770" s="115"/>
      <c r="T770" s="115"/>
      <c r="U770" s="115"/>
      <c r="V770" s="115"/>
      <c r="W770" s="115"/>
      <c r="X770" s="115"/>
      <c r="Y770" s="115"/>
      <c r="Z770" s="115"/>
    </row>
    <row r="771" spans="1:26" ht="14.25" customHeight="1" x14ac:dyDescent="0.25">
      <c r="A771" s="115"/>
      <c r="B771" s="115"/>
      <c r="C771" s="115"/>
      <c r="D771" s="115"/>
      <c r="E771" s="115"/>
      <c r="F771" s="115"/>
      <c r="G771" s="115"/>
      <c r="H771" s="115"/>
      <c r="I771" s="115"/>
      <c r="J771" s="115"/>
      <c r="K771" s="115"/>
      <c r="L771" s="115"/>
      <c r="M771" s="115"/>
      <c r="N771" s="115"/>
      <c r="O771" s="115"/>
      <c r="P771" s="115"/>
      <c r="Q771" s="115"/>
      <c r="R771" s="115"/>
      <c r="S771" s="115"/>
      <c r="T771" s="115"/>
      <c r="U771" s="115"/>
      <c r="V771" s="115"/>
      <c r="W771" s="115"/>
      <c r="X771" s="115"/>
      <c r="Y771" s="115"/>
      <c r="Z771" s="115"/>
    </row>
    <row r="772" spans="1:26" ht="14.25" customHeight="1" x14ac:dyDescent="0.25">
      <c r="A772" s="115"/>
      <c r="B772" s="115"/>
      <c r="C772" s="115"/>
      <c r="D772" s="115"/>
      <c r="E772" s="115"/>
      <c r="F772" s="115"/>
      <c r="G772" s="115"/>
      <c r="H772" s="115"/>
      <c r="I772" s="115"/>
      <c r="J772" s="115"/>
      <c r="K772" s="115"/>
      <c r="L772" s="115"/>
      <c r="M772" s="115"/>
      <c r="N772" s="115"/>
      <c r="O772" s="115"/>
      <c r="P772" s="115"/>
      <c r="Q772" s="115"/>
      <c r="R772" s="115"/>
      <c r="S772" s="115"/>
      <c r="T772" s="115"/>
      <c r="U772" s="115"/>
      <c r="V772" s="115"/>
      <c r="W772" s="115"/>
      <c r="X772" s="115"/>
      <c r="Y772" s="115"/>
      <c r="Z772" s="115"/>
    </row>
    <row r="773" spans="1:26" ht="14.25" customHeight="1" x14ac:dyDescent="0.25">
      <c r="A773" s="115"/>
      <c r="B773" s="115"/>
      <c r="C773" s="115"/>
      <c r="D773" s="115"/>
      <c r="E773" s="115"/>
      <c r="F773" s="115"/>
      <c r="G773" s="115"/>
      <c r="H773" s="115"/>
      <c r="I773" s="115"/>
      <c r="J773" s="115"/>
      <c r="K773" s="115"/>
      <c r="L773" s="115"/>
      <c r="M773" s="115"/>
      <c r="N773" s="115"/>
      <c r="O773" s="115"/>
      <c r="P773" s="115"/>
      <c r="Q773" s="115"/>
      <c r="R773" s="115"/>
      <c r="S773" s="115"/>
      <c r="T773" s="115"/>
      <c r="U773" s="115"/>
      <c r="V773" s="115"/>
      <c r="W773" s="115"/>
      <c r="X773" s="115"/>
      <c r="Y773" s="115"/>
      <c r="Z773" s="115"/>
    </row>
    <row r="774" spans="1:26" ht="14.25" customHeight="1" x14ac:dyDescent="0.25">
      <c r="A774" s="115"/>
      <c r="B774" s="115"/>
      <c r="C774" s="115"/>
      <c r="D774" s="115"/>
      <c r="E774" s="115"/>
      <c r="F774" s="115"/>
      <c r="G774" s="115"/>
      <c r="H774" s="115"/>
      <c r="I774" s="115"/>
      <c r="J774" s="115"/>
      <c r="K774" s="115"/>
      <c r="L774" s="115"/>
      <c r="M774" s="115"/>
      <c r="N774" s="115"/>
      <c r="O774" s="115"/>
      <c r="P774" s="115"/>
      <c r="Q774" s="115"/>
      <c r="R774" s="115"/>
      <c r="S774" s="115"/>
      <c r="T774" s="115"/>
      <c r="U774" s="115"/>
      <c r="V774" s="115"/>
      <c r="W774" s="115"/>
      <c r="X774" s="115"/>
      <c r="Y774" s="115"/>
      <c r="Z774" s="115"/>
    </row>
    <row r="775" spans="1:26" ht="14.25" customHeight="1" x14ac:dyDescent="0.25">
      <c r="A775" s="115"/>
      <c r="B775" s="115"/>
      <c r="C775" s="115"/>
      <c r="D775" s="115"/>
      <c r="E775" s="115"/>
      <c r="F775" s="115"/>
      <c r="G775" s="115"/>
      <c r="H775" s="115"/>
      <c r="I775" s="115"/>
      <c r="J775" s="115"/>
      <c r="K775" s="115"/>
      <c r="L775" s="115"/>
      <c r="M775" s="115"/>
      <c r="N775" s="115"/>
      <c r="O775" s="115"/>
      <c r="P775" s="115"/>
      <c r="Q775" s="115"/>
      <c r="R775" s="115"/>
      <c r="S775" s="115"/>
      <c r="T775" s="115"/>
      <c r="U775" s="115"/>
      <c r="V775" s="115"/>
      <c r="W775" s="115"/>
      <c r="X775" s="115"/>
      <c r="Y775" s="115"/>
      <c r="Z775" s="115"/>
    </row>
    <row r="776" spans="1:26" ht="14.25" customHeight="1" x14ac:dyDescent="0.25">
      <c r="A776" s="115"/>
      <c r="B776" s="115"/>
      <c r="C776" s="115"/>
      <c r="D776" s="115"/>
      <c r="E776" s="115"/>
      <c r="F776" s="115"/>
      <c r="G776" s="115"/>
      <c r="H776" s="115"/>
      <c r="I776" s="115"/>
      <c r="J776" s="115"/>
      <c r="K776" s="115"/>
      <c r="L776" s="115"/>
      <c r="M776" s="115"/>
      <c r="N776" s="115"/>
      <c r="O776" s="115"/>
      <c r="P776" s="115"/>
      <c r="Q776" s="115"/>
      <c r="R776" s="115"/>
      <c r="S776" s="115"/>
      <c r="T776" s="115"/>
      <c r="U776" s="115"/>
      <c r="V776" s="115"/>
      <c r="W776" s="115"/>
      <c r="X776" s="115"/>
      <c r="Y776" s="115"/>
      <c r="Z776" s="115"/>
    </row>
    <row r="777" spans="1:26" ht="14.25" customHeight="1" x14ac:dyDescent="0.25">
      <c r="A777" s="115"/>
      <c r="B777" s="115"/>
      <c r="C777" s="115"/>
      <c r="D777" s="115"/>
      <c r="E777" s="115"/>
      <c r="F777" s="115"/>
      <c r="G777" s="115"/>
      <c r="H777" s="115"/>
      <c r="I777" s="115"/>
      <c r="J777" s="115"/>
      <c r="K777" s="115"/>
      <c r="L777" s="115"/>
      <c r="M777" s="115"/>
      <c r="N777" s="115"/>
      <c r="O777" s="115"/>
      <c r="P777" s="115"/>
      <c r="Q777" s="115"/>
      <c r="R777" s="115"/>
      <c r="S777" s="115"/>
      <c r="T777" s="115"/>
      <c r="U777" s="115"/>
      <c r="V777" s="115"/>
      <c r="W777" s="115"/>
      <c r="X777" s="115"/>
      <c r="Y777" s="115"/>
      <c r="Z777" s="115"/>
    </row>
    <row r="778" spans="1:26" ht="14.25" customHeight="1" x14ac:dyDescent="0.25">
      <c r="A778" s="115"/>
      <c r="B778" s="115"/>
      <c r="C778" s="115"/>
      <c r="D778" s="115"/>
      <c r="E778" s="115"/>
      <c r="F778" s="115"/>
      <c r="G778" s="115"/>
      <c r="H778" s="115"/>
      <c r="I778" s="115"/>
      <c r="J778" s="115"/>
      <c r="K778" s="115"/>
      <c r="L778" s="115"/>
      <c r="M778" s="115"/>
      <c r="N778" s="115"/>
      <c r="O778" s="115"/>
      <c r="P778" s="115"/>
      <c r="Q778" s="115"/>
      <c r="R778" s="115"/>
      <c r="S778" s="115"/>
      <c r="T778" s="115"/>
      <c r="U778" s="115"/>
      <c r="V778" s="115"/>
      <c r="W778" s="115"/>
      <c r="X778" s="115"/>
      <c r="Y778" s="115"/>
      <c r="Z778" s="115"/>
    </row>
    <row r="779" spans="1:26" ht="14.25" customHeight="1" x14ac:dyDescent="0.25">
      <c r="A779" s="115"/>
      <c r="B779" s="115"/>
      <c r="C779" s="115"/>
      <c r="D779" s="115"/>
      <c r="E779" s="115"/>
      <c r="F779" s="115"/>
      <c r="G779" s="115"/>
      <c r="H779" s="115"/>
      <c r="I779" s="115"/>
      <c r="J779" s="115"/>
      <c r="K779" s="115"/>
      <c r="L779" s="115"/>
      <c r="M779" s="115"/>
      <c r="N779" s="115"/>
      <c r="O779" s="115"/>
      <c r="P779" s="115"/>
      <c r="Q779" s="115"/>
      <c r="R779" s="115"/>
      <c r="S779" s="115"/>
      <c r="T779" s="115"/>
      <c r="U779" s="115"/>
      <c r="V779" s="115"/>
      <c r="W779" s="115"/>
      <c r="X779" s="115"/>
      <c r="Y779" s="115"/>
      <c r="Z779" s="115"/>
    </row>
    <row r="780" spans="1:26" ht="14.25" customHeight="1" x14ac:dyDescent="0.25">
      <c r="A780" s="115"/>
      <c r="B780" s="115"/>
      <c r="C780" s="115"/>
      <c r="D780" s="115"/>
      <c r="E780" s="115"/>
      <c r="F780" s="115"/>
      <c r="G780" s="115"/>
      <c r="H780" s="115"/>
      <c r="I780" s="115"/>
      <c r="J780" s="115"/>
      <c r="K780" s="115"/>
      <c r="L780" s="115"/>
      <c r="M780" s="115"/>
      <c r="N780" s="115"/>
      <c r="O780" s="115"/>
      <c r="P780" s="115"/>
      <c r="Q780" s="115"/>
      <c r="R780" s="115"/>
      <c r="S780" s="115"/>
      <c r="T780" s="115"/>
      <c r="U780" s="115"/>
      <c r="V780" s="115"/>
      <c r="W780" s="115"/>
      <c r="X780" s="115"/>
      <c r="Y780" s="115"/>
      <c r="Z780" s="115"/>
    </row>
    <row r="781" spans="1:26" ht="14.25" customHeight="1" x14ac:dyDescent="0.25">
      <c r="A781" s="115"/>
      <c r="B781" s="115"/>
      <c r="C781" s="115"/>
      <c r="D781" s="115"/>
      <c r="E781" s="115"/>
      <c r="F781" s="115"/>
      <c r="G781" s="115"/>
      <c r="H781" s="115"/>
      <c r="I781" s="115"/>
      <c r="J781" s="115"/>
      <c r="K781" s="115"/>
      <c r="L781" s="115"/>
      <c r="M781" s="115"/>
      <c r="N781" s="115"/>
      <c r="O781" s="115"/>
      <c r="P781" s="115"/>
      <c r="Q781" s="115"/>
      <c r="R781" s="115"/>
      <c r="S781" s="115"/>
      <c r="T781" s="115"/>
      <c r="U781" s="115"/>
      <c r="V781" s="115"/>
      <c r="W781" s="115"/>
      <c r="X781" s="115"/>
      <c r="Y781" s="115"/>
      <c r="Z781" s="115"/>
    </row>
    <row r="782" spans="1:26" ht="14.25" customHeight="1" x14ac:dyDescent="0.25">
      <c r="A782" s="115"/>
      <c r="B782" s="115"/>
      <c r="C782" s="115"/>
      <c r="D782" s="115"/>
      <c r="E782" s="115"/>
      <c r="F782" s="115"/>
      <c r="G782" s="115"/>
      <c r="H782" s="115"/>
      <c r="I782" s="115"/>
      <c r="J782" s="115"/>
      <c r="K782" s="115"/>
      <c r="L782" s="115"/>
      <c r="M782" s="115"/>
      <c r="N782" s="115"/>
      <c r="O782" s="115"/>
      <c r="P782" s="115"/>
      <c r="Q782" s="115"/>
      <c r="R782" s="115"/>
      <c r="S782" s="115"/>
      <c r="T782" s="115"/>
      <c r="U782" s="115"/>
      <c r="V782" s="115"/>
      <c r="W782" s="115"/>
      <c r="X782" s="115"/>
      <c r="Y782" s="115"/>
      <c r="Z782" s="115"/>
    </row>
    <row r="783" spans="1:26" ht="14.25" customHeight="1" x14ac:dyDescent="0.25">
      <c r="A783" s="115"/>
      <c r="B783" s="115"/>
      <c r="C783" s="115"/>
      <c r="D783" s="115"/>
      <c r="E783" s="115"/>
      <c r="F783" s="115"/>
      <c r="G783" s="115"/>
      <c r="H783" s="115"/>
      <c r="I783" s="115"/>
      <c r="J783" s="115"/>
      <c r="K783" s="115"/>
      <c r="L783" s="115"/>
      <c r="M783" s="115"/>
      <c r="N783" s="115"/>
      <c r="O783" s="115"/>
      <c r="P783" s="115"/>
      <c r="Q783" s="115"/>
      <c r="R783" s="115"/>
      <c r="S783" s="115"/>
      <c r="T783" s="115"/>
      <c r="U783" s="115"/>
      <c r="V783" s="115"/>
      <c r="W783" s="115"/>
      <c r="X783" s="115"/>
      <c r="Y783" s="115"/>
      <c r="Z783" s="115"/>
    </row>
    <row r="784" spans="1:26" ht="14.25" customHeight="1" x14ac:dyDescent="0.25">
      <c r="A784" s="115"/>
      <c r="B784" s="115"/>
      <c r="C784" s="115"/>
      <c r="D784" s="115"/>
      <c r="E784" s="115"/>
      <c r="F784" s="115"/>
      <c r="G784" s="115"/>
      <c r="H784" s="115"/>
      <c r="I784" s="115"/>
      <c r="J784" s="115"/>
      <c r="K784" s="115"/>
      <c r="L784" s="115"/>
      <c r="M784" s="115"/>
      <c r="N784" s="115"/>
      <c r="O784" s="115"/>
      <c r="P784" s="115"/>
      <c r="Q784" s="115"/>
      <c r="R784" s="115"/>
      <c r="S784" s="115"/>
      <c r="T784" s="115"/>
      <c r="U784" s="115"/>
      <c r="V784" s="115"/>
      <c r="W784" s="115"/>
      <c r="X784" s="115"/>
      <c r="Y784" s="115"/>
      <c r="Z784" s="115"/>
    </row>
    <row r="785" spans="1:26" ht="14.25" customHeight="1" x14ac:dyDescent="0.25">
      <c r="A785" s="115"/>
      <c r="B785" s="115"/>
      <c r="C785" s="115"/>
      <c r="D785" s="115"/>
      <c r="E785" s="115"/>
      <c r="F785" s="115"/>
      <c r="G785" s="115"/>
      <c r="H785" s="115"/>
      <c r="I785" s="115"/>
      <c r="J785" s="115"/>
      <c r="K785" s="115"/>
      <c r="L785" s="115"/>
      <c r="M785" s="115"/>
      <c r="N785" s="115"/>
      <c r="O785" s="115"/>
      <c r="P785" s="115"/>
      <c r="Q785" s="115"/>
      <c r="R785" s="115"/>
      <c r="S785" s="115"/>
      <c r="T785" s="115"/>
      <c r="U785" s="115"/>
      <c r="V785" s="115"/>
      <c r="W785" s="115"/>
      <c r="X785" s="115"/>
      <c r="Y785" s="115"/>
      <c r="Z785" s="115"/>
    </row>
    <row r="786" spans="1:26" ht="14.25" customHeight="1" x14ac:dyDescent="0.25">
      <c r="A786" s="115"/>
      <c r="B786" s="115"/>
      <c r="C786" s="115"/>
      <c r="D786" s="115"/>
      <c r="E786" s="115"/>
      <c r="F786" s="115"/>
      <c r="G786" s="115"/>
      <c r="H786" s="115"/>
      <c r="I786" s="115"/>
      <c r="J786" s="115"/>
      <c r="K786" s="115"/>
      <c r="L786" s="115"/>
      <c r="M786" s="115"/>
      <c r="N786" s="115"/>
      <c r="O786" s="115"/>
      <c r="P786" s="115"/>
      <c r="Q786" s="115"/>
      <c r="R786" s="115"/>
      <c r="S786" s="115"/>
      <c r="T786" s="115"/>
      <c r="U786" s="115"/>
      <c r="V786" s="115"/>
      <c r="W786" s="115"/>
      <c r="X786" s="115"/>
      <c r="Y786" s="115"/>
      <c r="Z786" s="115"/>
    </row>
    <row r="787" spans="1:26" ht="14.25" customHeight="1" x14ac:dyDescent="0.25">
      <c r="A787" s="115"/>
      <c r="B787" s="115"/>
      <c r="C787" s="115"/>
      <c r="D787" s="115"/>
      <c r="E787" s="115"/>
      <c r="F787" s="115"/>
      <c r="G787" s="115"/>
      <c r="H787" s="115"/>
      <c r="I787" s="115"/>
      <c r="J787" s="115"/>
      <c r="K787" s="115"/>
      <c r="L787" s="115"/>
      <c r="M787" s="115"/>
      <c r="N787" s="115"/>
      <c r="O787" s="115"/>
      <c r="P787" s="115"/>
      <c r="Q787" s="115"/>
      <c r="R787" s="115"/>
      <c r="S787" s="115"/>
      <c r="T787" s="115"/>
      <c r="U787" s="115"/>
      <c r="V787" s="115"/>
      <c r="W787" s="115"/>
      <c r="X787" s="115"/>
      <c r="Y787" s="115"/>
      <c r="Z787" s="115"/>
    </row>
    <row r="788" spans="1:26" ht="14.25" customHeight="1" x14ac:dyDescent="0.25">
      <c r="A788" s="115"/>
      <c r="B788" s="115"/>
      <c r="C788" s="115"/>
      <c r="D788" s="115"/>
      <c r="E788" s="115"/>
      <c r="F788" s="115"/>
      <c r="G788" s="115"/>
      <c r="H788" s="115"/>
      <c r="I788" s="115"/>
      <c r="J788" s="115"/>
      <c r="K788" s="115"/>
      <c r="L788" s="115"/>
      <c r="M788" s="115"/>
      <c r="N788" s="115"/>
      <c r="O788" s="115"/>
      <c r="P788" s="115"/>
      <c r="Q788" s="115"/>
      <c r="R788" s="115"/>
      <c r="S788" s="115"/>
      <c r="T788" s="115"/>
      <c r="U788" s="115"/>
      <c r="V788" s="115"/>
      <c r="W788" s="115"/>
      <c r="X788" s="115"/>
      <c r="Y788" s="115"/>
      <c r="Z788" s="115"/>
    </row>
    <row r="789" spans="1:26" ht="14.25" customHeight="1" x14ac:dyDescent="0.25">
      <c r="A789" s="115"/>
      <c r="B789" s="115"/>
      <c r="C789" s="115"/>
      <c r="D789" s="115"/>
      <c r="E789" s="115"/>
      <c r="F789" s="115"/>
      <c r="G789" s="115"/>
      <c r="H789" s="115"/>
      <c r="I789" s="115"/>
      <c r="J789" s="115"/>
      <c r="K789" s="115"/>
      <c r="L789" s="115"/>
      <c r="M789" s="115"/>
      <c r="N789" s="115"/>
      <c r="O789" s="115"/>
      <c r="P789" s="115"/>
      <c r="Q789" s="115"/>
      <c r="R789" s="115"/>
      <c r="S789" s="115"/>
      <c r="T789" s="115"/>
      <c r="U789" s="115"/>
      <c r="V789" s="115"/>
      <c r="W789" s="115"/>
      <c r="X789" s="115"/>
      <c r="Y789" s="115"/>
      <c r="Z789" s="115"/>
    </row>
    <row r="790" spans="1:26" ht="14.25" customHeight="1" x14ac:dyDescent="0.25">
      <c r="A790" s="115"/>
      <c r="B790" s="115"/>
      <c r="C790" s="115"/>
      <c r="D790" s="115"/>
      <c r="E790" s="115"/>
      <c r="F790" s="115"/>
      <c r="G790" s="115"/>
      <c r="H790" s="115"/>
      <c r="I790" s="115"/>
      <c r="J790" s="115"/>
      <c r="K790" s="115"/>
      <c r="L790" s="115"/>
      <c r="M790" s="115"/>
      <c r="N790" s="115"/>
      <c r="O790" s="115"/>
      <c r="P790" s="115"/>
      <c r="Q790" s="115"/>
      <c r="R790" s="115"/>
      <c r="S790" s="115"/>
      <c r="T790" s="115"/>
      <c r="U790" s="115"/>
      <c r="V790" s="115"/>
      <c r="W790" s="115"/>
      <c r="X790" s="115"/>
      <c r="Y790" s="115"/>
      <c r="Z790" s="115"/>
    </row>
    <row r="791" spans="1:26" ht="14.25" customHeight="1" x14ac:dyDescent="0.25">
      <c r="A791" s="115"/>
      <c r="B791" s="115"/>
      <c r="C791" s="115"/>
      <c r="D791" s="115"/>
      <c r="E791" s="115"/>
      <c r="F791" s="115"/>
      <c r="G791" s="115"/>
      <c r="H791" s="115"/>
      <c r="I791" s="115"/>
      <c r="J791" s="115"/>
      <c r="K791" s="115"/>
      <c r="L791" s="115"/>
      <c r="M791" s="115"/>
      <c r="N791" s="115"/>
      <c r="O791" s="115"/>
      <c r="P791" s="115"/>
      <c r="Q791" s="115"/>
      <c r="R791" s="115"/>
      <c r="S791" s="115"/>
      <c r="T791" s="115"/>
      <c r="U791" s="115"/>
      <c r="V791" s="115"/>
      <c r="W791" s="115"/>
      <c r="X791" s="115"/>
      <c r="Y791" s="115"/>
      <c r="Z791" s="115"/>
    </row>
    <row r="792" spans="1:26" ht="14.25" customHeight="1" x14ac:dyDescent="0.25">
      <c r="A792" s="115"/>
      <c r="B792" s="115"/>
      <c r="C792" s="115"/>
      <c r="D792" s="115"/>
      <c r="E792" s="115"/>
      <c r="F792" s="115"/>
      <c r="G792" s="115"/>
      <c r="H792" s="115"/>
      <c r="I792" s="115"/>
      <c r="J792" s="115"/>
      <c r="K792" s="115"/>
      <c r="L792" s="115"/>
      <c r="M792" s="115"/>
      <c r="N792" s="115"/>
      <c r="O792" s="115"/>
      <c r="P792" s="115"/>
      <c r="Q792" s="115"/>
      <c r="R792" s="115"/>
      <c r="S792" s="115"/>
      <c r="T792" s="115"/>
      <c r="U792" s="115"/>
      <c r="V792" s="115"/>
      <c r="W792" s="115"/>
      <c r="X792" s="115"/>
      <c r="Y792" s="115"/>
      <c r="Z792" s="115"/>
    </row>
    <row r="793" spans="1:26" ht="14.25" customHeight="1" x14ac:dyDescent="0.25">
      <c r="A793" s="115"/>
      <c r="B793" s="115"/>
      <c r="C793" s="115"/>
      <c r="D793" s="115"/>
      <c r="E793" s="115"/>
      <c r="F793" s="115"/>
      <c r="G793" s="115"/>
      <c r="H793" s="115"/>
      <c r="I793" s="115"/>
      <c r="J793" s="115"/>
      <c r="K793" s="115"/>
      <c r="L793" s="115"/>
      <c r="M793" s="115"/>
      <c r="N793" s="115"/>
      <c r="O793" s="115"/>
      <c r="P793" s="115"/>
      <c r="Q793" s="115"/>
      <c r="R793" s="115"/>
      <c r="S793" s="115"/>
      <c r="T793" s="115"/>
      <c r="U793" s="115"/>
      <c r="V793" s="115"/>
      <c r="W793" s="115"/>
      <c r="X793" s="115"/>
      <c r="Y793" s="115"/>
      <c r="Z793" s="115"/>
    </row>
    <row r="794" spans="1:26" ht="14.25" customHeight="1" x14ac:dyDescent="0.25">
      <c r="A794" s="115"/>
      <c r="B794" s="115"/>
      <c r="C794" s="115"/>
      <c r="D794" s="115"/>
      <c r="E794" s="115"/>
      <c r="F794" s="115"/>
      <c r="G794" s="115"/>
      <c r="H794" s="115"/>
      <c r="I794" s="115"/>
      <c r="J794" s="115"/>
      <c r="K794" s="115"/>
      <c r="L794" s="115"/>
      <c r="M794" s="115"/>
      <c r="N794" s="115"/>
      <c r="O794" s="115"/>
      <c r="P794" s="115"/>
      <c r="Q794" s="115"/>
      <c r="R794" s="115"/>
      <c r="S794" s="115"/>
      <c r="T794" s="115"/>
      <c r="U794" s="115"/>
      <c r="V794" s="115"/>
      <c r="W794" s="115"/>
      <c r="X794" s="115"/>
      <c r="Y794" s="115"/>
      <c r="Z794" s="115"/>
    </row>
    <row r="795" spans="1:26" ht="14.25" customHeight="1" x14ac:dyDescent="0.25">
      <c r="A795" s="115"/>
      <c r="B795" s="115"/>
      <c r="C795" s="115"/>
      <c r="D795" s="115"/>
      <c r="E795" s="115"/>
      <c r="F795" s="115"/>
      <c r="G795" s="115"/>
      <c r="H795" s="115"/>
      <c r="I795" s="115"/>
      <c r="J795" s="115"/>
      <c r="K795" s="115"/>
      <c r="L795" s="115"/>
      <c r="M795" s="115"/>
      <c r="N795" s="115"/>
      <c r="O795" s="115"/>
      <c r="P795" s="115"/>
      <c r="Q795" s="115"/>
      <c r="R795" s="115"/>
      <c r="S795" s="115"/>
      <c r="T795" s="115"/>
      <c r="U795" s="115"/>
      <c r="V795" s="115"/>
      <c r="W795" s="115"/>
      <c r="X795" s="115"/>
      <c r="Y795" s="115"/>
      <c r="Z795" s="115"/>
    </row>
    <row r="796" spans="1:26" ht="14.25" customHeight="1" x14ac:dyDescent="0.25">
      <c r="A796" s="115"/>
      <c r="B796" s="115"/>
      <c r="C796" s="115"/>
      <c r="D796" s="115"/>
      <c r="E796" s="115"/>
      <c r="F796" s="115"/>
      <c r="G796" s="115"/>
      <c r="H796" s="115"/>
      <c r="I796" s="115"/>
      <c r="J796" s="115"/>
      <c r="K796" s="115"/>
      <c r="L796" s="115"/>
      <c r="M796" s="115"/>
      <c r="N796" s="115"/>
      <c r="O796" s="115"/>
      <c r="P796" s="115"/>
      <c r="Q796" s="115"/>
      <c r="R796" s="115"/>
      <c r="S796" s="115"/>
      <c r="T796" s="115"/>
      <c r="U796" s="115"/>
      <c r="V796" s="115"/>
      <c r="W796" s="115"/>
      <c r="X796" s="115"/>
      <c r="Y796" s="115"/>
      <c r="Z796" s="115"/>
    </row>
    <row r="797" spans="1:26" ht="14.25" customHeight="1" x14ac:dyDescent="0.25">
      <c r="A797" s="115"/>
      <c r="B797" s="115"/>
      <c r="C797" s="115"/>
      <c r="D797" s="115"/>
      <c r="E797" s="115"/>
      <c r="F797" s="115"/>
      <c r="G797" s="115"/>
      <c r="H797" s="115"/>
      <c r="I797" s="115"/>
      <c r="J797" s="115"/>
      <c r="K797" s="115"/>
      <c r="L797" s="115"/>
      <c r="M797" s="115"/>
      <c r="N797" s="115"/>
      <c r="O797" s="115"/>
      <c r="P797" s="115"/>
      <c r="Q797" s="115"/>
      <c r="R797" s="115"/>
      <c r="S797" s="115"/>
      <c r="T797" s="115"/>
      <c r="U797" s="115"/>
      <c r="V797" s="115"/>
      <c r="W797" s="115"/>
      <c r="X797" s="115"/>
      <c r="Y797" s="115"/>
      <c r="Z797" s="115"/>
    </row>
    <row r="798" spans="1:26" ht="14.25" customHeight="1" x14ac:dyDescent="0.25">
      <c r="A798" s="115"/>
      <c r="B798" s="115"/>
      <c r="C798" s="115"/>
      <c r="D798" s="115"/>
      <c r="E798" s="115"/>
      <c r="F798" s="115"/>
      <c r="G798" s="115"/>
      <c r="H798" s="115"/>
      <c r="I798" s="115"/>
      <c r="J798" s="115"/>
      <c r="K798" s="115"/>
      <c r="L798" s="115"/>
      <c r="M798" s="115"/>
      <c r="N798" s="115"/>
      <c r="O798" s="115"/>
      <c r="P798" s="115"/>
      <c r="Q798" s="115"/>
      <c r="R798" s="115"/>
      <c r="S798" s="115"/>
      <c r="T798" s="115"/>
      <c r="U798" s="115"/>
      <c r="V798" s="115"/>
      <c r="W798" s="115"/>
      <c r="X798" s="115"/>
      <c r="Y798" s="115"/>
      <c r="Z798" s="115"/>
    </row>
    <row r="799" spans="1:26" ht="14.25" customHeight="1" x14ac:dyDescent="0.25">
      <c r="A799" s="115"/>
      <c r="B799" s="115"/>
      <c r="C799" s="115"/>
      <c r="D799" s="115"/>
      <c r="E799" s="115"/>
      <c r="F799" s="115"/>
      <c r="G799" s="115"/>
      <c r="H799" s="115"/>
      <c r="I799" s="115"/>
      <c r="J799" s="115"/>
      <c r="K799" s="115"/>
      <c r="L799" s="115"/>
      <c r="M799" s="115"/>
      <c r="N799" s="115"/>
      <c r="O799" s="115"/>
      <c r="P799" s="115"/>
      <c r="Q799" s="115"/>
      <c r="R799" s="115"/>
      <c r="S799" s="115"/>
      <c r="T799" s="115"/>
      <c r="U799" s="115"/>
      <c r="V799" s="115"/>
      <c r="W799" s="115"/>
      <c r="X799" s="115"/>
      <c r="Y799" s="115"/>
      <c r="Z799" s="115"/>
    </row>
    <row r="800" spans="1:26" ht="14.25" customHeight="1" x14ac:dyDescent="0.25">
      <c r="A800" s="115"/>
      <c r="B800" s="115"/>
      <c r="C800" s="115"/>
      <c r="D800" s="115"/>
      <c r="E800" s="115"/>
      <c r="F800" s="115"/>
      <c r="G800" s="115"/>
      <c r="H800" s="115"/>
      <c r="I800" s="115"/>
      <c r="J800" s="115"/>
      <c r="K800" s="115"/>
      <c r="L800" s="115"/>
      <c r="M800" s="115"/>
      <c r="N800" s="115"/>
      <c r="O800" s="115"/>
      <c r="P800" s="115"/>
      <c r="Q800" s="115"/>
      <c r="R800" s="115"/>
      <c r="S800" s="115"/>
      <c r="T800" s="115"/>
      <c r="U800" s="115"/>
      <c r="V800" s="115"/>
      <c r="W800" s="115"/>
      <c r="X800" s="115"/>
      <c r="Y800" s="115"/>
      <c r="Z800" s="115"/>
    </row>
    <row r="801" spans="1:26" ht="14.25" customHeight="1" x14ac:dyDescent="0.25">
      <c r="A801" s="115"/>
      <c r="B801" s="115"/>
      <c r="C801" s="115"/>
      <c r="D801" s="115"/>
      <c r="E801" s="115"/>
      <c r="F801" s="115"/>
      <c r="G801" s="115"/>
      <c r="H801" s="115"/>
      <c r="I801" s="115"/>
      <c r="J801" s="115"/>
      <c r="K801" s="115"/>
      <c r="L801" s="115"/>
      <c r="M801" s="115"/>
      <c r="N801" s="115"/>
      <c r="O801" s="115"/>
      <c r="P801" s="115"/>
      <c r="Q801" s="115"/>
      <c r="R801" s="115"/>
      <c r="S801" s="115"/>
      <c r="T801" s="115"/>
      <c r="U801" s="115"/>
      <c r="V801" s="115"/>
      <c r="W801" s="115"/>
      <c r="X801" s="115"/>
      <c r="Y801" s="115"/>
      <c r="Z801" s="115"/>
    </row>
    <row r="802" spans="1:26" ht="14.25" customHeight="1" x14ac:dyDescent="0.25">
      <c r="A802" s="115"/>
      <c r="B802" s="115"/>
      <c r="C802" s="115"/>
      <c r="D802" s="115"/>
      <c r="E802" s="115"/>
      <c r="F802" s="115"/>
      <c r="G802" s="115"/>
      <c r="H802" s="115"/>
      <c r="I802" s="115"/>
      <c r="J802" s="115"/>
      <c r="K802" s="115"/>
      <c r="L802" s="115"/>
      <c r="M802" s="115"/>
      <c r="N802" s="115"/>
      <c r="O802" s="115"/>
      <c r="P802" s="115"/>
      <c r="Q802" s="115"/>
      <c r="R802" s="115"/>
      <c r="S802" s="115"/>
      <c r="T802" s="115"/>
      <c r="U802" s="115"/>
      <c r="V802" s="115"/>
      <c r="W802" s="115"/>
      <c r="X802" s="115"/>
      <c r="Y802" s="115"/>
      <c r="Z802" s="115"/>
    </row>
    <row r="803" spans="1:26" ht="14.25" customHeight="1" x14ac:dyDescent="0.25">
      <c r="A803" s="115"/>
      <c r="B803" s="115"/>
      <c r="C803" s="115"/>
      <c r="D803" s="115"/>
      <c r="E803" s="115"/>
      <c r="F803" s="115"/>
      <c r="G803" s="115"/>
      <c r="H803" s="115"/>
      <c r="I803" s="115"/>
      <c r="J803" s="115"/>
      <c r="K803" s="115"/>
      <c r="L803" s="115"/>
      <c r="M803" s="115"/>
      <c r="N803" s="115"/>
      <c r="O803" s="115"/>
      <c r="P803" s="115"/>
      <c r="Q803" s="115"/>
      <c r="R803" s="115"/>
      <c r="S803" s="115"/>
      <c r="T803" s="115"/>
      <c r="U803" s="115"/>
      <c r="V803" s="115"/>
      <c r="W803" s="115"/>
      <c r="X803" s="115"/>
      <c r="Y803" s="115"/>
      <c r="Z803" s="115"/>
    </row>
    <row r="804" spans="1:26" ht="14.25" customHeight="1" x14ac:dyDescent="0.25">
      <c r="A804" s="115"/>
      <c r="B804" s="115"/>
      <c r="C804" s="115"/>
      <c r="D804" s="115"/>
      <c r="E804" s="115"/>
      <c r="F804" s="115"/>
      <c r="G804" s="115"/>
      <c r="H804" s="115"/>
      <c r="I804" s="115"/>
      <c r="J804" s="115"/>
      <c r="K804" s="115"/>
      <c r="L804" s="115"/>
      <c r="M804" s="115"/>
      <c r="N804" s="115"/>
      <c r="O804" s="115"/>
      <c r="P804" s="115"/>
      <c r="Q804" s="115"/>
      <c r="R804" s="115"/>
      <c r="S804" s="115"/>
      <c r="T804" s="115"/>
      <c r="U804" s="115"/>
      <c r="V804" s="115"/>
      <c r="W804" s="115"/>
      <c r="X804" s="115"/>
      <c r="Y804" s="115"/>
      <c r="Z804" s="115"/>
    </row>
    <row r="805" spans="1:26" ht="14.25" customHeight="1" x14ac:dyDescent="0.25">
      <c r="A805" s="115"/>
      <c r="B805" s="115"/>
      <c r="C805" s="115"/>
      <c r="D805" s="115"/>
      <c r="E805" s="115"/>
      <c r="F805" s="115"/>
      <c r="G805" s="115"/>
      <c r="H805" s="115"/>
      <c r="I805" s="115"/>
      <c r="J805" s="115"/>
      <c r="K805" s="115"/>
      <c r="L805" s="115"/>
      <c r="M805" s="115"/>
      <c r="N805" s="115"/>
      <c r="O805" s="115"/>
      <c r="P805" s="115"/>
      <c r="Q805" s="115"/>
      <c r="R805" s="115"/>
      <c r="S805" s="115"/>
      <c r="T805" s="115"/>
      <c r="U805" s="115"/>
      <c r="V805" s="115"/>
      <c r="W805" s="115"/>
      <c r="X805" s="115"/>
      <c r="Y805" s="115"/>
      <c r="Z805" s="115"/>
    </row>
    <row r="806" spans="1:26" ht="14.25" customHeight="1" x14ac:dyDescent="0.25">
      <c r="A806" s="115"/>
      <c r="B806" s="115"/>
      <c r="C806" s="115"/>
      <c r="D806" s="115"/>
      <c r="E806" s="115"/>
      <c r="F806" s="115"/>
      <c r="G806" s="115"/>
      <c r="H806" s="115"/>
      <c r="I806" s="115"/>
      <c r="J806" s="115"/>
      <c r="K806" s="115"/>
      <c r="L806" s="115"/>
      <c r="M806" s="115"/>
      <c r="N806" s="115"/>
      <c r="O806" s="115"/>
      <c r="P806" s="115"/>
      <c r="Q806" s="115"/>
      <c r="R806" s="115"/>
      <c r="S806" s="115"/>
      <c r="T806" s="115"/>
      <c r="U806" s="115"/>
      <c r="V806" s="115"/>
      <c r="W806" s="115"/>
      <c r="X806" s="115"/>
      <c r="Y806" s="115"/>
      <c r="Z806" s="115"/>
    </row>
    <row r="807" spans="1:26" ht="14.25" customHeight="1" x14ac:dyDescent="0.25">
      <c r="A807" s="115"/>
      <c r="B807" s="115"/>
      <c r="C807" s="115"/>
      <c r="D807" s="115"/>
      <c r="E807" s="115"/>
      <c r="F807" s="115"/>
      <c r="G807" s="115"/>
      <c r="H807" s="115"/>
      <c r="I807" s="115"/>
      <c r="J807" s="115"/>
      <c r="K807" s="115"/>
      <c r="L807" s="115"/>
      <c r="M807" s="115"/>
      <c r="N807" s="115"/>
      <c r="O807" s="115"/>
      <c r="P807" s="115"/>
      <c r="Q807" s="115"/>
      <c r="R807" s="115"/>
      <c r="S807" s="115"/>
      <c r="T807" s="115"/>
      <c r="U807" s="115"/>
      <c r="V807" s="115"/>
      <c r="W807" s="115"/>
      <c r="X807" s="115"/>
      <c r="Y807" s="115"/>
      <c r="Z807" s="115"/>
    </row>
    <row r="808" spans="1:26" ht="14.25" customHeight="1" x14ac:dyDescent="0.25">
      <c r="A808" s="115"/>
      <c r="B808" s="115"/>
      <c r="C808" s="115"/>
      <c r="D808" s="115"/>
      <c r="E808" s="115"/>
      <c r="F808" s="115"/>
      <c r="G808" s="115"/>
      <c r="H808" s="115"/>
      <c r="I808" s="115"/>
      <c r="J808" s="115"/>
      <c r="K808" s="115"/>
      <c r="L808" s="115"/>
      <c r="M808" s="115"/>
      <c r="N808" s="115"/>
      <c r="O808" s="115"/>
      <c r="P808" s="115"/>
      <c r="Q808" s="115"/>
      <c r="R808" s="115"/>
      <c r="S808" s="115"/>
      <c r="T808" s="115"/>
      <c r="U808" s="115"/>
      <c r="V808" s="115"/>
      <c r="W808" s="115"/>
      <c r="X808" s="115"/>
      <c r="Y808" s="115"/>
      <c r="Z808" s="115"/>
    </row>
    <row r="809" spans="1:26" ht="14.25" customHeight="1" x14ac:dyDescent="0.25">
      <c r="A809" s="115"/>
      <c r="B809" s="115"/>
      <c r="C809" s="115"/>
      <c r="D809" s="115"/>
      <c r="E809" s="115"/>
      <c r="F809" s="115"/>
      <c r="G809" s="115"/>
      <c r="H809" s="115"/>
      <c r="I809" s="115"/>
      <c r="J809" s="115"/>
      <c r="K809" s="115"/>
      <c r="L809" s="115"/>
      <c r="M809" s="115"/>
      <c r="N809" s="115"/>
      <c r="O809" s="115"/>
      <c r="P809" s="115"/>
      <c r="Q809" s="115"/>
      <c r="R809" s="115"/>
      <c r="S809" s="115"/>
      <c r="T809" s="115"/>
      <c r="U809" s="115"/>
      <c r="V809" s="115"/>
      <c r="W809" s="115"/>
      <c r="X809" s="115"/>
      <c r="Y809" s="115"/>
      <c r="Z809" s="115"/>
    </row>
    <row r="810" spans="1:26" ht="14.25" customHeight="1" x14ac:dyDescent="0.25">
      <c r="A810" s="115"/>
      <c r="B810" s="115"/>
      <c r="C810" s="115"/>
      <c r="D810" s="115"/>
      <c r="E810" s="115"/>
      <c r="F810" s="115"/>
      <c r="G810" s="115"/>
      <c r="H810" s="115"/>
      <c r="I810" s="115"/>
      <c r="J810" s="115"/>
      <c r="K810" s="115"/>
      <c r="L810" s="115"/>
      <c r="M810" s="115"/>
      <c r="N810" s="115"/>
      <c r="O810" s="115"/>
      <c r="P810" s="115"/>
      <c r="Q810" s="115"/>
      <c r="R810" s="115"/>
      <c r="S810" s="115"/>
      <c r="T810" s="115"/>
      <c r="U810" s="115"/>
      <c r="V810" s="115"/>
      <c r="W810" s="115"/>
      <c r="X810" s="115"/>
      <c r="Y810" s="115"/>
      <c r="Z810" s="115"/>
    </row>
    <row r="811" spans="1:26" ht="14.25" customHeight="1" x14ac:dyDescent="0.25">
      <c r="A811" s="115"/>
      <c r="B811" s="115"/>
      <c r="C811" s="115"/>
      <c r="D811" s="115"/>
      <c r="E811" s="115"/>
      <c r="F811" s="115"/>
      <c r="G811" s="115"/>
      <c r="H811" s="115"/>
      <c r="I811" s="115"/>
      <c r="J811" s="115"/>
      <c r="K811" s="115"/>
      <c r="L811" s="115"/>
      <c r="M811" s="115"/>
      <c r="N811" s="115"/>
      <c r="O811" s="115"/>
      <c r="P811" s="115"/>
      <c r="Q811" s="115"/>
      <c r="R811" s="115"/>
      <c r="S811" s="115"/>
      <c r="T811" s="115"/>
      <c r="U811" s="115"/>
      <c r="V811" s="115"/>
      <c r="W811" s="115"/>
      <c r="X811" s="115"/>
      <c r="Y811" s="115"/>
      <c r="Z811" s="115"/>
    </row>
    <row r="812" spans="1:26" ht="14.25" customHeight="1" x14ac:dyDescent="0.25">
      <c r="A812" s="115"/>
      <c r="B812" s="115"/>
      <c r="C812" s="115"/>
      <c r="D812" s="115"/>
      <c r="E812" s="115"/>
      <c r="F812" s="115"/>
      <c r="G812" s="115"/>
      <c r="H812" s="115"/>
      <c r="I812" s="115"/>
      <c r="J812" s="115"/>
      <c r="K812" s="115"/>
      <c r="L812" s="115"/>
      <c r="M812" s="115"/>
      <c r="N812" s="115"/>
      <c r="O812" s="115"/>
      <c r="P812" s="115"/>
      <c r="Q812" s="115"/>
      <c r="R812" s="115"/>
      <c r="S812" s="115"/>
      <c r="T812" s="115"/>
      <c r="U812" s="115"/>
      <c r="V812" s="115"/>
      <c r="W812" s="115"/>
      <c r="X812" s="115"/>
      <c r="Y812" s="115"/>
      <c r="Z812" s="115"/>
    </row>
    <row r="813" spans="1:26" ht="14.25" customHeight="1" x14ac:dyDescent="0.25">
      <c r="A813" s="115"/>
      <c r="B813" s="115"/>
      <c r="C813" s="115"/>
      <c r="D813" s="115"/>
      <c r="E813" s="115"/>
      <c r="F813" s="115"/>
      <c r="G813" s="115"/>
      <c r="H813" s="115"/>
      <c r="I813" s="115"/>
      <c r="J813" s="115"/>
      <c r="K813" s="115"/>
      <c r="L813" s="115"/>
      <c r="M813" s="115"/>
      <c r="N813" s="115"/>
      <c r="O813" s="115"/>
      <c r="P813" s="115"/>
      <c r="Q813" s="115"/>
      <c r="R813" s="115"/>
      <c r="S813" s="115"/>
      <c r="T813" s="115"/>
      <c r="U813" s="115"/>
      <c r="V813" s="115"/>
      <c r="W813" s="115"/>
      <c r="X813" s="115"/>
      <c r="Y813" s="115"/>
      <c r="Z813" s="115"/>
    </row>
    <row r="814" spans="1:26" ht="14.25" customHeight="1" x14ac:dyDescent="0.25">
      <c r="A814" s="115"/>
      <c r="B814" s="115"/>
      <c r="C814" s="115"/>
      <c r="D814" s="115"/>
      <c r="E814" s="115"/>
      <c r="F814" s="115"/>
      <c r="G814" s="115"/>
      <c r="H814" s="115"/>
      <c r="I814" s="115"/>
      <c r="J814" s="115"/>
      <c r="K814" s="115"/>
      <c r="L814" s="115"/>
      <c r="M814" s="115"/>
      <c r="N814" s="115"/>
      <c r="O814" s="115"/>
      <c r="P814" s="115"/>
      <c r="Q814" s="115"/>
      <c r="R814" s="115"/>
      <c r="S814" s="115"/>
      <c r="T814" s="115"/>
      <c r="U814" s="115"/>
      <c r="V814" s="115"/>
      <c r="W814" s="115"/>
      <c r="X814" s="115"/>
      <c r="Y814" s="115"/>
      <c r="Z814" s="115"/>
    </row>
    <row r="815" spans="1:26" ht="14.25" customHeight="1" x14ac:dyDescent="0.25">
      <c r="A815" s="115"/>
      <c r="B815" s="115"/>
      <c r="C815" s="115"/>
      <c r="D815" s="115"/>
      <c r="E815" s="115"/>
      <c r="F815" s="115"/>
      <c r="G815" s="115"/>
      <c r="H815" s="115"/>
      <c r="I815" s="115"/>
      <c r="J815" s="115"/>
      <c r="K815" s="115"/>
      <c r="L815" s="115"/>
      <c r="M815" s="115"/>
      <c r="N815" s="115"/>
      <c r="O815" s="115"/>
      <c r="P815" s="115"/>
      <c r="Q815" s="115"/>
      <c r="R815" s="115"/>
      <c r="S815" s="115"/>
      <c r="T815" s="115"/>
      <c r="U815" s="115"/>
      <c r="V815" s="115"/>
      <c r="W815" s="115"/>
      <c r="X815" s="115"/>
      <c r="Y815" s="115"/>
      <c r="Z815" s="115"/>
    </row>
    <row r="816" spans="1:26" ht="14.25" customHeight="1" x14ac:dyDescent="0.25">
      <c r="A816" s="115"/>
      <c r="B816" s="115"/>
      <c r="C816" s="115"/>
      <c r="D816" s="115"/>
      <c r="E816" s="115"/>
      <c r="F816" s="115"/>
      <c r="G816" s="115"/>
      <c r="H816" s="115"/>
      <c r="I816" s="115"/>
      <c r="J816" s="115"/>
      <c r="K816" s="115"/>
      <c r="L816" s="115"/>
      <c r="M816" s="115"/>
      <c r="N816" s="115"/>
      <c r="O816" s="115"/>
      <c r="P816" s="115"/>
      <c r="Q816" s="115"/>
      <c r="R816" s="115"/>
      <c r="S816" s="115"/>
      <c r="T816" s="115"/>
      <c r="U816" s="115"/>
      <c r="V816" s="115"/>
      <c r="W816" s="115"/>
      <c r="X816" s="115"/>
      <c r="Y816" s="115"/>
      <c r="Z816" s="115"/>
    </row>
    <row r="817" spans="1:26" ht="14.25" customHeight="1" x14ac:dyDescent="0.25">
      <c r="A817" s="115"/>
      <c r="B817" s="115"/>
      <c r="C817" s="115"/>
      <c r="D817" s="115"/>
      <c r="E817" s="115"/>
      <c r="F817" s="115"/>
      <c r="G817" s="115"/>
      <c r="H817" s="115"/>
      <c r="I817" s="115"/>
      <c r="J817" s="115"/>
      <c r="K817" s="115"/>
      <c r="L817" s="115"/>
      <c r="M817" s="115"/>
      <c r="N817" s="115"/>
      <c r="O817" s="115"/>
      <c r="P817" s="115"/>
      <c r="Q817" s="115"/>
      <c r="R817" s="115"/>
      <c r="S817" s="115"/>
      <c r="T817" s="115"/>
      <c r="U817" s="115"/>
      <c r="V817" s="115"/>
      <c r="W817" s="115"/>
      <c r="X817" s="115"/>
      <c r="Y817" s="115"/>
      <c r="Z817" s="115"/>
    </row>
    <row r="818" spans="1:26" ht="14.25" customHeight="1" x14ac:dyDescent="0.25">
      <c r="A818" s="115"/>
      <c r="B818" s="115"/>
      <c r="C818" s="115"/>
      <c r="D818" s="115"/>
      <c r="E818" s="115"/>
      <c r="F818" s="115"/>
      <c r="G818" s="115"/>
      <c r="H818" s="115"/>
      <c r="I818" s="115"/>
      <c r="J818" s="115"/>
      <c r="K818" s="115"/>
      <c r="L818" s="115"/>
      <c r="M818" s="115"/>
      <c r="N818" s="115"/>
      <c r="O818" s="115"/>
      <c r="P818" s="115"/>
      <c r="Q818" s="115"/>
      <c r="R818" s="115"/>
      <c r="S818" s="115"/>
      <c r="T818" s="115"/>
      <c r="U818" s="115"/>
      <c r="V818" s="115"/>
      <c r="W818" s="115"/>
      <c r="X818" s="115"/>
      <c r="Y818" s="115"/>
      <c r="Z818" s="115"/>
    </row>
    <row r="819" spans="1:26" ht="14.25" customHeight="1" x14ac:dyDescent="0.25">
      <c r="A819" s="115"/>
      <c r="B819" s="115"/>
      <c r="C819" s="115"/>
      <c r="D819" s="115"/>
      <c r="E819" s="115"/>
      <c r="F819" s="115"/>
      <c r="G819" s="115"/>
      <c r="H819" s="115"/>
      <c r="I819" s="115"/>
      <c r="J819" s="115"/>
      <c r="K819" s="115"/>
      <c r="L819" s="115"/>
      <c r="M819" s="115"/>
      <c r="N819" s="115"/>
      <c r="O819" s="115"/>
      <c r="P819" s="115"/>
      <c r="Q819" s="115"/>
      <c r="R819" s="115"/>
      <c r="S819" s="115"/>
      <c r="T819" s="115"/>
      <c r="U819" s="115"/>
      <c r="V819" s="115"/>
      <c r="W819" s="115"/>
      <c r="X819" s="115"/>
      <c r="Y819" s="115"/>
      <c r="Z819" s="115"/>
    </row>
    <row r="820" spans="1:26" ht="14.25" customHeight="1" x14ac:dyDescent="0.25">
      <c r="A820" s="115"/>
      <c r="B820" s="115"/>
      <c r="C820" s="115"/>
      <c r="D820" s="115"/>
      <c r="E820" s="115"/>
      <c r="F820" s="115"/>
      <c r="G820" s="115"/>
      <c r="H820" s="115"/>
      <c r="I820" s="115"/>
      <c r="J820" s="115"/>
      <c r="K820" s="115"/>
      <c r="L820" s="115"/>
      <c r="M820" s="115"/>
      <c r="N820" s="115"/>
      <c r="O820" s="115"/>
      <c r="P820" s="115"/>
      <c r="Q820" s="115"/>
      <c r="R820" s="115"/>
      <c r="S820" s="115"/>
      <c r="T820" s="115"/>
      <c r="U820" s="115"/>
      <c r="V820" s="115"/>
      <c r="W820" s="115"/>
      <c r="X820" s="115"/>
      <c r="Y820" s="115"/>
      <c r="Z820" s="115"/>
    </row>
    <row r="821" spans="1:26" ht="14.25" customHeight="1" x14ac:dyDescent="0.25">
      <c r="A821" s="115"/>
      <c r="B821" s="115"/>
      <c r="C821" s="115"/>
      <c r="D821" s="115"/>
      <c r="E821" s="115"/>
      <c r="F821" s="115"/>
      <c r="G821" s="115"/>
      <c r="H821" s="115"/>
      <c r="I821" s="115"/>
      <c r="J821" s="115"/>
      <c r="K821" s="115"/>
      <c r="L821" s="115"/>
      <c r="M821" s="115"/>
      <c r="N821" s="115"/>
      <c r="O821" s="115"/>
      <c r="P821" s="115"/>
      <c r="Q821" s="115"/>
      <c r="R821" s="115"/>
      <c r="S821" s="115"/>
      <c r="T821" s="115"/>
      <c r="U821" s="115"/>
      <c r="V821" s="115"/>
      <c r="W821" s="115"/>
      <c r="X821" s="115"/>
      <c r="Y821" s="115"/>
      <c r="Z821" s="115"/>
    </row>
    <row r="822" spans="1:26" ht="14.25" customHeight="1" x14ac:dyDescent="0.25">
      <c r="A822" s="115"/>
      <c r="B822" s="115"/>
      <c r="C822" s="115"/>
      <c r="D822" s="115"/>
      <c r="E822" s="115"/>
      <c r="F822" s="115"/>
      <c r="G822" s="115"/>
      <c r="H822" s="115"/>
      <c r="I822" s="115"/>
      <c r="J822" s="115"/>
      <c r="K822" s="115"/>
      <c r="L822" s="115"/>
      <c r="M822" s="115"/>
      <c r="N822" s="115"/>
      <c r="O822" s="115"/>
      <c r="P822" s="115"/>
      <c r="Q822" s="115"/>
      <c r="R822" s="115"/>
      <c r="S822" s="115"/>
      <c r="T822" s="115"/>
      <c r="U822" s="115"/>
      <c r="V822" s="115"/>
      <c r="W822" s="115"/>
      <c r="X822" s="115"/>
      <c r="Y822" s="115"/>
      <c r="Z822" s="115"/>
    </row>
    <row r="823" spans="1:26" ht="14.25" customHeight="1" x14ac:dyDescent="0.25">
      <c r="A823" s="115"/>
      <c r="B823" s="115"/>
      <c r="C823" s="115"/>
      <c r="D823" s="115"/>
      <c r="E823" s="115"/>
      <c r="F823" s="115"/>
      <c r="G823" s="115"/>
      <c r="H823" s="115"/>
      <c r="I823" s="115"/>
      <c r="J823" s="115"/>
      <c r="K823" s="115"/>
      <c r="L823" s="115"/>
      <c r="M823" s="115"/>
      <c r="N823" s="115"/>
      <c r="O823" s="115"/>
      <c r="P823" s="115"/>
      <c r="Q823" s="115"/>
      <c r="R823" s="115"/>
      <c r="S823" s="115"/>
      <c r="T823" s="115"/>
      <c r="U823" s="115"/>
      <c r="V823" s="115"/>
      <c r="W823" s="115"/>
      <c r="X823" s="115"/>
      <c r="Y823" s="115"/>
      <c r="Z823" s="115"/>
    </row>
    <row r="824" spans="1:26" ht="14.25" customHeight="1" x14ac:dyDescent="0.25">
      <c r="A824" s="115"/>
      <c r="B824" s="115"/>
      <c r="C824" s="115"/>
      <c r="D824" s="115"/>
      <c r="E824" s="115"/>
      <c r="F824" s="115"/>
      <c r="G824" s="115"/>
      <c r="H824" s="115"/>
      <c r="I824" s="115"/>
      <c r="J824" s="115"/>
      <c r="K824" s="115"/>
      <c r="L824" s="115"/>
      <c r="M824" s="115"/>
      <c r="N824" s="115"/>
      <c r="O824" s="115"/>
      <c r="P824" s="115"/>
      <c r="Q824" s="115"/>
      <c r="R824" s="115"/>
      <c r="S824" s="115"/>
      <c r="T824" s="115"/>
      <c r="U824" s="115"/>
      <c r="V824" s="115"/>
      <c r="W824" s="115"/>
      <c r="X824" s="115"/>
      <c r="Y824" s="115"/>
      <c r="Z824" s="115"/>
    </row>
    <row r="825" spans="1:26" ht="14.25" customHeight="1" x14ac:dyDescent="0.25">
      <c r="A825" s="115"/>
      <c r="B825" s="115"/>
      <c r="C825" s="115"/>
      <c r="D825" s="115"/>
      <c r="E825" s="115"/>
      <c r="F825" s="115"/>
      <c r="G825" s="115"/>
      <c r="H825" s="115"/>
      <c r="I825" s="115"/>
      <c r="J825" s="115"/>
      <c r="K825" s="115"/>
      <c r="L825" s="115"/>
      <c r="M825" s="115"/>
      <c r="N825" s="115"/>
      <c r="O825" s="115"/>
      <c r="P825" s="115"/>
      <c r="Q825" s="115"/>
      <c r="R825" s="115"/>
      <c r="S825" s="115"/>
      <c r="T825" s="115"/>
      <c r="U825" s="115"/>
      <c r="V825" s="115"/>
      <c r="W825" s="115"/>
      <c r="X825" s="115"/>
      <c r="Y825" s="115"/>
      <c r="Z825" s="115"/>
    </row>
    <row r="826" spans="1:26" ht="14.25" customHeight="1" x14ac:dyDescent="0.25">
      <c r="A826" s="115"/>
      <c r="B826" s="115"/>
      <c r="C826" s="115"/>
      <c r="D826" s="115"/>
      <c r="E826" s="115"/>
      <c r="F826" s="115"/>
      <c r="G826" s="115"/>
      <c r="H826" s="115"/>
      <c r="I826" s="115"/>
      <c r="J826" s="115"/>
      <c r="K826" s="115"/>
      <c r="L826" s="115"/>
      <c r="M826" s="115"/>
      <c r="N826" s="115"/>
      <c r="O826" s="115"/>
      <c r="P826" s="115"/>
      <c r="Q826" s="115"/>
      <c r="R826" s="115"/>
      <c r="S826" s="115"/>
      <c r="T826" s="115"/>
      <c r="U826" s="115"/>
      <c r="V826" s="115"/>
      <c r="W826" s="115"/>
      <c r="X826" s="115"/>
      <c r="Y826" s="115"/>
      <c r="Z826" s="115"/>
    </row>
    <row r="827" spans="1:26" ht="14.25" customHeight="1" x14ac:dyDescent="0.25">
      <c r="A827" s="115"/>
      <c r="B827" s="115"/>
      <c r="C827" s="115"/>
      <c r="D827" s="115"/>
      <c r="E827" s="115"/>
      <c r="F827" s="115"/>
      <c r="G827" s="115"/>
      <c r="H827" s="115"/>
      <c r="I827" s="115"/>
      <c r="J827" s="115"/>
      <c r="K827" s="115"/>
      <c r="L827" s="115"/>
      <c r="M827" s="115"/>
      <c r="N827" s="115"/>
      <c r="O827" s="115"/>
      <c r="P827" s="115"/>
      <c r="Q827" s="115"/>
      <c r="R827" s="115"/>
      <c r="S827" s="115"/>
      <c r="T827" s="115"/>
      <c r="U827" s="115"/>
      <c r="V827" s="115"/>
      <c r="W827" s="115"/>
      <c r="X827" s="115"/>
      <c r="Y827" s="115"/>
      <c r="Z827" s="115"/>
    </row>
    <row r="828" spans="1:26" ht="14.25" customHeight="1" x14ac:dyDescent="0.25">
      <c r="A828" s="115"/>
      <c r="B828" s="115"/>
      <c r="C828" s="115"/>
      <c r="D828" s="115"/>
      <c r="E828" s="115"/>
      <c r="F828" s="115"/>
      <c r="G828" s="115"/>
      <c r="H828" s="115"/>
      <c r="I828" s="115"/>
      <c r="J828" s="115"/>
      <c r="K828" s="115"/>
      <c r="L828" s="115"/>
      <c r="M828" s="115"/>
      <c r="N828" s="115"/>
      <c r="O828" s="115"/>
      <c r="P828" s="115"/>
      <c r="Q828" s="115"/>
      <c r="R828" s="115"/>
      <c r="S828" s="115"/>
      <c r="T828" s="115"/>
      <c r="U828" s="115"/>
      <c r="V828" s="115"/>
      <c r="W828" s="115"/>
      <c r="X828" s="115"/>
      <c r="Y828" s="115"/>
      <c r="Z828" s="115"/>
    </row>
    <row r="829" spans="1:26" ht="14.25" customHeight="1" x14ac:dyDescent="0.25">
      <c r="A829" s="115"/>
      <c r="B829" s="115"/>
      <c r="C829" s="115"/>
      <c r="D829" s="115"/>
      <c r="E829" s="115"/>
      <c r="F829" s="115"/>
      <c r="G829" s="115"/>
      <c r="H829" s="115"/>
      <c r="I829" s="115"/>
      <c r="J829" s="115"/>
      <c r="K829" s="115"/>
      <c r="L829" s="115"/>
      <c r="M829" s="115"/>
      <c r="N829" s="115"/>
      <c r="O829" s="115"/>
      <c r="P829" s="115"/>
      <c r="Q829" s="115"/>
      <c r="R829" s="115"/>
      <c r="S829" s="115"/>
      <c r="T829" s="115"/>
      <c r="U829" s="115"/>
      <c r="V829" s="115"/>
      <c r="W829" s="115"/>
      <c r="X829" s="115"/>
      <c r="Y829" s="115"/>
      <c r="Z829" s="115"/>
    </row>
    <row r="830" spans="1:26" ht="14.25" customHeight="1" x14ac:dyDescent="0.25">
      <c r="A830" s="115"/>
      <c r="B830" s="115"/>
      <c r="C830" s="115"/>
      <c r="D830" s="115"/>
      <c r="E830" s="115"/>
      <c r="F830" s="115"/>
      <c r="G830" s="115"/>
      <c r="H830" s="115"/>
      <c r="I830" s="115"/>
      <c r="J830" s="115"/>
      <c r="K830" s="115"/>
      <c r="L830" s="115"/>
      <c r="M830" s="115"/>
      <c r="N830" s="115"/>
      <c r="O830" s="115"/>
      <c r="P830" s="115"/>
      <c r="Q830" s="115"/>
      <c r="R830" s="115"/>
      <c r="S830" s="115"/>
      <c r="T830" s="115"/>
      <c r="U830" s="115"/>
      <c r="V830" s="115"/>
      <c r="W830" s="115"/>
      <c r="X830" s="115"/>
      <c r="Y830" s="115"/>
      <c r="Z830" s="115"/>
    </row>
    <row r="831" spans="1:26" ht="14.25" customHeight="1" x14ac:dyDescent="0.25">
      <c r="A831" s="115"/>
      <c r="B831" s="115"/>
      <c r="C831" s="115"/>
      <c r="D831" s="115"/>
      <c r="E831" s="115"/>
      <c r="F831" s="115"/>
      <c r="G831" s="115"/>
      <c r="H831" s="115"/>
      <c r="I831" s="115"/>
      <c r="J831" s="115"/>
      <c r="K831" s="115"/>
      <c r="L831" s="115"/>
      <c r="M831" s="115"/>
      <c r="N831" s="115"/>
      <c r="O831" s="115"/>
      <c r="P831" s="115"/>
      <c r="Q831" s="115"/>
      <c r="R831" s="115"/>
      <c r="S831" s="115"/>
      <c r="T831" s="115"/>
      <c r="U831" s="115"/>
      <c r="V831" s="115"/>
      <c r="W831" s="115"/>
      <c r="X831" s="115"/>
      <c r="Y831" s="115"/>
      <c r="Z831" s="115"/>
    </row>
    <row r="832" spans="1:26" ht="14.25" customHeight="1" x14ac:dyDescent="0.25">
      <c r="A832" s="115"/>
      <c r="B832" s="115"/>
      <c r="C832" s="115"/>
      <c r="D832" s="115"/>
      <c r="E832" s="115"/>
      <c r="F832" s="115"/>
      <c r="G832" s="115"/>
      <c r="H832" s="115"/>
      <c r="I832" s="115"/>
      <c r="J832" s="115"/>
      <c r="K832" s="115"/>
      <c r="L832" s="115"/>
      <c r="M832" s="115"/>
      <c r="N832" s="115"/>
      <c r="O832" s="115"/>
      <c r="P832" s="115"/>
      <c r="Q832" s="115"/>
      <c r="R832" s="115"/>
      <c r="S832" s="115"/>
      <c r="T832" s="115"/>
      <c r="U832" s="115"/>
      <c r="V832" s="115"/>
      <c r="W832" s="115"/>
      <c r="X832" s="115"/>
      <c r="Y832" s="115"/>
      <c r="Z832" s="115"/>
    </row>
    <row r="833" spans="1:26" ht="14.25" customHeight="1" x14ac:dyDescent="0.25">
      <c r="A833" s="115"/>
      <c r="B833" s="115"/>
      <c r="C833" s="115"/>
      <c r="D833" s="115"/>
      <c r="E833" s="115"/>
      <c r="F833" s="115"/>
      <c r="G833" s="115"/>
      <c r="H833" s="115"/>
      <c r="I833" s="115"/>
      <c r="J833" s="115"/>
      <c r="K833" s="115"/>
      <c r="L833" s="115"/>
      <c r="M833" s="115"/>
      <c r="N833" s="115"/>
      <c r="O833" s="115"/>
      <c r="P833" s="115"/>
      <c r="Q833" s="115"/>
      <c r="R833" s="115"/>
      <c r="S833" s="115"/>
      <c r="T833" s="115"/>
      <c r="U833" s="115"/>
      <c r="V833" s="115"/>
      <c r="W833" s="115"/>
      <c r="X833" s="115"/>
      <c r="Y833" s="115"/>
      <c r="Z833" s="115"/>
    </row>
    <row r="834" spans="1:26" ht="14.25" customHeight="1" x14ac:dyDescent="0.25">
      <c r="A834" s="115"/>
      <c r="B834" s="115"/>
      <c r="C834" s="115"/>
      <c r="D834" s="115"/>
      <c r="E834" s="115"/>
      <c r="F834" s="115"/>
      <c r="G834" s="115"/>
      <c r="H834" s="115"/>
      <c r="I834" s="115"/>
      <c r="J834" s="115"/>
      <c r="K834" s="115"/>
      <c r="L834" s="115"/>
      <c r="M834" s="115"/>
      <c r="N834" s="115"/>
      <c r="O834" s="115"/>
      <c r="P834" s="115"/>
      <c r="Q834" s="115"/>
      <c r="R834" s="115"/>
      <c r="S834" s="115"/>
      <c r="T834" s="115"/>
      <c r="U834" s="115"/>
      <c r="V834" s="115"/>
      <c r="W834" s="115"/>
      <c r="X834" s="115"/>
      <c r="Y834" s="115"/>
      <c r="Z834" s="115"/>
    </row>
    <row r="835" spans="1:26" ht="14.25" customHeight="1" x14ac:dyDescent="0.25">
      <c r="A835" s="115"/>
      <c r="B835" s="115"/>
      <c r="C835" s="115"/>
      <c r="D835" s="115"/>
      <c r="E835" s="115"/>
      <c r="F835" s="115"/>
      <c r="G835" s="115"/>
      <c r="H835" s="115"/>
      <c r="I835" s="115"/>
      <c r="J835" s="115"/>
      <c r="K835" s="115"/>
      <c r="L835" s="115"/>
      <c r="M835" s="115"/>
      <c r="N835" s="115"/>
      <c r="O835" s="115"/>
      <c r="P835" s="115"/>
      <c r="Q835" s="115"/>
      <c r="R835" s="115"/>
      <c r="S835" s="115"/>
      <c r="T835" s="115"/>
      <c r="U835" s="115"/>
      <c r="V835" s="115"/>
      <c r="W835" s="115"/>
      <c r="X835" s="115"/>
      <c r="Y835" s="115"/>
      <c r="Z835" s="115"/>
    </row>
    <row r="836" spans="1:26" ht="14.25" customHeight="1" x14ac:dyDescent="0.25">
      <c r="A836" s="115"/>
      <c r="B836" s="115"/>
      <c r="C836" s="115"/>
      <c r="D836" s="115"/>
      <c r="E836" s="115"/>
      <c r="F836" s="115"/>
      <c r="G836" s="115"/>
      <c r="H836" s="115"/>
      <c r="I836" s="115"/>
      <c r="J836" s="115"/>
      <c r="K836" s="115"/>
      <c r="L836" s="115"/>
      <c r="M836" s="115"/>
      <c r="N836" s="115"/>
      <c r="O836" s="115"/>
      <c r="P836" s="115"/>
      <c r="Q836" s="115"/>
      <c r="R836" s="115"/>
      <c r="S836" s="115"/>
      <c r="T836" s="115"/>
      <c r="U836" s="115"/>
      <c r="V836" s="115"/>
      <c r="W836" s="115"/>
      <c r="X836" s="115"/>
      <c r="Y836" s="115"/>
      <c r="Z836" s="115"/>
    </row>
    <row r="837" spans="1:26" ht="14.25" customHeight="1" x14ac:dyDescent="0.25">
      <c r="A837" s="115"/>
      <c r="B837" s="115"/>
      <c r="C837" s="115"/>
      <c r="D837" s="115"/>
      <c r="E837" s="115"/>
      <c r="F837" s="115"/>
      <c r="G837" s="115"/>
      <c r="H837" s="115"/>
      <c r="I837" s="115"/>
      <c r="J837" s="115"/>
      <c r="K837" s="115"/>
      <c r="L837" s="115"/>
      <c r="M837" s="115"/>
      <c r="N837" s="115"/>
      <c r="O837" s="115"/>
      <c r="P837" s="115"/>
      <c r="Q837" s="115"/>
      <c r="R837" s="115"/>
      <c r="S837" s="115"/>
      <c r="T837" s="115"/>
      <c r="U837" s="115"/>
      <c r="V837" s="115"/>
      <c r="W837" s="115"/>
      <c r="X837" s="115"/>
      <c r="Y837" s="115"/>
      <c r="Z837" s="115"/>
    </row>
    <row r="838" spans="1:26" ht="14.25" customHeight="1" x14ac:dyDescent="0.25">
      <c r="A838" s="115"/>
      <c r="B838" s="115"/>
      <c r="C838" s="115"/>
      <c r="D838" s="115"/>
      <c r="E838" s="115"/>
      <c r="F838" s="115"/>
      <c r="G838" s="115"/>
      <c r="H838" s="115"/>
      <c r="I838" s="115"/>
      <c r="J838" s="115"/>
      <c r="K838" s="115"/>
      <c r="L838" s="115"/>
      <c r="M838" s="115"/>
      <c r="N838" s="115"/>
      <c r="O838" s="115"/>
      <c r="P838" s="115"/>
      <c r="Q838" s="115"/>
      <c r="R838" s="115"/>
      <c r="S838" s="115"/>
      <c r="T838" s="115"/>
      <c r="U838" s="115"/>
      <c r="V838" s="115"/>
      <c r="W838" s="115"/>
      <c r="X838" s="115"/>
      <c r="Y838" s="115"/>
      <c r="Z838" s="115"/>
    </row>
    <row r="839" spans="1:26" ht="14.25" customHeight="1" x14ac:dyDescent="0.25">
      <c r="A839" s="115"/>
      <c r="B839" s="115"/>
      <c r="C839" s="115"/>
      <c r="D839" s="115"/>
      <c r="E839" s="115"/>
      <c r="F839" s="115"/>
      <c r="G839" s="115"/>
      <c r="H839" s="115"/>
      <c r="I839" s="115"/>
      <c r="J839" s="115"/>
      <c r="K839" s="115"/>
      <c r="L839" s="115"/>
      <c r="M839" s="115"/>
      <c r="N839" s="115"/>
      <c r="O839" s="115"/>
      <c r="P839" s="115"/>
      <c r="Q839" s="115"/>
      <c r="R839" s="115"/>
      <c r="S839" s="115"/>
      <c r="T839" s="115"/>
      <c r="U839" s="115"/>
      <c r="V839" s="115"/>
      <c r="W839" s="115"/>
      <c r="X839" s="115"/>
      <c r="Y839" s="115"/>
      <c r="Z839" s="115"/>
    </row>
    <row r="840" spans="1:26" ht="14.25" customHeight="1" x14ac:dyDescent="0.25">
      <c r="A840" s="115"/>
      <c r="B840" s="115"/>
      <c r="C840" s="115"/>
      <c r="D840" s="115"/>
      <c r="E840" s="115"/>
      <c r="F840" s="115"/>
      <c r="G840" s="115"/>
      <c r="H840" s="115"/>
      <c r="I840" s="115"/>
      <c r="J840" s="115"/>
      <c r="K840" s="115"/>
      <c r="L840" s="115"/>
      <c r="M840" s="115"/>
      <c r="N840" s="115"/>
      <c r="O840" s="115"/>
      <c r="P840" s="115"/>
      <c r="Q840" s="115"/>
      <c r="R840" s="115"/>
      <c r="S840" s="115"/>
      <c r="T840" s="115"/>
      <c r="U840" s="115"/>
      <c r="V840" s="115"/>
      <c r="W840" s="115"/>
      <c r="X840" s="115"/>
      <c r="Y840" s="115"/>
      <c r="Z840" s="115"/>
    </row>
    <row r="841" spans="1:26" ht="14.25" customHeight="1" x14ac:dyDescent="0.25">
      <c r="A841" s="115"/>
      <c r="B841" s="115"/>
      <c r="C841" s="115"/>
      <c r="D841" s="115"/>
      <c r="E841" s="115"/>
      <c r="F841" s="115"/>
      <c r="G841" s="115"/>
      <c r="H841" s="115"/>
      <c r="I841" s="115"/>
      <c r="J841" s="115"/>
      <c r="K841" s="115"/>
      <c r="L841" s="115"/>
      <c r="M841" s="115"/>
      <c r="N841" s="115"/>
      <c r="O841" s="115"/>
      <c r="P841" s="115"/>
      <c r="Q841" s="115"/>
      <c r="R841" s="115"/>
      <c r="S841" s="115"/>
      <c r="T841" s="115"/>
      <c r="U841" s="115"/>
      <c r="V841" s="115"/>
      <c r="W841" s="115"/>
      <c r="X841" s="115"/>
      <c r="Y841" s="115"/>
      <c r="Z841" s="115"/>
    </row>
    <row r="842" spans="1:26" ht="14.25" customHeight="1" x14ac:dyDescent="0.25">
      <c r="A842" s="115"/>
      <c r="B842" s="115"/>
      <c r="C842" s="115"/>
      <c r="D842" s="115"/>
      <c r="E842" s="115"/>
      <c r="F842" s="115"/>
      <c r="G842" s="115"/>
      <c r="H842" s="115"/>
      <c r="I842" s="115"/>
      <c r="J842" s="115"/>
      <c r="K842" s="115"/>
      <c r="L842" s="115"/>
      <c r="M842" s="115"/>
      <c r="N842" s="115"/>
      <c r="O842" s="115"/>
      <c r="P842" s="115"/>
      <c r="Q842" s="115"/>
      <c r="R842" s="115"/>
      <c r="S842" s="115"/>
      <c r="T842" s="115"/>
      <c r="U842" s="115"/>
      <c r="V842" s="115"/>
      <c r="W842" s="115"/>
      <c r="X842" s="115"/>
      <c r="Y842" s="115"/>
      <c r="Z842" s="115"/>
    </row>
    <row r="843" spans="1:26" ht="14.25" customHeight="1" x14ac:dyDescent="0.25">
      <c r="A843" s="115"/>
      <c r="B843" s="115"/>
      <c r="C843" s="115"/>
      <c r="D843" s="115"/>
      <c r="E843" s="115"/>
      <c r="F843" s="115"/>
      <c r="G843" s="115"/>
      <c r="H843" s="115"/>
      <c r="I843" s="115"/>
      <c r="J843" s="115"/>
      <c r="K843" s="115"/>
      <c r="L843" s="115"/>
      <c r="M843" s="115"/>
      <c r="N843" s="115"/>
      <c r="O843" s="115"/>
      <c r="P843" s="115"/>
      <c r="Q843" s="115"/>
      <c r="R843" s="115"/>
      <c r="S843" s="115"/>
      <c r="T843" s="115"/>
      <c r="U843" s="115"/>
      <c r="V843" s="115"/>
      <c r="W843" s="115"/>
      <c r="X843" s="115"/>
      <c r="Y843" s="115"/>
      <c r="Z843" s="115"/>
    </row>
    <row r="844" spans="1:26" ht="14.25" customHeight="1" x14ac:dyDescent="0.25">
      <c r="A844" s="115"/>
      <c r="B844" s="115"/>
      <c r="C844" s="115"/>
      <c r="D844" s="115"/>
      <c r="E844" s="115"/>
      <c r="F844" s="115"/>
      <c r="G844" s="115"/>
      <c r="H844" s="115"/>
      <c r="I844" s="115"/>
      <c r="J844" s="115"/>
      <c r="K844" s="115"/>
      <c r="L844" s="115"/>
      <c r="M844" s="115"/>
      <c r="N844" s="115"/>
      <c r="O844" s="115"/>
      <c r="P844" s="115"/>
      <c r="Q844" s="115"/>
      <c r="R844" s="115"/>
      <c r="S844" s="115"/>
      <c r="T844" s="115"/>
      <c r="U844" s="115"/>
      <c r="V844" s="115"/>
      <c r="W844" s="115"/>
      <c r="X844" s="115"/>
      <c r="Y844" s="115"/>
      <c r="Z844" s="115"/>
    </row>
    <row r="845" spans="1:26" ht="14.25" customHeight="1" x14ac:dyDescent="0.25">
      <c r="A845" s="115"/>
      <c r="B845" s="115"/>
      <c r="C845" s="115"/>
      <c r="D845" s="115"/>
      <c r="E845" s="115"/>
      <c r="F845" s="115"/>
      <c r="G845" s="115"/>
      <c r="H845" s="115"/>
      <c r="I845" s="115"/>
      <c r="J845" s="115"/>
      <c r="K845" s="115"/>
      <c r="L845" s="115"/>
      <c r="M845" s="115"/>
      <c r="N845" s="115"/>
      <c r="O845" s="115"/>
      <c r="P845" s="115"/>
      <c r="Q845" s="115"/>
      <c r="R845" s="115"/>
      <c r="S845" s="115"/>
      <c r="T845" s="115"/>
      <c r="U845" s="115"/>
      <c r="V845" s="115"/>
      <c r="W845" s="115"/>
      <c r="X845" s="115"/>
      <c r="Y845" s="115"/>
      <c r="Z845" s="115"/>
    </row>
    <row r="846" spans="1:26" ht="14.25" customHeight="1" x14ac:dyDescent="0.25">
      <c r="A846" s="115"/>
      <c r="B846" s="115"/>
      <c r="C846" s="115"/>
      <c r="D846" s="115"/>
      <c r="E846" s="115"/>
      <c r="F846" s="115"/>
      <c r="G846" s="115"/>
      <c r="H846" s="115"/>
      <c r="I846" s="115"/>
      <c r="J846" s="115"/>
      <c r="K846" s="115"/>
      <c r="L846" s="115"/>
      <c r="M846" s="115"/>
      <c r="N846" s="115"/>
      <c r="O846" s="115"/>
      <c r="P846" s="115"/>
      <c r="Q846" s="115"/>
      <c r="R846" s="115"/>
      <c r="S846" s="115"/>
      <c r="T846" s="115"/>
      <c r="U846" s="115"/>
      <c r="V846" s="115"/>
      <c r="W846" s="115"/>
      <c r="X846" s="115"/>
      <c r="Y846" s="115"/>
      <c r="Z846" s="115"/>
    </row>
    <row r="847" spans="1:26" ht="14.25" customHeight="1" x14ac:dyDescent="0.25">
      <c r="A847" s="115"/>
      <c r="B847" s="115"/>
      <c r="C847" s="115"/>
      <c r="D847" s="115"/>
      <c r="E847" s="115"/>
      <c r="F847" s="115"/>
      <c r="G847" s="115"/>
      <c r="H847" s="115"/>
      <c r="I847" s="115"/>
      <c r="J847" s="115"/>
      <c r="K847" s="115"/>
      <c r="L847" s="115"/>
      <c r="M847" s="115"/>
      <c r="N847" s="115"/>
      <c r="O847" s="115"/>
      <c r="P847" s="115"/>
      <c r="Q847" s="115"/>
      <c r="R847" s="115"/>
      <c r="S847" s="115"/>
      <c r="T847" s="115"/>
      <c r="U847" s="115"/>
      <c r="V847" s="115"/>
      <c r="W847" s="115"/>
      <c r="X847" s="115"/>
      <c r="Y847" s="115"/>
      <c r="Z847" s="115"/>
    </row>
    <row r="848" spans="1:26" ht="14.25" customHeight="1" x14ac:dyDescent="0.25">
      <c r="A848" s="115"/>
      <c r="B848" s="115"/>
      <c r="C848" s="115"/>
      <c r="D848" s="115"/>
      <c r="E848" s="115"/>
      <c r="F848" s="115"/>
      <c r="G848" s="115"/>
      <c r="H848" s="115"/>
      <c r="I848" s="115"/>
      <c r="J848" s="115"/>
      <c r="K848" s="115"/>
      <c r="L848" s="115"/>
      <c r="M848" s="115"/>
      <c r="N848" s="115"/>
      <c r="O848" s="115"/>
      <c r="P848" s="115"/>
      <c r="Q848" s="115"/>
      <c r="R848" s="115"/>
      <c r="S848" s="115"/>
      <c r="T848" s="115"/>
      <c r="U848" s="115"/>
      <c r="V848" s="115"/>
      <c r="W848" s="115"/>
      <c r="X848" s="115"/>
      <c r="Y848" s="115"/>
      <c r="Z848" s="115"/>
    </row>
    <row r="849" spans="1:26" ht="14.25" customHeight="1" x14ac:dyDescent="0.25">
      <c r="A849" s="115"/>
      <c r="B849" s="115"/>
      <c r="C849" s="115"/>
      <c r="D849" s="115"/>
      <c r="E849" s="115"/>
      <c r="F849" s="115"/>
      <c r="G849" s="115"/>
      <c r="H849" s="115"/>
      <c r="I849" s="115"/>
      <c r="J849" s="115"/>
      <c r="K849" s="115"/>
      <c r="L849" s="115"/>
      <c r="M849" s="115"/>
      <c r="N849" s="115"/>
      <c r="O849" s="115"/>
      <c r="P849" s="115"/>
      <c r="Q849" s="115"/>
      <c r="R849" s="115"/>
      <c r="S849" s="115"/>
      <c r="T849" s="115"/>
      <c r="U849" s="115"/>
      <c r="V849" s="115"/>
      <c r="W849" s="115"/>
      <c r="X849" s="115"/>
      <c r="Y849" s="115"/>
      <c r="Z849" s="115"/>
    </row>
    <row r="850" spans="1:26" ht="14.25" customHeight="1" x14ac:dyDescent="0.25">
      <c r="A850" s="115"/>
      <c r="B850" s="115"/>
      <c r="C850" s="115"/>
      <c r="D850" s="115"/>
      <c r="E850" s="115"/>
      <c r="F850" s="115"/>
      <c r="G850" s="115"/>
      <c r="H850" s="115"/>
      <c r="I850" s="115"/>
      <c r="J850" s="115"/>
      <c r="K850" s="115"/>
      <c r="L850" s="115"/>
      <c r="M850" s="115"/>
      <c r="N850" s="115"/>
      <c r="O850" s="115"/>
      <c r="P850" s="115"/>
      <c r="Q850" s="115"/>
      <c r="R850" s="115"/>
      <c r="S850" s="115"/>
      <c r="T850" s="115"/>
      <c r="U850" s="115"/>
      <c r="V850" s="115"/>
      <c r="W850" s="115"/>
      <c r="X850" s="115"/>
      <c r="Y850" s="115"/>
      <c r="Z850" s="115"/>
    </row>
    <row r="851" spans="1:26" ht="14.25" customHeight="1" x14ac:dyDescent="0.25">
      <c r="A851" s="115"/>
      <c r="B851" s="115"/>
      <c r="C851" s="115"/>
      <c r="D851" s="115"/>
      <c r="E851" s="115"/>
      <c r="F851" s="115"/>
      <c r="G851" s="115"/>
      <c r="H851" s="115"/>
      <c r="I851" s="115"/>
      <c r="J851" s="115"/>
      <c r="K851" s="115"/>
      <c r="L851" s="115"/>
      <c r="M851" s="115"/>
      <c r="N851" s="115"/>
      <c r="O851" s="115"/>
      <c r="P851" s="115"/>
      <c r="Q851" s="115"/>
      <c r="R851" s="115"/>
      <c r="S851" s="115"/>
      <c r="T851" s="115"/>
      <c r="U851" s="115"/>
      <c r="V851" s="115"/>
      <c r="W851" s="115"/>
      <c r="X851" s="115"/>
      <c r="Y851" s="115"/>
      <c r="Z851" s="115"/>
    </row>
    <row r="852" spans="1:26" ht="14.25" customHeight="1" x14ac:dyDescent="0.25">
      <c r="A852" s="115"/>
      <c r="B852" s="115"/>
      <c r="C852" s="115"/>
      <c r="D852" s="115"/>
      <c r="E852" s="115"/>
      <c r="F852" s="115"/>
      <c r="G852" s="115"/>
      <c r="H852" s="115"/>
      <c r="I852" s="115"/>
      <c r="J852" s="115"/>
      <c r="K852" s="115"/>
      <c r="L852" s="115"/>
      <c r="M852" s="115"/>
      <c r="N852" s="115"/>
      <c r="O852" s="115"/>
      <c r="P852" s="115"/>
      <c r="Q852" s="115"/>
      <c r="R852" s="115"/>
      <c r="S852" s="115"/>
      <c r="T852" s="115"/>
      <c r="U852" s="115"/>
      <c r="V852" s="115"/>
      <c r="W852" s="115"/>
      <c r="X852" s="115"/>
      <c r="Y852" s="115"/>
      <c r="Z852" s="115"/>
    </row>
    <row r="853" spans="1:26" ht="14.25" customHeight="1" x14ac:dyDescent="0.25">
      <c r="A853" s="115"/>
      <c r="B853" s="115"/>
      <c r="C853" s="115"/>
      <c r="D853" s="115"/>
      <c r="E853" s="115"/>
      <c r="F853" s="115"/>
      <c r="G853" s="115"/>
      <c r="H853" s="115"/>
      <c r="I853" s="115"/>
      <c r="J853" s="115"/>
      <c r="K853" s="115"/>
      <c r="L853" s="115"/>
      <c r="M853" s="115"/>
      <c r="N853" s="115"/>
      <c r="O853" s="115"/>
      <c r="P853" s="115"/>
      <c r="Q853" s="115"/>
      <c r="R853" s="115"/>
      <c r="S853" s="115"/>
      <c r="T853" s="115"/>
      <c r="U853" s="115"/>
      <c r="V853" s="115"/>
      <c r="W853" s="115"/>
      <c r="X853" s="115"/>
      <c r="Y853" s="115"/>
      <c r="Z853" s="115"/>
    </row>
    <row r="854" spans="1:26" ht="14.25" customHeight="1" x14ac:dyDescent="0.25">
      <c r="A854" s="115"/>
      <c r="B854" s="115"/>
      <c r="C854" s="115"/>
      <c r="D854" s="115"/>
      <c r="E854" s="115"/>
      <c r="F854" s="115"/>
      <c r="G854" s="115"/>
      <c r="H854" s="115"/>
      <c r="I854" s="115"/>
      <c r="J854" s="115"/>
      <c r="K854" s="115"/>
      <c r="L854" s="115"/>
      <c r="M854" s="115"/>
      <c r="N854" s="115"/>
      <c r="O854" s="115"/>
      <c r="P854" s="115"/>
      <c r="Q854" s="115"/>
      <c r="R854" s="115"/>
      <c r="S854" s="115"/>
      <c r="T854" s="115"/>
      <c r="U854" s="115"/>
      <c r="V854" s="115"/>
      <c r="W854" s="115"/>
      <c r="X854" s="115"/>
      <c r="Y854" s="115"/>
      <c r="Z854" s="115"/>
    </row>
    <row r="855" spans="1:26" ht="14.25" customHeight="1" x14ac:dyDescent="0.25">
      <c r="A855" s="115"/>
      <c r="B855" s="115"/>
      <c r="C855" s="115"/>
      <c r="D855" s="115"/>
      <c r="E855" s="115"/>
      <c r="F855" s="115"/>
      <c r="G855" s="115"/>
      <c r="H855" s="115"/>
      <c r="I855" s="115"/>
      <c r="J855" s="115"/>
      <c r="K855" s="115"/>
      <c r="L855" s="115"/>
      <c r="M855" s="115"/>
      <c r="N855" s="115"/>
      <c r="O855" s="115"/>
      <c r="P855" s="115"/>
      <c r="Q855" s="115"/>
      <c r="R855" s="115"/>
      <c r="S855" s="115"/>
      <c r="T855" s="115"/>
      <c r="U855" s="115"/>
      <c r="V855" s="115"/>
      <c r="W855" s="115"/>
      <c r="X855" s="115"/>
      <c r="Y855" s="115"/>
      <c r="Z855" s="115"/>
    </row>
    <row r="856" spans="1:26" ht="14.25" customHeight="1" x14ac:dyDescent="0.25">
      <c r="A856" s="115"/>
      <c r="B856" s="115"/>
      <c r="C856" s="115"/>
      <c r="D856" s="115"/>
      <c r="E856" s="115"/>
      <c r="F856" s="115"/>
      <c r="G856" s="115"/>
      <c r="H856" s="115"/>
      <c r="I856" s="115"/>
      <c r="J856" s="115"/>
      <c r="K856" s="115"/>
      <c r="L856" s="115"/>
      <c r="M856" s="115"/>
      <c r="N856" s="115"/>
      <c r="O856" s="115"/>
      <c r="P856" s="115"/>
      <c r="Q856" s="115"/>
      <c r="R856" s="115"/>
      <c r="S856" s="115"/>
      <c r="T856" s="115"/>
      <c r="U856" s="115"/>
      <c r="V856" s="115"/>
      <c r="W856" s="115"/>
      <c r="X856" s="115"/>
      <c r="Y856" s="115"/>
      <c r="Z856" s="115"/>
    </row>
    <row r="857" spans="1:26" ht="14.25" customHeight="1" x14ac:dyDescent="0.25">
      <c r="A857" s="115"/>
      <c r="B857" s="115"/>
      <c r="C857" s="115"/>
      <c r="D857" s="115"/>
      <c r="E857" s="115"/>
      <c r="F857" s="115"/>
      <c r="G857" s="115"/>
      <c r="H857" s="115"/>
      <c r="I857" s="115"/>
      <c r="J857" s="115"/>
      <c r="K857" s="115"/>
      <c r="L857" s="115"/>
      <c r="M857" s="115"/>
      <c r="N857" s="115"/>
      <c r="O857" s="115"/>
      <c r="P857" s="115"/>
      <c r="Q857" s="115"/>
      <c r="R857" s="115"/>
      <c r="S857" s="115"/>
      <c r="T857" s="115"/>
      <c r="U857" s="115"/>
      <c r="V857" s="115"/>
      <c r="W857" s="115"/>
      <c r="X857" s="115"/>
      <c r="Y857" s="115"/>
      <c r="Z857" s="115"/>
    </row>
    <row r="858" spans="1:26" ht="14.25" customHeight="1" x14ac:dyDescent="0.25">
      <c r="A858" s="115"/>
      <c r="B858" s="115"/>
      <c r="C858" s="115"/>
      <c r="D858" s="115"/>
      <c r="E858" s="115"/>
      <c r="F858" s="115"/>
      <c r="G858" s="115"/>
      <c r="H858" s="115"/>
      <c r="I858" s="115"/>
      <c r="J858" s="115"/>
      <c r="K858" s="115"/>
      <c r="L858" s="115"/>
      <c r="M858" s="115"/>
      <c r="N858" s="115"/>
      <c r="O858" s="115"/>
      <c r="P858" s="115"/>
      <c r="Q858" s="115"/>
      <c r="R858" s="115"/>
      <c r="S858" s="115"/>
      <c r="T858" s="115"/>
      <c r="U858" s="115"/>
      <c r="V858" s="115"/>
      <c r="W858" s="115"/>
      <c r="X858" s="115"/>
      <c r="Y858" s="115"/>
      <c r="Z858" s="115"/>
    </row>
    <row r="859" spans="1:26" ht="14.25" customHeight="1" x14ac:dyDescent="0.25">
      <c r="A859" s="115"/>
      <c r="B859" s="115"/>
      <c r="C859" s="115"/>
      <c r="D859" s="115"/>
      <c r="E859" s="115"/>
      <c r="F859" s="115"/>
      <c r="G859" s="115"/>
      <c r="H859" s="115"/>
      <c r="I859" s="115"/>
      <c r="J859" s="115"/>
      <c r="K859" s="115"/>
      <c r="L859" s="115"/>
      <c r="M859" s="115"/>
      <c r="N859" s="115"/>
      <c r="O859" s="115"/>
      <c r="P859" s="115"/>
      <c r="Q859" s="115"/>
      <c r="R859" s="115"/>
      <c r="S859" s="115"/>
      <c r="T859" s="115"/>
      <c r="U859" s="115"/>
      <c r="V859" s="115"/>
      <c r="W859" s="115"/>
      <c r="X859" s="115"/>
      <c r="Y859" s="115"/>
      <c r="Z859" s="115"/>
    </row>
    <row r="860" spans="1:26" ht="14.25" customHeight="1" x14ac:dyDescent="0.25">
      <c r="A860" s="115"/>
      <c r="B860" s="115"/>
      <c r="C860" s="115"/>
      <c r="D860" s="115"/>
      <c r="E860" s="115"/>
      <c r="F860" s="115"/>
      <c r="G860" s="115"/>
      <c r="H860" s="115"/>
      <c r="I860" s="115"/>
      <c r="J860" s="115"/>
      <c r="K860" s="115"/>
      <c r="L860" s="115"/>
      <c r="M860" s="115"/>
      <c r="N860" s="115"/>
      <c r="O860" s="115"/>
      <c r="P860" s="115"/>
      <c r="Q860" s="115"/>
      <c r="R860" s="115"/>
      <c r="S860" s="115"/>
      <c r="T860" s="115"/>
      <c r="U860" s="115"/>
      <c r="V860" s="115"/>
      <c r="W860" s="115"/>
      <c r="X860" s="115"/>
      <c r="Y860" s="115"/>
      <c r="Z860" s="115"/>
    </row>
    <row r="861" spans="1:26" ht="14.25" customHeight="1" x14ac:dyDescent="0.25">
      <c r="A861" s="115"/>
      <c r="B861" s="115"/>
      <c r="C861" s="115"/>
      <c r="D861" s="115"/>
      <c r="E861" s="115"/>
      <c r="F861" s="115"/>
      <c r="G861" s="115"/>
      <c r="H861" s="115"/>
      <c r="I861" s="115"/>
      <c r="J861" s="115"/>
      <c r="K861" s="115"/>
      <c r="L861" s="115"/>
      <c r="M861" s="115"/>
      <c r="N861" s="115"/>
      <c r="O861" s="115"/>
      <c r="P861" s="115"/>
      <c r="Q861" s="115"/>
      <c r="R861" s="115"/>
      <c r="S861" s="115"/>
      <c r="T861" s="115"/>
      <c r="U861" s="115"/>
      <c r="V861" s="115"/>
      <c r="W861" s="115"/>
      <c r="X861" s="115"/>
      <c r="Y861" s="115"/>
      <c r="Z861" s="115"/>
    </row>
    <row r="862" spans="1:26" ht="14.25" customHeight="1" x14ac:dyDescent="0.25">
      <c r="A862" s="115"/>
      <c r="B862" s="115"/>
      <c r="C862" s="115"/>
      <c r="D862" s="115"/>
      <c r="E862" s="115"/>
      <c r="F862" s="115"/>
      <c r="G862" s="115"/>
      <c r="H862" s="115"/>
      <c r="I862" s="115"/>
      <c r="J862" s="115"/>
      <c r="K862" s="115"/>
      <c r="L862" s="115"/>
      <c r="M862" s="115"/>
      <c r="N862" s="115"/>
      <c r="O862" s="115"/>
      <c r="P862" s="115"/>
      <c r="Q862" s="115"/>
      <c r="R862" s="115"/>
      <c r="S862" s="115"/>
      <c r="T862" s="115"/>
      <c r="U862" s="115"/>
      <c r="V862" s="115"/>
      <c r="W862" s="115"/>
      <c r="X862" s="115"/>
      <c r="Y862" s="115"/>
      <c r="Z862" s="115"/>
    </row>
    <row r="863" spans="1:26" ht="14.25" customHeight="1" x14ac:dyDescent="0.25">
      <c r="A863" s="115"/>
      <c r="B863" s="115"/>
      <c r="C863" s="115"/>
      <c r="D863" s="115"/>
      <c r="E863" s="115"/>
      <c r="F863" s="115"/>
      <c r="G863" s="115"/>
      <c r="H863" s="115"/>
      <c r="I863" s="115"/>
      <c r="J863" s="115"/>
      <c r="K863" s="115"/>
      <c r="L863" s="115"/>
      <c r="M863" s="115"/>
      <c r="N863" s="115"/>
      <c r="O863" s="115"/>
      <c r="P863" s="115"/>
      <c r="Q863" s="115"/>
      <c r="R863" s="115"/>
      <c r="S863" s="115"/>
      <c r="T863" s="115"/>
      <c r="U863" s="115"/>
      <c r="V863" s="115"/>
      <c r="W863" s="115"/>
      <c r="X863" s="115"/>
      <c r="Y863" s="115"/>
      <c r="Z863" s="115"/>
    </row>
    <row r="864" spans="1:26" ht="14.25" customHeight="1" x14ac:dyDescent="0.25">
      <c r="A864" s="115"/>
      <c r="B864" s="115"/>
      <c r="C864" s="115"/>
      <c r="D864" s="115"/>
      <c r="E864" s="115"/>
      <c r="F864" s="115"/>
      <c r="G864" s="115"/>
      <c r="H864" s="115"/>
      <c r="I864" s="115"/>
      <c r="J864" s="115"/>
      <c r="K864" s="115"/>
      <c r="L864" s="115"/>
      <c r="M864" s="115"/>
      <c r="N864" s="115"/>
      <c r="O864" s="115"/>
      <c r="P864" s="115"/>
      <c r="Q864" s="115"/>
      <c r="R864" s="115"/>
      <c r="S864" s="115"/>
      <c r="T864" s="115"/>
      <c r="U864" s="115"/>
      <c r="V864" s="115"/>
      <c r="W864" s="115"/>
      <c r="X864" s="115"/>
      <c r="Y864" s="115"/>
      <c r="Z864" s="115"/>
    </row>
    <row r="865" spans="1:26" ht="14.25" customHeight="1" x14ac:dyDescent="0.25">
      <c r="A865" s="115"/>
      <c r="B865" s="115"/>
      <c r="C865" s="115"/>
      <c r="D865" s="115"/>
      <c r="E865" s="115"/>
      <c r="F865" s="115"/>
      <c r="G865" s="115"/>
      <c r="H865" s="115"/>
      <c r="I865" s="115"/>
      <c r="J865" s="115"/>
      <c r="K865" s="115"/>
      <c r="L865" s="115"/>
      <c r="M865" s="115"/>
      <c r="N865" s="115"/>
      <c r="O865" s="115"/>
      <c r="P865" s="115"/>
      <c r="Q865" s="115"/>
      <c r="R865" s="115"/>
      <c r="S865" s="115"/>
      <c r="T865" s="115"/>
      <c r="U865" s="115"/>
      <c r="V865" s="115"/>
      <c r="W865" s="115"/>
      <c r="X865" s="115"/>
      <c r="Y865" s="115"/>
      <c r="Z865" s="115"/>
    </row>
    <row r="866" spans="1:26" ht="14.25" customHeight="1" x14ac:dyDescent="0.25">
      <c r="A866" s="115"/>
      <c r="B866" s="115"/>
      <c r="C866" s="115"/>
      <c r="D866" s="115"/>
      <c r="E866" s="115"/>
      <c r="F866" s="115"/>
      <c r="G866" s="115"/>
      <c r="H866" s="115"/>
      <c r="I866" s="115"/>
      <c r="J866" s="115"/>
      <c r="K866" s="115"/>
      <c r="L866" s="115"/>
      <c r="M866" s="115"/>
      <c r="N866" s="115"/>
      <c r="O866" s="115"/>
      <c r="P866" s="115"/>
      <c r="Q866" s="115"/>
      <c r="R866" s="115"/>
      <c r="S866" s="115"/>
      <c r="T866" s="115"/>
      <c r="U866" s="115"/>
      <c r="V866" s="115"/>
      <c r="W866" s="115"/>
      <c r="X866" s="115"/>
      <c r="Y866" s="115"/>
      <c r="Z866" s="115"/>
    </row>
    <row r="867" spans="1:26" ht="14.25" customHeight="1" x14ac:dyDescent="0.25">
      <c r="A867" s="115"/>
      <c r="B867" s="115"/>
      <c r="C867" s="115"/>
      <c r="D867" s="115"/>
      <c r="E867" s="115"/>
      <c r="F867" s="115"/>
      <c r="G867" s="115"/>
      <c r="H867" s="115"/>
      <c r="I867" s="115"/>
      <c r="J867" s="115"/>
      <c r="K867" s="115"/>
      <c r="L867" s="115"/>
      <c r="M867" s="115"/>
      <c r="N867" s="115"/>
      <c r="O867" s="115"/>
      <c r="P867" s="115"/>
      <c r="Q867" s="115"/>
      <c r="R867" s="115"/>
      <c r="S867" s="115"/>
      <c r="T867" s="115"/>
      <c r="U867" s="115"/>
      <c r="V867" s="115"/>
      <c r="W867" s="115"/>
      <c r="X867" s="115"/>
      <c r="Y867" s="115"/>
      <c r="Z867" s="115"/>
    </row>
    <row r="868" spans="1:26" ht="14.25" customHeight="1" x14ac:dyDescent="0.25">
      <c r="A868" s="115"/>
      <c r="B868" s="115"/>
      <c r="C868" s="115"/>
      <c r="D868" s="115"/>
      <c r="E868" s="115"/>
      <c r="F868" s="115"/>
      <c r="G868" s="115"/>
      <c r="H868" s="115"/>
      <c r="I868" s="115"/>
      <c r="J868" s="115"/>
      <c r="K868" s="115"/>
      <c r="L868" s="115"/>
      <c r="M868" s="115"/>
      <c r="N868" s="115"/>
      <c r="O868" s="115"/>
      <c r="P868" s="115"/>
      <c r="Q868" s="115"/>
      <c r="R868" s="115"/>
      <c r="S868" s="115"/>
      <c r="T868" s="115"/>
      <c r="U868" s="115"/>
      <c r="V868" s="115"/>
      <c r="W868" s="115"/>
      <c r="X868" s="115"/>
      <c r="Y868" s="115"/>
      <c r="Z868" s="115"/>
    </row>
    <row r="869" spans="1:26" ht="14.25" customHeight="1" x14ac:dyDescent="0.25">
      <c r="A869" s="115"/>
      <c r="B869" s="115"/>
      <c r="C869" s="115"/>
      <c r="D869" s="115"/>
      <c r="E869" s="115"/>
      <c r="F869" s="115"/>
      <c r="G869" s="115"/>
      <c r="H869" s="115"/>
      <c r="I869" s="115"/>
      <c r="J869" s="115"/>
      <c r="K869" s="115"/>
      <c r="L869" s="115"/>
      <c r="M869" s="115"/>
      <c r="N869" s="115"/>
      <c r="O869" s="115"/>
      <c r="P869" s="115"/>
      <c r="Q869" s="115"/>
      <c r="R869" s="115"/>
      <c r="S869" s="115"/>
      <c r="T869" s="115"/>
      <c r="U869" s="115"/>
      <c r="V869" s="115"/>
      <c r="W869" s="115"/>
      <c r="X869" s="115"/>
      <c r="Y869" s="115"/>
      <c r="Z869" s="115"/>
    </row>
    <row r="870" spans="1:26" ht="14.25" customHeight="1" x14ac:dyDescent="0.25">
      <c r="A870" s="115"/>
      <c r="B870" s="115"/>
      <c r="C870" s="115"/>
      <c r="D870" s="115"/>
      <c r="E870" s="115"/>
      <c r="F870" s="115"/>
      <c r="G870" s="115"/>
      <c r="H870" s="115"/>
      <c r="I870" s="115"/>
      <c r="J870" s="115"/>
      <c r="K870" s="115"/>
      <c r="L870" s="115"/>
      <c r="M870" s="115"/>
      <c r="N870" s="115"/>
      <c r="O870" s="115"/>
      <c r="P870" s="115"/>
      <c r="Q870" s="115"/>
      <c r="R870" s="115"/>
      <c r="S870" s="115"/>
      <c r="T870" s="115"/>
      <c r="U870" s="115"/>
      <c r="V870" s="115"/>
      <c r="W870" s="115"/>
      <c r="X870" s="115"/>
      <c r="Y870" s="115"/>
      <c r="Z870" s="115"/>
    </row>
    <row r="871" spans="1:26" ht="14.25" customHeight="1" x14ac:dyDescent="0.25">
      <c r="A871" s="115"/>
      <c r="B871" s="115"/>
      <c r="C871" s="115"/>
      <c r="D871" s="115"/>
      <c r="E871" s="115"/>
      <c r="F871" s="115"/>
      <c r="G871" s="115"/>
      <c r="H871" s="115"/>
      <c r="I871" s="115"/>
      <c r="J871" s="115"/>
      <c r="K871" s="115"/>
      <c r="L871" s="115"/>
      <c r="M871" s="115"/>
      <c r="N871" s="115"/>
      <c r="O871" s="115"/>
      <c r="P871" s="115"/>
      <c r="Q871" s="115"/>
      <c r="R871" s="115"/>
      <c r="S871" s="115"/>
      <c r="T871" s="115"/>
      <c r="U871" s="115"/>
      <c r="V871" s="115"/>
      <c r="W871" s="115"/>
      <c r="X871" s="115"/>
      <c r="Y871" s="115"/>
      <c r="Z871" s="115"/>
    </row>
    <row r="872" spans="1:26" ht="14.25" customHeight="1" x14ac:dyDescent="0.25">
      <c r="A872" s="115"/>
      <c r="B872" s="115"/>
      <c r="C872" s="115"/>
      <c r="D872" s="115"/>
      <c r="E872" s="115"/>
      <c r="F872" s="115"/>
      <c r="G872" s="115"/>
      <c r="H872" s="115"/>
      <c r="I872" s="115"/>
      <c r="J872" s="115"/>
      <c r="K872" s="115"/>
      <c r="L872" s="115"/>
      <c r="M872" s="115"/>
      <c r="N872" s="115"/>
      <c r="O872" s="115"/>
      <c r="P872" s="115"/>
      <c r="Q872" s="115"/>
      <c r="R872" s="115"/>
      <c r="S872" s="115"/>
      <c r="T872" s="115"/>
      <c r="U872" s="115"/>
      <c r="V872" s="115"/>
      <c r="W872" s="115"/>
      <c r="X872" s="115"/>
      <c r="Y872" s="115"/>
      <c r="Z872" s="115"/>
    </row>
    <row r="873" spans="1:26" ht="14.25" customHeight="1" x14ac:dyDescent="0.25">
      <c r="A873" s="115"/>
      <c r="B873" s="115"/>
      <c r="C873" s="115"/>
      <c r="D873" s="115"/>
      <c r="E873" s="115"/>
      <c r="F873" s="115"/>
      <c r="G873" s="115"/>
      <c r="H873" s="115"/>
      <c r="I873" s="115"/>
      <c r="J873" s="115"/>
      <c r="K873" s="115"/>
      <c r="L873" s="115"/>
      <c r="M873" s="115"/>
      <c r="N873" s="115"/>
      <c r="O873" s="115"/>
      <c r="P873" s="115"/>
      <c r="Q873" s="115"/>
      <c r="R873" s="115"/>
      <c r="S873" s="115"/>
      <c r="T873" s="115"/>
      <c r="U873" s="115"/>
      <c r="V873" s="115"/>
      <c r="W873" s="115"/>
      <c r="X873" s="115"/>
      <c r="Y873" s="115"/>
      <c r="Z873" s="115"/>
    </row>
    <row r="874" spans="1:26" ht="14.25" customHeight="1" x14ac:dyDescent="0.25">
      <c r="A874" s="115"/>
      <c r="B874" s="115"/>
      <c r="C874" s="115"/>
      <c r="D874" s="115"/>
      <c r="E874" s="115"/>
      <c r="F874" s="115"/>
      <c r="G874" s="115"/>
      <c r="H874" s="115"/>
      <c r="I874" s="115"/>
      <c r="J874" s="115"/>
      <c r="K874" s="115"/>
      <c r="L874" s="115"/>
      <c r="M874" s="115"/>
      <c r="N874" s="115"/>
      <c r="O874" s="115"/>
      <c r="P874" s="115"/>
      <c r="Q874" s="115"/>
      <c r="R874" s="115"/>
      <c r="S874" s="115"/>
      <c r="T874" s="115"/>
      <c r="U874" s="115"/>
      <c r="V874" s="115"/>
      <c r="W874" s="115"/>
      <c r="X874" s="115"/>
      <c r="Y874" s="115"/>
      <c r="Z874" s="115"/>
    </row>
    <row r="875" spans="1:26" ht="14.25" customHeight="1" x14ac:dyDescent="0.25">
      <c r="A875" s="115"/>
      <c r="B875" s="115"/>
      <c r="C875" s="115"/>
      <c r="D875" s="115"/>
      <c r="E875" s="115"/>
      <c r="F875" s="115"/>
      <c r="G875" s="115"/>
      <c r="H875" s="115"/>
      <c r="I875" s="115"/>
      <c r="J875" s="115"/>
      <c r="K875" s="115"/>
      <c r="L875" s="115"/>
      <c r="M875" s="115"/>
      <c r="N875" s="115"/>
      <c r="O875" s="115"/>
      <c r="P875" s="115"/>
      <c r="Q875" s="115"/>
      <c r="R875" s="115"/>
      <c r="S875" s="115"/>
      <c r="T875" s="115"/>
      <c r="U875" s="115"/>
      <c r="V875" s="115"/>
      <c r="W875" s="115"/>
      <c r="X875" s="115"/>
      <c r="Y875" s="115"/>
      <c r="Z875" s="115"/>
    </row>
    <row r="876" spans="1:26" ht="14.25" customHeight="1" x14ac:dyDescent="0.25">
      <c r="A876" s="115"/>
      <c r="B876" s="115"/>
      <c r="C876" s="115"/>
      <c r="D876" s="115"/>
      <c r="E876" s="115"/>
      <c r="F876" s="115"/>
      <c r="G876" s="115"/>
      <c r="H876" s="115"/>
      <c r="I876" s="115"/>
      <c r="J876" s="115"/>
      <c r="K876" s="115"/>
      <c r="L876" s="115"/>
      <c r="M876" s="115"/>
      <c r="N876" s="115"/>
      <c r="O876" s="115"/>
      <c r="P876" s="115"/>
      <c r="Q876" s="115"/>
      <c r="R876" s="115"/>
      <c r="S876" s="115"/>
      <c r="T876" s="115"/>
      <c r="U876" s="115"/>
      <c r="V876" s="115"/>
      <c r="W876" s="115"/>
      <c r="X876" s="115"/>
      <c r="Y876" s="115"/>
      <c r="Z876" s="115"/>
    </row>
    <row r="877" spans="1:26" ht="14.25" customHeight="1" x14ac:dyDescent="0.25">
      <c r="A877" s="115"/>
      <c r="B877" s="115"/>
      <c r="C877" s="115"/>
      <c r="D877" s="115"/>
      <c r="E877" s="115"/>
      <c r="F877" s="115"/>
      <c r="G877" s="115"/>
      <c r="H877" s="115"/>
      <c r="I877" s="115"/>
      <c r="J877" s="115"/>
      <c r="K877" s="115"/>
      <c r="L877" s="115"/>
      <c r="M877" s="115"/>
      <c r="N877" s="115"/>
      <c r="O877" s="115"/>
      <c r="P877" s="115"/>
      <c r="Q877" s="115"/>
      <c r="R877" s="115"/>
      <c r="S877" s="115"/>
      <c r="T877" s="115"/>
      <c r="U877" s="115"/>
      <c r="V877" s="115"/>
      <c r="W877" s="115"/>
      <c r="X877" s="115"/>
      <c r="Y877" s="115"/>
      <c r="Z877" s="115"/>
    </row>
    <row r="878" spans="1:26" ht="14.25" customHeight="1" x14ac:dyDescent="0.25">
      <c r="A878" s="115"/>
      <c r="B878" s="115"/>
      <c r="C878" s="115"/>
      <c r="D878" s="115"/>
      <c r="E878" s="115"/>
      <c r="F878" s="115"/>
      <c r="G878" s="115"/>
      <c r="H878" s="115"/>
      <c r="I878" s="115"/>
      <c r="J878" s="115"/>
      <c r="K878" s="115"/>
      <c r="L878" s="115"/>
      <c r="M878" s="115"/>
      <c r="N878" s="115"/>
      <c r="O878" s="115"/>
      <c r="P878" s="115"/>
      <c r="Q878" s="115"/>
      <c r="R878" s="115"/>
      <c r="S878" s="115"/>
      <c r="T878" s="115"/>
      <c r="U878" s="115"/>
      <c r="V878" s="115"/>
      <c r="W878" s="115"/>
      <c r="X878" s="115"/>
      <c r="Y878" s="115"/>
      <c r="Z878" s="115"/>
    </row>
    <row r="879" spans="1:26" ht="14.25" customHeight="1" x14ac:dyDescent="0.25">
      <c r="A879" s="115"/>
      <c r="B879" s="115"/>
      <c r="C879" s="115"/>
      <c r="D879" s="115"/>
      <c r="E879" s="115"/>
      <c r="F879" s="115"/>
      <c r="G879" s="115"/>
      <c r="H879" s="115"/>
      <c r="I879" s="115"/>
      <c r="J879" s="115"/>
      <c r="K879" s="115"/>
      <c r="L879" s="115"/>
      <c r="M879" s="115"/>
      <c r="N879" s="115"/>
      <c r="O879" s="115"/>
      <c r="P879" s="115"/>
      <c r="Q879" s="115"/>
      <c r="R879" s="115"/>
      <c r="S879" s="115"/>
      <c r="T879" s="115"/>
      <c r="U879" s="115"/>
      <c r="V879" s="115"/>
      <c r="W879" s="115"/>
      <c r="X879" s="115"/>
      <c r="Y879" s="115"/>
      <c r="Z879" s="115"/>
    </row>
    <row r="880" spans="1:26" ht="14.25" customHeight="1" x14ac:dyDescent="0.25">
      <c r="A880" s="115"/>
      <c r="B880" s="115"/>
      <c r="C880" s="115"/>
      <c r="D880" s="115"/>
      <c r="E880" s="115"/>
      <c r="F880" s="115"/>
      <c r="G880" s="115"/>
      <c r="H880" s="115"/>
      <c r="I880" s="115"/>
      <c r="J880" s="115"/>
      <c r="K880" s="115"/>
      <c r="L880" s="115"/>
      <c r="M880" s="115"/>
      <c r="N880" s="115"/>
      <c r="O880" s="115"/>
      <c r="P880" s="115"/>
      <c r="Q880" s="115"/>
      <c r="R880" s="115"/>
      <c r="S880" s="115"/>
      <c r="T880" s="115"/>
      <c r="U880" s="115"/>
      <c r="V880" s="115"/>
      <c r="W880" s="115"/>
      <c r="X880" s="115"/>
      <c r="Y880" s="115"/>
      <c r="Z880" s="115"/>
    </row>
    <row r="881" spans="1:26" ht="14.25" customHeight="1" x14ac:dyDescent="0.25">
      <c r="A881" s="115"/>
      <c r="B881" s="115"/>
      <c r="C881" s="115"/>
      <c r="D881" s="115"/>
      <c r="E881" s="115"/>
      <c r="F881" s="115"/>
      <c r="G881" s="115"/>
      <c r="H881" s="115"/>
      <c r="I881" s="115"/>
      <c r="J881" s="115"/>
      <c r="K881" s="115"/>
      <c r="L881" s="115"/>
      <c r="M881" s="115"/>
      <c r="N881" s="115"/>
      <c r="O881" s="115"/>
      <c r="P881" s="115"/>
      <c r="Q881" s="115"/>
      <c r="R881" s="115"/>
      <c r="S881" s="115"/>
      <c r="T881" s="115"/>
      <c r="U881" s="115"/>
      <c r="V881" s="115"/>
      <c r="W881" s="115"/>
      <c r="X881" s="115"/>
      <c r="Y881" s="115"/>
      <c r="Z881" s="115"/>
    </row>
    <row r="882" spans="1:26" ht="14.25" customHeight="1" x14ac:dyDescent="0.25">
      <c r="A882" s="115"/>
      <c r="B882" s="115"/>
      <c r="C882" s="115"/>
      <c r="D882" s="115"/>
      <c r="E882" s="115"/>
      <c r="F882" s="115"/>
      <c r="G882" s="115"/>
      <c r="H882" s="115"/>
      <c r="I882" s="115"/>
      <c r="J882" s="115"/>
      <c r="K882" s="115"/>
      <c r="L882" s="115"/>
      <c r="M882" s="115"/>
      <c r="N882" s="115"/>
      <c r="O882" s="115"/>
      <c r="P882" s="115"/>
      <c r="Q882" s="115"/>
      <c r="R882" s="115"/>
      <c r="S882" s="115"/>
      <c r="T882" s="115"/>
      <c r="U882" s="115"/>
      <c r="V882" s="115"/>
      <c r="W882" s="115"/>
      <c r="X882" s="115"/>
      <c r="Y882" s="115"/>
      <c r="Z882" s="115"/>
    </row>
    <row r="883" spans="1:26" ht="14.25" customHeight="1" x14ac:dyDescent="0.25">
      <c r="A883" s="115"/>
      <c r="B883" s="115"/>
      <c r="C883" s="115"/>
      <c r="D883" s="115"/>
      <c r="E883" s="115"/>
      <c r="F883" s="115"/>
      <c r="G883" s="115"/>
      <c r="H883" s="115"/>
      <c r="I883" s="115"/>
      <c r="J883" s="115"/>
      <c r="K883" s="115"/>
      <c r="L883" s="115"/>
      <c r="M883" s="115"/>
      <c r="N883" s="115"/>
      <c r="O883" s="115"/>
      <c r="P883" s="115"/>
      <c r="Q883" s="115"/>
      <c r="R883" s="115"/>
      <c r="S883" s="115"/>
      <c r="T883" s="115"/>
      <c r="U883" s="115"/>
      <c r="V883" s="115"/>
      <c r="W883" s="115"/>
      <c r="X883" s="115"/>
      <c r="Y883" s="115"/>
      <c r="Z883" s="115"/>
    </row>
    <row r="884" spans="1:26" ht="14.25" customHeight="1" x14ac:dyDescent="0.25">
      <c r="A884" s="115"/>
      <c r="B884" s="115"/>
      <c r="C884" s="115"/>
      <c r="D884" s="115"/>
      <c r="E884" s="115"/>
      <c r="F884" s="115"/>
      <c r="G884" s="115"/>
      <c r="H884" s="115"/>
      <c r="I884" s="115"/>
      <c r="J884" s="115"/>
      <c r="K884" s="115"/>
      <c r="L884" s="115"/>
      <c r="M884" s="115"/>
      <c r="N884" s="115"/>
      <c r="O884" s="115"/>
      <c r="P884" s="115"/>
      <c r="Q884" s="115"/>
      <c r="R884" s="115"/>
      <c r="S884" s="115"/>
      <c r="T884" s="115"/>
      <c r="U884" s="115"/>
      <c r="V884" s="115"/>
      <c r="W884" s="115"/>
      <c r="X884" s="115"/>
      <c r="Y884" s="115"/>
      <c r="Z884" s="115"/>
    </row>
    <row r="885" spans="1:26" ht="14.25" customHeight="1" x14ac:dyDescent="0.25">
      <c r="A885" s="115"/>
      <c r="B885" s="115"/>
      <c r="C885" s="115"/>
      <c r="D885" s="115"/>
      <c r="E885" s="115"/>
      <c r="F885" s="115"/>
      <c r="G885" s="115"/>
      <c r="H885" s="115"/>
      <c r="I885" s="115"/>
      <c r="J885" s="115"/>
      <c r="K885" s="115"/>
      <c r="L885" s="115"/>
      <c r="M885" s="115"/>
      <c r="N885" s="115"/>
      <c r="O885" s="115"/>
      <c r="P885" s="115"/>
      <c r="Q885" s="115"/>
      <c r="R885" s="115"/>
      <c r="S885" s="115"/>
      <c r="T885" s="115"/>
      <c r="U885" s="115"/>
      <c r="V885" s="115"/>
      <c r="W885" s="115"/>
      <c r="X885" s="115"/>
      <c r="Y885" s="115"/>
      <c r="Z885" s="115"/>
    </row>
    <row r="886" spans="1:26" ht="14.25" customHeight="1" x14ac:dyDescent="0.25">
      <c r="A886" s="115"/>
      <c r="B886" s="115"/>
      <c r="C886" s="115"/>
      <c r="D886" s="115"/>
      <c r="E886" s="115"/>
      <c r="F886" s="115"/>
      <c r="G886" s="115"/>
      <c r="H886" s="115"/>
      <c r="I886" s="115"/>
      <c r="J886" s="115"/>
      <c r="K886" s="115"/>
      <c r="L886" s="115"/>
      <c r="M886" s="115"/>
      <c r="N886" s="115"/>
      <c r="O886" s="115"/>
      <c r="P886" s="115"/>
      <c r="Q886" s="115"/>
      <c r="R886" s="115"/>
      <c r="S886" s="115"/>
      <c r="T886" s="115"/>
      <c r="U886" s="115"/>
      <c r="V886" s="115"/>
      <c r="W886" s="115"/>
      <c r="X886" s="115"/>
      <c r="Y886" s="115"/>
      <c r="Z886" s="115"/>
    </row>
    <row r="887" spans="1:26" ht="14.25" customHeight="1" x14ac:dyDescent="0.25">
      <c r="A887" s="115"/>
      <c r="B887" s="115"/>
      <c r="C887" s="115"/>
      <c r="D887" s="115"/>
      <c r="E887" s="115"/>
      <c r="F887" s="115"/>
      <c r="G887" s="115"/>
      <c r="H887" s="115"/>
      <c r="I887" s="115"/>
      <c r="J887" s="115"/>
      <c r="K887" s="115"/>
      <c r="L887" s="115"/>
      <c r="M887" s="115"/>
      <c r="N887" s="115"/>
      <c r="O887" s="115"/>
      <c r="P887" s="115"/>
      <c r="Q887" s="115"/>
      <c r="R887" s="115"/>
      <c r="S887" s="115"/>
      <c r="T887" s="115"/>
      <c r="U887" s="115"/>
      <c r="V887" s="115"/>
      <c r="W887" s="115"/>
      <c r="X887" s="115"/>
      <c r="Y887" s="115"/>
      <c r="Z887" s="115"/>
    </row>
    <row r="888" spans="1:26" ht="14.25" customHeight="1" x14ac:dyDescent="0.25">
      <c r="A888" s="115"/>
      <c r="B888" s="115"/>
      <c r="C888" s="115"/>
      <c r="D888" s="115"/>
      <c r="E888" s="115"/>
      <c r="F888" s="115"/>
      <c r="G888" s="115"/>
      <c r="H888" s="115"/>
      <c r="I888" s="115"/>
      <c r="J888" s="115"/>
      <c r="K888" s="115"/>
      <c r="L888" s="115"/>
      <c r="M888" s="115"/>
      <c r="N888" s="115"/>
      <c r="O888" s="115"/>
      <c r="P888" s="115"/>
      <c r="Q888" s="115"/>
      <c r="R888" s="115"/>
      <c r="S888" s="115"/>
      <c r="T888" s="115"/>
      <c r="U888" s="115"/>
      <c r="V888" s="115"/>
      <c r="W888" s="115"/>
      <c r="X888" s="115"/>
      <c r="Y888" s="115"/>
      <c r="Z888" s="115"/>
    </row>
    <row r="889" spans="1:26" ht="14.25" customHeight="1" x14ac:dyDescent="0.25">
      <c r="A889" s="115"/>
      <c r="B889" s="115"/>
      <c r="C889" s="115"/>
      <c r="D889" s="115"/>
      <c r="E889" s="115"/>
      <c r="F889" s="115"/>
      <c r="G889" s="115"/>
      <c r="H889" s="115"/>
      <c r="I889" s="115"/>
      <c r="J889" s="115"/>
      <c r="K889" s="115"/>
      <c r="L889" s="115"/>
      <c r="M889" s="115"/>
      <c r="N889" s="115"/>
      <c r="O889" s="115"/>
      <c r="P889" s="115"/>
      <c r="Q889" s="115"/>
      <c r="R889" s="115"/>
      <c r="S889" s="115"/>
      <c r="T889" s="115"/>
      <c r="U889" s="115"/>
      <c r="V889" s="115"/>
      <c r="W889" s="115"/>
      <c r="X889" s="115"/>
      <c r="Y889" s="115"/>
      <c r="Z889" s="115"/>
    </row>
    <row r="890" spans="1:26" ht="14.25" customHeight="1" x14ac:dyDescent="0.25">
      <c r="A890" s="115"/>
      <c r="B890" s="115"/>
      <c r="C890" s="115"/>
      <c r="D890" s="115"/>
      <c r="E890" s="115"/>
      <c r="F890" s="115"/>
      <c r="G890" s="115"/>
      <c r="H890" s="115"/>
      <c r="I890" s="115"/>
      <c r="J890" s="115"/>
      <c r="K890" s="115"/>
      <c r="L890" s="115"/>
      <c r="M890" s="115"/>
      <c r="N890" s="115"/>
      <c r="O890" s="115"/>
      <c r="P890" s="115"/>
      <c r="Q890" s="115"/>
      <c r="R890" s="115"/>
      <c r="S890" s="115"/>
      <c r="T890" s="115"/>
      <c r="U890" s="115"/>
      <c r="V890" s="115"/>
      <c r="W890" s="115"/>
      <c r="X890" s="115"/>
      <c r="Y890" s="115"/>
      <c r="Z890" s="115"/>
    </row>
    <row r="891" spans="1:26" ht="14.25" customHeight="1" x14ac:dyDescent="0.25">
      <c r="A891" s="115"/>
      <c r="B891" s="115"/>
      <c r="C891" s="115"/>
      <c r="D891" s="115"/>
      <c r="E891" s="115"/>
      <c r="F891" s="115"/>
      <c r="G891" s="115"/>
      <c r="H891" s="115"/>
      <c r="I891" s="115"/>
      <c r="J891" s="115"/>
      <c r="K891" s="115"/>
      <c r="L891" s="115"/>
      <c r="M891" s="115"/>
      <c r="N891" s="115"/>
      <c r="O891" s="115"/>
      <c r="P891" s="115"/>
      <c r="Q891" s="115"/>
      <c r="R891" s="115"/>
      <c r="S891" s="115"/>
      <c r="T891" s="115"/>
      <c r="U891" s="115"/>
      <c r="V891" s="115"/>
      <c r="W891" s="115"/>
      <c r="X891" s="115"/>
      <c r="Y891" s="115"/>
      <c r="Z891" s="115"/>
    </row>
    <row r="892" spans="1:26" ht="14.25" customHeight="1" x14ac:dyDescent="0.25">
      <c r="A892" s="115"/>
      <c r="B892" s="115"/>
      <c r="C892" s="115"/>
      <c r="D892" s="115"/>
      <c r="E892" s="115"/>
      <c r="F892" s="115"/>
      <c r="G892" s="115"/>
      <c r="H892" s="115"/>
      <c r="I892" s="115"/>
      <c r="J892" s="115"/>
      <c r="K892" s="115"/>
      <c r="L892" s="115"/>
      <c r="M892" s="115"/>
      <c r="N892" s="115"/>
      <c r="O892" s="115"/>
      <c r="P892" s="115"/>
      <c r="Q892" s="115"/>
      <c r="R892" s="115"/>
      <c r="S892" s="115"/>
      <c r="T892" s="115"/>
      <c r="U892" s="115"/>
      <c r="V892" s="115"/>
      <c r="W892" s="115"/>
      <c r="X892" s="115"/>
      <c r="Y892" s="115"/>
      <c r="Z892" s="115"/>
    </row>
    <row r="893" spans="1:26" ht="14.25" customHeight="1" x14ac:dyDescent="0.25">
      <c r="A893" s="115"/>
      <c r="B893" s="115"/>
      <c r="C893" s="115"/>
      <c r="D893" s="115"/>
      <c r="E893" s="115"/>
      <c r="F893" s="115"/>
      <c r="G893" s="115"/>
      <c r="H893" s="115"/>
      <c r="I893" s="115"/>
      <c r="J893" s="115"/>
      <c r="K893" s="115"/>
      <c r="L893" s="115"/>
      <c r="M893" s="115"/>
      <c r="N893" s="115"/>
      <c r="O893" s="115"/>
      <c r="P893" s="115"/>
      <c r="Q893" s="115"/>
      <c r="R893" s="115"/>
      <c r="S893" s="115"/>
      <c r="T893" s="115"/>
      <c r="U893" s="115"/>
      <c r="V893" s="115"/>
      <c r="W893" s="115"/>
      <c r="X893" s="115"/>
      <c r="Y893" s="115"/>
      <c r="Z893" s="115"/>
    </row>
    <row r="894" spans="1:26" ht="14.25" customHeight="1" x14ac:dyDescent="0.25">
      <c r="A894" s="115"/>
      <c r="B894" s="115"/>
      <c r="C894" s="115"/>
      <c r="D894" s="115"/>
      <c r="E894" s="115"/>
      <c r="F894" s="115"/>
      <c r="G894" s="115"/>
      <c r="H894" s="115"/>
      <c r="I894" s="115"/>
      <c r="J894" s="115"/>
      <c r="K894" s="115"/>
      <c r="L894" s="115"/>
      <c r="M894" s="115"/>
      <c r="N894" s="115"/>
      <c r="O894" s="115"/>
      <c r="P894" s="115"/>
      <c r="Q894" s="115"/>
      <c r="R894" s="115"/>
      <c r="S894" s="115"/>
      <c r="T894" s="115"/>
      <c r="U894" s="115"/>
      <c r="V894" s="115"/>
      <c r="W894" s="115"/>
      <c r="X894" s="115"/>
      <c r="Y894" s="115"/>
      <c r="Z894" s="115"/>
    </row>
    <row r="895" spans="1:26" ht="14.25" customHeight="1" x14ac:dyDescent="0.25">
      <c r="A895" s="115"/>
      <c r="B895" s="115"/>
      <c r="C895" s="115"/>
      <c r="D895" s="115"/>
      <c r="E895" s="115"/>
      <c r="F895" s="115"/>
      <c r="G895" s="115"/>
      <c r="H895" s="115"/>
      <c r="I895" s="115"/>
      <c r="J895" s="115"/>
      <c r="K895" s="115"/>
      <c r="L895" s="115"/>
      <c r="M895" s="115"/>
      <c r="N895" s="115"/>
      <c r="O895" s="115"/>
      <c r="P895" s="115"/>
      <c r="Q895" s="115"/>
      <c r="R895" s="115"/>
      <c r="S895" s="115"/>
      <c r="T895" s="115"/>
      <c r="U895" s="115"/>
      <c r="V895" s="115"/>
      <c r="W895" s="115"/>
      <c r="X895" s="115"/>
      <c r="Y895" s="115"/>
      <c r="Z895" s="115"/>
    </row>
    <row r="896" spans="1:26" ht="14.25" customHeight="1" x14ac:dyDescent="0.25">
      <c r="A896" s="115"/>
      <c r="B896" s="115"/>
      <c r="C896" s="115"/>
      <c r="D896" s="115"/>
      <c r="E896" s="115"/>
      <c r="F896" s="115"/>
      <c r="G896" s="115"/>
      <c r="H896" s="115"/>
      <c r="I896" s="115"/>
      <c r="J896" s="115"/>
      <c r="K896" s="115"/>
      <c r="L896" s="115"/>
      <c r="M896" s="115"/>
      <c r="N896" s="115"/>
      <c r="O896" s="115"/>
      <c r="P896" s="115"/>
      <c r="Q896" s="115"/>
      <c r="R896" s="115"/>
      <c r="S896" s="115"/>
      <c r="T896" s="115"/>
      <c r="U896" s="115"/>
      <c r="V896" s="115"/>
      <c r="W896" s="115"/>
      <c r="X896" s="115"/>
      <c r="Y896" s="115"/>
      <c r="Z896" s="115"/>
    </row>
    <row r="897" spans="1:26" ht="14.25" customHeight="1" x14ac:dyDescent="0.25">
      <c r="A897" s="115"/>
      <c r="B897" s="115"/>
      <c r="C897" s="115"/>
      <c r="D897" s="115"/>
      <c r="E897" s="115"/>
      <c r="F897" s="115"/>
      <c r="G897" s="115"/>
      <c r="H897" s="115"/>
      <c r="I897" s="115"/>
      <c r="J897" s="115"/>
      <c r="K897" s="115"/>
      <c r="L897" s="115"/>
      <c r="M897" s="115"/>
      <c r="N897" s="115"/>
      <c r="O897" s="115"/>
      <c r="P897" s="115"/>
      <c r="Q897" s="115"/>
      <c r="R897" s="115"/>
      <c r="S897" s="115"/>
      <c r="T897" s="115"/>
      <c r="U897" s="115"/>
      <c r="V897" s="115"/>
      <c r="W897" s="115"/>
      <c r="X897" s="115"/>
      <c r="Y897" s="115"/>
      <c r="Z897" s="115"/>
    </row>
    <row r="898" spans="1:26" ht="14.25" customHeight="1" x14ac:dyDescent="0.25">
      <c r="A898" s="115"/>
      <c r="B898" s="115"/>
      <c r="C898" s="115"/>
      <c r="D898" s="115"/>
      <c r="E898" s="115"/>
      <c r="F898" s="115"/>
      <c r="G898" s="115"/>
      <c r="H898" s="115"/>
      <c r="I898" s="115"/>
      <c r="J898" s="115"/>
      <c r="K898" s="115"/>
      <c r="L898" s="115"/>
      <c r="M898" s="115"/>
      <c r="N898" s="115"/>
      <c r="O898" s="115"/>
      <c r="P898" s="115"/>
      <c r="Q898" s="115"/>
      <c r="R898" s="115"/>
      <c r="S898" s="115"/>
      <c r="T898" s="115"/>
      <c r="U898" s="115"/>
      <c r="V898" s="115"/>
      <c r="W898" s="115"/>
      <c r="X898" s="115"/>
      <c r="Y898" s="115"/>
      <c r="Z898" s="115"/>
    </row>
    <row r="899" spans="1:26" ht="14.25" customHeight="1" x14ac:dyDescent="0.25">
      <c r="A899" s="115"/>
      <c r="B899" s="115"/>
      <c r="C899" s="115"/>
      <c r="D899" s="115"/>
      <c r="E899" s="115"/>
      <c r="F899" s="115"/>
      <c r="G899" s="115"/>
      <c r="H899" s="115"/>
      <c r="I899" s="115"/>
      <c r="J899" s="115"/>
      <c r="K899" s="115"/>
      <c r="L899" s="115"/>
      <c r="M899" s="115"/>
      <c r="N899" s="115"/>
      <c r="O899" s="115"/>
      <c r="P899" s="115"/>
      <c r="Q899" s="115"/>
      <c r="R899" s="115"/>
      <c r="S899" s="115"/>
      <c r="T899" s="115"/>
      <c r="U899" s="115"/>
      <c r="V899" s="115"/>
      <c r="W899" s="115"/>
      <c r="X899" s="115"/>
      <c r="Y899" s="115"/>
      <c r="Z899" s="115"/>
    </row>
    <row r="900" spans="1:26" ht="14.25" customHeight="1" x14ac:dyDescent="0.25">
      <c r="A900" s="115"/>
      <c r="B900" s="115"/>
      <c r="C900" s="115"/>
      <c r="D900" s="115"/>
      <c r="E900" s="115"/>
      <c r="F900" s="115"/>
      <c r="G900" s="115"/>
      <c r="H900" s="115"/>
      <c r="I900" s="115"/>
      <c r="J900" s="115"/>
      <c r="K900" s="115"/>
      <c r="L900" s="115"/>
      <c r="M900" s="115"/>
      <c r="N900" s="115"/>
      <c r="O900" s="115"/>
      <c r="P900" s="115"/>
      <c r="Q900" s="115"/>
      <c r="R900" s="115"/>
      <c r="S900" s="115"/>
      <c r="T900" s="115"/>
      <c r="U900" s="115"/>
      <c r="V900" s="115"/>
      <c r="W900" s="115"/>
      <c r="X900" s="115"/>
      <c r="Y900" s="115"/>
      <c r="Z900" s="115"/>
    </row>
    <row r="901" spans="1:26" ht="14.25" customHeight="1" x14ac:dyDescent="0.25">
      <c r="A901" s="115"/>
      <c r="B901" s="115"/>
      <c r="C901" s="115"/>
      <c r="D901" s="115"/>
      <c r="E901" s="115"/>
      <c r="F901" s="115"/>
      <c r="G901" s="115"/>
      <c r="H901" s="115"/>
      <c r="I901" s="115"/>
      <c r="J901" s="115"/>
      <c r="K901" s="115"/>
      <c r="L901" s="115"/>
      <c r="M901" s="115"/>
      <c r="N901" s="115"/>
      <c r="O901" s="115"/>
      <c r="P901" s="115"/>
      <c r="Q901" s="115"/>
      <c r="R901" s="115"/>
      <c r="S901" s="115"/>
      <c r="T901" s="115"/>
      <c r="U901" s="115"/>
      <c r="V901" s="115"/>
      <c r="W901" s="115"/>
      <c r="X901" s="115"/>
      <c r="Y901" s="115"/>
      <c r="Z901" s="115"/>
    </row>
    <row r="902" spans="1:26" ht="14.25" customHeight="1" x14ac:dyDescent="0.25">
      <c r="A902" s="115"/>
      <c r="B902" s="115"/>
      <c r="C902" s="115"/>
      <c r="D902" s="115"/>
      <c r="E902" s="115"/>
      <c r="F902" s="115"/>
      <c r="G902" s="115"/>
      <c r="H902" s="115"/>
      <c r="I902" s="115"/>
      <c r="J902" s="115"/>
      <c r="K902" s="115"/>
      <c r="L902" s="115"/>
      <c r="M902" s="115"/>
      <c r="N902" s="115"/>
      <c r="O902" s="115"/>
      <c r="P902" s="115"/>
      <c r="Q902" s="115"/>
      <c r="R902" s="115"/>
      <c r="S902" s="115"/>
      <c r="T902" s="115"/>
      <c r="U902" s="115"/>
      <c r="V902" s="115"/>
      <c r="W902" s="115"/>
      <c r="X902" s="115"/>
      <c r="Y902" s="115"/>
      <c r="Z902" s="115"/>
    </row>
    <row r="903" spans="1:26" ht="14.25" customHeight="1" x14ac:dyDescent="0.25">
      <c r="A903" s="115"/>
      <c r="B903" s="115"/>
      <c r="C903" s="115"/>
      <c r="D903" s="115"/>
      <c r="E903" s="115"/>
      <c r="F903" s="115"/>
      <c r="G903" s="115"/>
      <c r="H903" s="115"/>
      <c r="I903" s="115"/>
      <c r="J903" s="115"/>
      <c r="K903" s="115"/>
      <c r="L903" s="115"/>
      <c r="M903" s="115"/>
      <c r="N903" s="115"/>
      <c r="O903" s="115"/>
      <c r="P903" s="115"/>
      <c r="Q903" s="115"/>
      <c r="R903" s="115"/>
      <c r="S903" s="115"/>
      <c r="T903" s="115"/>
      <c r="U903" s="115"/>
      <c r="V903" s="115"/>
      <c r="W903" s="115"/>
      <c r="X903" s="115"/>
      <c r="Y903" s="115"/>
      <c r="Z903" s="115"/>
    </row>
    <row r="904" spans="1:26" ht="14.25" customHeight="1" x14ac:dyDescent="0.25">
      <c r="A904" s="115"/>
      <c r="B904" s="115"/>
      <c r="C904" s="115"/>
      <c r="D904" s="115"/>
      <c r="E904" s="115"/>
      <c r="F904" s="115"/>
      <c r="G904" s="115"/>
      <c r="H904" s="115"/>
      <c r="I904" s="115"/>
      <c r="J904" s="115"/>
      <c r="K904" s="115"/>
      <c r="L904" s="115"/>
      <c r="M904" s="115"/>
      <c r="N904" s="115"/>
      <c r="O904" s="115"/>
      <c r="P904" s="115"/>
      <c r="Q904" s="115"/>
      <c r="R904" s="115"/>
      <c r="S904" s="115"/>
      <c r="T904" s="115"/>
      <c r="U904" s="115"/>
      <c r="V904" s="115"/>
      <c r="W904" s="115"/>
      <c r="X904" s="115"/>
      <c r="Y904" s="115"/>
      <c r="Z904" s="115"/>
    </row>
    <row r="905" spans="1:26" ht="14.25" customHeight="1" x14ac:dyDescent="0.25">
      <c r="A905" s="115"/>
      <c r="B905" s="115"/>
      <c r="C905" s="115"/>
      <c r="D905" s="115"/>
      <c r="E905" s="115"/>
      <c r="F905" s="115"/>
      <c r="G905" s="115"/>
      <c r="H905" s="115"/>
      <c r="I905" s="115"/>
      <c r="J905" s="115"/>
      <c r="K905" s="115"/>
      <c r="L905" s="115"/>
      <c r="M905" s="115"/>
      <c r="N905" s="115"/>
      <c r="O905" s="115"/>
      <c r="P905" s="115"/>
      <c r="Q905" s="115"/>
      <c r="R905" s="115"/>
      <c r="S905" s="115"/>
      <c r="T905" s="115"/>
      <c r="U905" s="115"/>
      <c r="V905" s="115"/>
      <c r="W905" s="115"/>
      <c r="X905" s="115"/>
      <c r="Y905" s="115"/>
      <c r="Z905" s="115"/>
    </row>
    <row r="906" spans="1:26" ht="14.25" customHeight="1" x14ac:dyDescent="0.25">
      <c r="A906" s="115"/>
      <c r="B906" s="115"/>
      <c r="C906" s="115"/>
      <c r="D906" s="115"/>
      <c r="E906" s="115"/>
      <c r="F906" s="115"/>
      <c r="G906" s="115"/>
      <c r="H906" s="115"/>
      <c r="I906" s="115"/>
      <c r="J906" s="115"/>
      <c r="K906" s="115"/>
      <c r="L906" s="115"/>
      <c r="M906" s="115"/>
      <c r="N906" s="115"/>
      <c r="O906" s="115"/>
      <c r="P906" s="115"/>
      <c r="Q906" s="115"/>
      <c r="R906" s="115"/>
      <c r="S906" s="115"/>
      <c r="T906" s="115"/>
      <c r="U906" s="115"/>
      <c r="V906" s="115"/>
      <c r="W906" s="115"/>
      <c r="X906" s="115"/>
      <c r="Y906" s="115"/>
      <c r="Z906" s="115"/>
    </row>
    <row r="907" spans="1:26" ht="14.25" customHeight="1" x14ac:dyDescent="0.25">
      <c r="A907" s="115"/>
      <c r="B907" s="115"/>
      <c r="C907" s="115"/>
      <c r="D907" s="115"/>
      <c r="E907" s="115"/>
      <c r="F907" s="115"/>
      <c r="G907" s="115"/>
      <c r="H907" s="115"/>
      <c r="I907" s="115"/>
      <c r="J907" s="115"/>
      <c r="K907" s="115"/>
      <c r="L907" s="115"/>
      <c r="M907" s="115"/>
      <c r="N907" s="115"/>
      <c r="O907" s="115"/>
      <c r="P907" s="115"/>
      <c r="Q907" s="115"/>
      <c r="R907" s="115"/>
      <c r="S907" s="115"/>
      <c r="T907" s="115"/>
      <c r="U907" s="115"/>
      <c r="V907" s="115"/>
      <c r="W907" s="115"/>
      <c r="X907" s="115"/>
      <c r="Y907" s="115"/>
      <c r="Z907" s="115"/>
    </row>
    <row r="908" spans="1:26" ht="14.25" customHeight="1" x14ac:dyDescent="0.25">
      <c r="A908" s="115"/>
      <c r="B908" s="115"/>
      <c r="C908" s="115"/>
      <c r="D908" s="115"/>
      <c r="E908" s="115"/>
      <c r="F908" s="115"/>
      <c r="G908" s="115"/>
      <c r="H908" s="115"/>
      <c r="I908" s="115"/>
      <c r="J908" s="115"/>
      <c r="K908" s="115"/>
      <c r="L908" s="115"/>
      <c r="M908" s="115"/>
      <c r="N908" s="115"/>
      <c r="O908" s="115"/>
      <c r="P908" s="115"/>
      <c r="Q908" s="115"/>
      <c r="R908" s="115"/>
      <c r="S908" s="115"/>
      <c r="T908" s="115"/>
      <c r="U908" s="115"/>
      <c r="V908" s="115"/>
      <c r="W908" s="115"/>
      <c r="X908" s="115"/>
      <c r="Y908" s="115"/>
      <c r="Z908" s="115"/>
    </row>
    <row r="909" spans="1:26" ht="14.25" customHeight="1" x14ac:dyDescent="0.25">
      <c r="A909" s="115"/>
      <c r="B909" s="115"/>
      <c r="C909" s="115"/>
      <c r="D909" s="115"/>
      <c r="E909" s="115"/>
      <c r="F909" s="115"/>
      <c r="G909" s="115"/>
      <c r="H909" s="115"/>
      <c r="I909" s="115"/>
      <c r="J909" s="115"/>
      <c r="K909" s="115"/>
      <c r="L909" s="115"/>
      <c r="M909" s="115"/>
      <c r="N909" s="115"/>
      <c r="O909" s="115"/>
      <c r="P909" s="115"/>
      <c r="Q909" s="115"/>
      <c r="R909" s="115"/>
      <c r="S909" s="115"/>
      <c r="T909" s="115"/>
      <c r="U909" s="115"/>
      <c r="V909" s="115"/>
      <c r="W909" s="115"/>
      <c r="X909" s="115"/>
      <c r="Y909" s="115"/>
      <c r="Z909" s="115"/>
    </row>
    <row r="910" spans="1:26" ht="14.25" customHeight="1" x14ac:dyDescent="0.25">
      <c r="A910" s="115"/>
      <c r="B910" s="115"/>
      <c r="C910" s="115"/>
      <c r="D910" s="115"/>
      <c r="E910" s="115"/>
      <c r="F910" s="115"/>
      <c r="G910" s="115"/>
      <c r="H910" s="115"/>
      <c r="I910" s="115"/>
      <c r="J910" s="115"/>
      <c r="K910" s="115"/>
      <c r="L910" s="115"/>
      <c r="M910" s="115"/>
      <c r="N910" s="115"/>
      <c r="O910" s="115"/>
      <c r="P910" s="115"/>
      <c r="Q910" s="115"/>
      <c r="R910" s="115"/>
      <c r="S910" s="115"/>
      <c r="T910" s="115"/>
      <c r="U910" s="115"/>
      <c r="V910" s="115"/>
      <c r="W910" s="115"/>
      <c r="X910" s="115"/>
      <c r="Y910" s="115"/>
      <c r="Z910" s="115"/>
    </row>
    <row r="911" spans="1:26" ht="14.25" customHeight="1" x14ac:dyDescent="0.25">
      <c r="A911" s="115"/>
      <c r="B911" s="115"/>
      <c r="C911" s="115"/>
      <c r="D911" s="115"/>
      <c r="E911" s="115"/>
      <c r="F911" s="115"/>
      <c r="G911" s="115"/>
      <c r="H911" s="115"/>
      <c r="I911" s="115"/>
      <c r="J911" s="115"/>
      <c r="K911" s="115"/>
      <c r="L911" s="115"/>
      <c r="M911" s="115"/>
      <c r="N911" s="115"/>
      <c r="O911" s="115"/>
      <c r="P911" s="115"/>
      <c r="Q911" s="115"/>
      <c r="R911" s="115"/>
      <c r="S911" s="115"/>
      <c r="T911" s="115"/>
      <c r="U911" s="115"/>
      <c r="V911" s="115"/>
      <c r="W911" s="115"/>
      <c r="X911" s="115"/>
      <c r="Y911" s="115"/>
      <c r="Z911" s="115"/>
    </row>
    <row r="912" spans="1:26" ht="14.25" customHeight="1" x14ac:dyDescent="0.25">
      <c r="A912" s="115"/>
      <c r="B912" s="115"/>
      <c r="C912" s="115"/>
      <c r="D912" s="115"/>
      <c r="E912" s="115"/>
      <c r="F912" s="115"/>
      <c r="G912" s="115"/>
      <c r="H912" s="115"/>
      <c r="I912" s="115"/>
      <c r="J912" s="115"/>
      <c r="K912" s="115"/>
      <c r="L912" s="115"/>
      <c r="M912" s="115"/>
      <c r="N912" s="115"/>
      <c r="O912" s="115"/>
      <c r="P912" s="115"/>
      <c r="Q912" s="115"/>
      <c r="R912" s="115"/>
      <c r="S912" s="115"/>
      <c r="T912" s="115"/>
      <c r="U912" s="115"/>
      <c r="V912" s="115"/>
      <c r="W912" s="115"/>
      <c r="X912" s="115"/>
      <c r="Y912" s="115"/>
      <c r="Z912" s="115"/>
    </row>
    <row r="913" spans="1:26" ht="14.25" customHeight="1" x14ac:dyDescent="0.25">
      <c r="A913" s="115"/>
      <c r="B913" s="115"/>
      <c r="C913" s="115"/>
      <c r="D913" s="115"/>
      <c r="E913" s="115"/>
      <c r="F913" s="115"/>
      <c r="G913" s="115"/>
      <c r="H913" s="115"/>
      <c r="I913" s="115"/>
      <c r="J913" s="115"/>
      <c r="K913" s="115"/>
      <c r="L913" s="115"/>
      <c r="M913" s="115"/>
      <c r="N913" s="115"/>
      <c r="O913" s="115"/>
      <c r="P913" s="115"/>
      <c r="Q913" s="115"/>
      <c r="R913" s="115"/>
      <c r="S913" s="115"/>
      <c r="T913" s="115"/>
      <c r="U913" s="115"/>
      <c r="V913" s="115"/>
      <c r="W913" s="115"/>
      <c r="X913" s="115"/>
      <c r="Y913" s="115"/>
      <c r="Z913" s="115"/>
    </row>
    <row r="914" spans="1:26" ht="14.25" customHeight="1" x14ac:dyDescent="0.25">
      <c r="A914" s="115"/>
      <c r="B914" s="115"/>
      <c r="C914" s="115"/>
      <c r="D914" s="115"/>
      <c r="E914" s="115"/>
      <c r="F914" s="115"/>
      <c r="G914" s="115"/>
      <c r="H914" s="115"/>
      <c r="I914" s="115"/>
      <c r="J914" s="115"/>
      <c r="K914" s="115"/>
      <c r="L914" s="115"/>
      <c r="M914" s="115"/>
      <c r="N914" s="115"/>
      <c r="O914" s="115"/>
      <c r="P914" s="115"/>
      <c r="Q914" s="115"/>
      <c r="R914" s="115"/>
      <c r="S914" s="115"/>
      <c r="T914" s="115"/>
      <c r="U914" s="115"/>
      <c r="V914" s="115"/>
      <c r="W914" s="115"/>
      <c r="X914" s="115"/>
      <c r="Y914" s="115"/>
      <c r="Z914" s="115"/>
    </row>
    <row r="915" spans="1:26" ht="14.25" customHeight="1" x14ac:dyDescent="0.25">
      <c r="A915" s="115"/>
      <c r="B915" s="115"/>
      <c r="C915" s="115"/>
      <c r="D915" s="115"/>
      <c r="E915" s="115"/>
      <c r="F915" s="115"/>
      <c r="G915" s="115"/>
      <c r="H915" s="115"/>
      <c r="I915" s="115"/>
      <c r="J915" s="115"/>
      <c r="K915" s="115"/>
      <c r="L915" s="115"/>
      <c r="M915" s="115"/>
      <c r="N915" s="115"/>
      <c r="O915" s="115"/>
      <c r="P915" s="115"/>
      <c r="Q915" s="115"/>
      <c r="R915" s="115"/>
      <c r="S915" s="115"/>
      <c r="T915" s="115"/>
      <c r="U915" s="115"/>
      <c r="V915" s="115"/>
      <c r="W915" s="115"/>
      <c r="X915" s="115"/>
      <c r="Y915" s="115"/>
      <c r="Z915" s="115"/>
    </row>
    <row r="916" spans="1:26" ht="14.25" customHeight="1" x14ac:dyDescent="0.25">
      <c r="A916" s="115"/>
      <c r="B916" s="115"/>
      <c r="C916" s="115"/>
      <c r="D916" s="115"/>
      <c r="E916" s="115"/>
      <c r="F916" s="115"/>
      <c r="G916" s="115"/>
      <c r="H916" s="115"/>
      <c r="I916" s="115"/>
      <c r="J916" s="115"/>
      <c r="K916" s="115"/>
      <c r="L916" s="115"/>
      <c r="M916" s="115"/>
      <c r="N916" s="115"/>
      <c r="O916" s="115"/>
      <c r="P916" s="115"/>
      <c r="Q916" s="115"/>
      <c r="R916" s="115"/>
      <c r="S916" s="115"/>
      <c r="T916" s="115"/>
      <c r="U916" s="115"/>
      <c r="V916" s="115"/>
      <c r="W916" s="115"/>
      <c r="X916" s="115"/>
      <c r="Y916" s="115"/>
      <c r="Z916" s="115"/>
    </row>
    <row r="917" spans="1:26" ht="14.25" customHeight="1" x14ac:dyDescent="0.25">
      <c r="A917" s="115"/>
      <c r="B917" s="115"/>
      <c r="C917" s="115"/>
      <c r="D917" s="115"/>
      <c r="E917" s="115"/>
      <c r="F917" s="115"/>
      <c r="G917" s="115"/>
      <c r="H917" s="115"/>
      <c r="I917" s="115"/>
      <c r="J917" s="115"/>
      <c r="K917" s="115"/>
      <c r="L917" s="115"/>
      <c r="M917" s="115"/>
      <c r="N917" s="115"/>
      <c r="O917" s="115"/>
      <c r="P917" s="115"/>
      <c r="Q917" s="115"/>
      <c r="R917" s="115"/>
      <c r="S917" s="115"/>
      <c r="T917" s="115"/>
      <c r="U917" s="115"/>
      <c r="V917" s="115"/>
      <c r="W917" s="115"/>
      <c r="X917" s="115"/>
      <c r="Y917" s="115"/>
      <c r="Z917" s="115"/>
    </row>
    <row r="918" spans="1:26" ht="14.25" customHeight="1" x14ac:dyDescent="0.25">
      <c r="A918" s="115"/>
      <c r="B918" s="115"/>
      <c r="C918" s="115"/>
      <c r="D918" s="115"/>
      <c r="E918" s="115"/>
      <c r="F918" s="115"/>
      <c r="G918" s="115"/>
      <c r="H918" s="115"/>
      <c r="I918" s="115"/>
      <c r="J918" s="115"/>
      <c r="K918" s="115"/>
      <c r="L918" s="115"/>
      <c r="M918" s="115"/>
      <c r="N918" s="115"/>
      <c r="O918" s="115"/>
      <c r="P918" s="115"/>
      <c r="Q918" s="115"/>
      <c r="R918" s="115"/>
      <c r="S918" s="115"/>
      <c r="T918" s="115"/>
      <c r="U918" s="115"/>
      <c r="V918" s="115"/>
      <c r="W918" s="115"/>
      <c r="X918" s="115"/>
      <c r="Y918" s="115"/>
      <c r="Z918" s="115"/>
    </row>
    <row r="919" spans="1:26" ht="14.25" customHeight="1" x14ac:dyDescent="0.25">
      <c r="A919" s="115"/>
      <c r="B919" s="115"/>
      <c r="C919" s="115"/>
      <c r="D919" s="115"/>
      <c r="E919" s="115"/>
      <c r="F919" s="115"/>
      <c r="G919" s="115"/>
      <c r="H919" s="115"/>
      <c r="I919" s="115"/>
      <c r="J919" s="115"/>
      <c r="K919" s="115"/>
      <c r="L919" s="115"/>
      <c r="M919" s="115"/>
      <c r="N919" s="115"/>
      <c r="O919" s="115"/>
      <c r="P919" s="115"/>
      <c r="Q919" s="115"/>
      <c r="R919" s="115"/>
      <c r="S919" s="115"/>
      <c r="T919" s="115"/>
      <c r="U919" s="115"/>
      <c r="V919" s="115"/>
      <c r="W919" s="115"/>
      <c r="X919" s="115"/>
      <c r="Y919" s="115"/>
      <c r="Z919" s="115"/>
    </row>
    <row r="920" spans="1:26" ht="14.25" customHeight="1" x14ac:dyDescent="0.25">
      <c r="A920" s="115"/>
      <c r="B920" s="115"/>
      <c r="C920" s="115"/>
      <c r="D920" s="115"/>
      <c r="E920" s="115"/>
      <c r="F920" s="115"/>
      <c r="G920" s="115"/>
      <c r="H920" s="115"/>
      <c r="I920" s="115"/>
      <c r="J920" s="115"/>
      <c r="K920" s="115"/>
      <c r="L920" s="115"/>
      <c r="M920" s="115"/>
      <c r="N920" s="115"/>
      <c r="O920" s="115"/>
      <c r="P920" s="115"/>
      <c r="Q920" s="115"/>
      <c r="R920" s="115"/>
      <c r="S920" s="115"/>
      <c r="T920" s="115"/>
      <c r="U920" s="115"/>
      <c r="V920" s="115"/>
      <c r="W920" s="115"/>
      <c r="X920" s="115"/>
      <c r="Y920" s="115"/>
      <c r="Z920" s="115"/>
    </row>
    <row r="921" spans="1:26" ht="14.25" customHeight="1" x14ac:dyDescent="0.25">
      <c r="A921" s="115"/>
      <c r="B921" s="115"/>
      <c r="C921" s="115"/>
      <c r="D921" s="115"/>
      <c r="E921" s="115"/>
      <c r="F921" s="115"/>
      <c r="G921" s="115"/>
      <c r="H921" s="115"/>
      <c r="I921" s="115"/>
      <c r="J921" s="115"/>
      <c r="K921" s="115"/>
      <c r="L921" s="115"/>
      <c r="M921" s="115"/>
      <c r="N921" s="115"/>
      <c r="O921" s="115"/>
      <c r="P921" s="115"/>
      <c r="Q921" s="115"/>
      <c r="R921" s="115"/>
      <c r="S921" s="115"/>
      <c r="T921" s="115"/>
      <c r="U921" s="115"/>
      <c r="V921" s="115"/>
      <c r="W921" s="115"/>
      <c r="X921" s="115"/>
      <c r="Y921" s="115"/>
      <c r="Z921" s="115"/>
    </row>
    <row r="922" spans="1:26" ht="14.25" customHeight="1" x14ac:dyDescent="0.25">
      <c r="A922" s="115"/>
      <c r="B922" s="115"/>
      <c r="C922" s="115"/>
      <c r="D922" s="115"/>
      <c r="E922" s="115"/>
      <c r="F922" s="115"/>
      <c r="G922" s="115"/>
      <c r="H922" s="115"/>
      <c r="I922" s="115"/>
      <c r="J922" s="115"/>
      <c r="K922" s="115"/>
      <c r="L922" s="115"/>
      <c r="M922" s="115"/>
      <c r="N922" s="115"/>
      <c r="O922" s="115"/>
      <c r="P922" s="115"/>
      <c r="Q922" s="115"/>
      <c r="R922" s="115"/>
      <c r="S922" s="115"/>
      <c r="T922" s="115"/>
      <c r="U922" s="115"/>
      <c r="V922" s="115"/>
      <c r="W922" s="115"/>
      <c r="X922" s="115"/>
      <c r="Y922" s="115"/>
      <c r="Z922" s="115"/>
    </row>
    <row r="923" spans="1:26" ht="14.25" customHeight="1" x14ac:dyDescent="0.25">
      <c r="A923" s="115"/>
      <c r="B923" s="115"/>
      <c r="C923" s="115"/>
      <c r="D923" s="115"/>
      <c r="E923" s="115"/>
      <c r="F923" s="115"/>
      <c r="G923" s="115"/>
      <c r="H923" s="115"/>
      <c r="I923" s="115"/>
      <c r="J923" s="115"/>
      <c r="K923" s="115"/>
      <c r="L923" s="115"/>
      <c r="M923" s="115"/>
      <c r="N923" s="115"/>
      <c r="O923" s="115"/>
      <c r="P923" s="115"/>
      <c r="Q923" s="115"/>
      <c r="R923" s="115"/>
      <c r="S923" s="115"/>
      <c r="T923" s="115"/>
      <c r="U923" s="115"/>
      <c r="V923" s="115"/>
      <c r="W923" s="115"/>
      <c r="X923" s="115"/>
      <c r="Y923" s="115"/>
      <c r="Z923" s="115"/>
    </row>
    <row r="924" spans="1:26" ht="14.25" customHeight="1" x14ac:dyDescent="0.25">
      <c r="A924" s="115"/>
      <c r="B924" s="115"/>
      <c r="C924" s="115"/>
      <c r="D924" s="115"/>
      <c r="E924" s="115"/>
      <c r="F924" s="115"/>
      <c r="G924" s="115"/>
      <c r="H924" s="115"/>
      <c r="I924" s="115"/>
      <c r="J924" s="115"/>
      <c r="K924" s="115"/>
      <c r="L924" s="115"/>
      <c r="M924" s="115"/>
      <c r="N924" s="115"/>
      <c r="O924" s="115"/>
      <c r="P924" s="115"/>
      <c r="Q924" s="115"/>
      <c r="R924" s="115"/>
      <c r="S924" s="115"/>
      <c r="T924" s="115"/>
      <c r="U924" s="115"/>
      <c r="V924" s="115"/>
      <c r="W924" s="115"/>
      <c r="X924" s="115"/>
      <c r="Y924" s="115"/>
      <c r="Z924" s="115"/>
    </row>
    <row r="925" spans="1:26" ht="14.25" customHeight="1" x14ac:dyDescent="0.25">
      <c r="A925" s="115"/>
      <c r="B925" s="115"/>
      <c r="C925" s="115"/>
      <c r="D925" s="115"/>
      <c r="E925" s="115"/>
      <c r="F925" s="115"/>
      <c r="G925" s="115"/>
      <c r="H925" s="115"/>
      <c r="I925" s="115"/>
      <c r="J925" s="115"/>
      <c r="K925" s="115"/>
      <c r="L925" s="115"/>
      <c r="M925" s="115"/>
      <c r="N925" s="115"/>
      <c r="O925" s="115"/>
      <c r="P925" s="115"/>
      <c r="Q925" s="115"/>
      <c r="R925" s="115"/>
      <c r="S925" s="115"/>
      <c r="T925" s="115"/>
      <c r="U925" s="115"/>
      <c r="V925" s="115"/>
      <c r="W925" s="115"/>
      <c r="X925" s="115"/>
      <c r="Y925" s="115"/>
      <c r="Z925" s="115"/>
    </row>
    <row r="926" spans="1:26" ht="14.25" customHeight="1" x14ac:dyDescent="0.25">
      <c r="A926" s="115"/>
      <c r="B926" s="115"/>
      <c r="C926" s="115"/>
      <c r="D926" s="115"/>
      <c r="E926" s="115"/>
      <c r="F926" s="115"/>
      <c r="G926" s="115"/>
      <c r="H926" s="115"/>
      <c r="I926" s="115"/>
      <c r="J926" s="115"/>
      <c r="K926" s="115"/>
      <c r="L926" s="115"/>
      <c r="M926" s="115"/>
      <c r="N926" s="115"/>
      <c r="O926" s="115"/>
      <c r="P926" s="115"/>
      <c r="Q926" s="115"/>
      <c r="R926" s="115"/>
      <c r="S926" s="115"/>
      <c r="T926" s="115"/>
      <c r="U926" s="115"/>
      <c r="V926" s="115"/>
      <c r="W926" s="115"/>
      <c r="X926" s="115"/>
      <c r="Y926" s="115"/>
      <c r="Z926" s="115"/>
    </row>
    <row r="927" spans="1:26" ht="14.25" customHeight="1" x14ac:dyDescent="0.25">
      <c r="A927" s="115"/>
      <c r="B927" s="115"/>
      <c r="C927" s="115"/>
      <c r="D927" s="115"/>
      <c r="E927" s="115"/>
      <c r="F927" s="115"/>
      <c r="G927" s="115"/>
      <c r="H927" s="115"/>
      <c r="I927" s="115"/>
      <c r="J927" s="115"/>
      <c r="K927" s="115"/>
      <c r="L927" s="115"/>
      <c r="M927" s="115"/>
      <c r="N927" s="115"/>
      <c r="O927" s="115"/>
      <c r="P927" s="115"/>
      <c r="Q927" s="115"/>
      <c r="R927" s="115"/>
      <c r="S927" s="115"/>
      <c r="T927" s="115"/>
      <c r="U927" s="115"/>
      <c r="V927" s="115"/>
      <c r="W927" s="115"/>
      <c r="X927" s="115"/>
      <c r="Y927" s="115"/>
      <c r="Z927" s="115"/>
    </row>
    <row r="928" spans="1:26" ht="14.25" customHeight="1" x14ac:dyDescent="0.25">
      <c r="A928" s="115"/>
      <c r="B928" s="115"/>
      <c r="C928" s="115"/>
      <c r="D928" s="115"/>
      <c r="E928" s="115"/>
      <c r="F928" s="115"/>
      <c r="G928" s="115"/>
      <c r="H928" s="115"/>
      <c r="I928" s="115"/>
      <c r="J928" s="115"/>
      <c r="K928" s="115"/>
      <c r="L928" s="115"/>
      <c r="M928" s="115"/>
      <c r="N928" s="115"/>
      <c r="O928" s="115"/>
      <c r="P928" s="115"/>
      <c r="Q928" s="115"/>
      <c r="R928" s="115"/>
      <c r="S928" s="115"/>
      <c r="T928" s="115"/>
      <c r="U928" s="115"/>
      <c r="V928" s="115"/>
      <c r="W928" s="115"/>
      <c r="X928" s="115"/>
      <c r="Y928" s="115"/>
      <c r="Z928" s="115"/>
    </row>
    <row r="929" spans="1:26" ht="14.25" customHeight="1" x14ac:dyDescent="0.25">
      <c r="A929" s="115"/>
      <c r="B929" s="115"/>
      <c r="C929" s="115"/>
      <c r="D929" s="115"/>
      <c r="E929" s="115"/>
      <c r="F929" s="115"/>
      <c r="G929" s="115"/>
      <c r="H929" s="115"/>
      <c r="I929" s="115"/>
      <c r="J929" s="115"/>
      <c r="K929" s="115"/>
      <c r="L929" s="115"/>
      <c r="M929" s="115"/>
      <c r="N929" s="115"/>
      <c r="O929" s="115"/>
      <c r="P929" s="115"/>
      <c r="Q929" s="115"/>
      <c r="R929" s="115"/>
      <c r="S929" s="115"/>
      <c r="T929" s="115"/>
      <c r="U929" s="115"/>
      <c r="V929" s="115"/>
      <c r="W929" s="115"/>
      <c r="X929" s="115"/>
      <c r="Y929" s="115"/>
      <c r="Z929" s="115"/>
    </row>
    <row r="930" spans="1:26" ht="14.25" customHeight="1" x14ac:dyDescent="0.25">
      <c r="A930" s="115"/>
      <c r="B930" s="115"/>
      <c r="C930" s="115"/>
      <c r="D930" s="115"/>
      <c r="E930" s="115"/>
      <c r="F930" s="115"/>
      <c r="G930" s="115"/>
      <c r="H930" s="115"/>
      <c r="I930" s="115"/>
      <c r="J930" s="115"/>
      <c r="K930" s="115"/>
      <c r="L930" s="115"/>
      <c r="M930" s="115"/>
      <c r="N930" s="115"/>
      <c r="O930" s="115"/>
      <c r="P930" s="115"/>
      <c r="Q930" s="115"/>
      <c r="R930" s="115"/>
      <c r="S930" s="115"/>
      <c r="T930" s="115"/>
      <c r="U930" s="115"/>
      <c r="V930" s="115"/>
      <c r="W930" s="115"/>
      <c r="X930" s="115"/>
      <c r="Y930" s="115"/>
      <c r="Z930" s="115"/>
    </row>
    <row r="931" spans="1:26" ht="14.25" customHeight="1" x14ac:dyDescent="0.25">
      <c r="A931" s="115"/>
      <c r="B931" s="115"/>
      <c r="C931" s="115"/>
      <c r="D931" s="115"/>
      <c r="E931" s="115"/>
      <c r="F931" s="115"/>
      <c r="G931" s="115"/>
      <c r="H931" s="115"/>
      <c r="I931" s="115"/>
      <c r="J931" s="115"/>
      <c r="K931" s="115"/>
      <c r="L931" s="115"/>
      <c r="M931" s="115"/>
      <c r="N931" s="115"/>
      <c r="O931" s="115"/>
      <c r="P931" s="115"/>
      <c r="Q931" s="115"/>
      <c r="R931" s="115"/>
      <c r="S931" s="115"/>
      <c r="T931" s="115"/>
      <c r="U931" s="115"/>
      <c r="V931" s="115"/>
      <c r="W931" s="115"/>
      <c r="X931" s="115"/>
      <c r="Y931" s="115"/>
      <c r="Z931" s="115"/>
    </row>
    <row r="932" spans="1:26" ht="14.25" customHeight="1" x14ac:dyDescent="0.25">
      <c r="A932" s="115"/>
      <c r="B932" s="115"/>
      <c r="C932" s="115"/>
      <c r="D932" s="115"/>
      <c r="E932" s="115"/>
      <c r="F932" s="115"/>
      <c r="G932" s="115"/>
      <c r="H932" s="115"/>
      <c r="I932" s="115"/>
      <c r="J932" s="115"/>
      <c r="K932" s="115"/>
      <c r="L932" s="115"/>
      <c r="M932" s="115"/>
      <c r="N932" s="115"/>
      <c r="O932" s="115"/>
      <c r="P932" s="115"/>
      <c r="Q932" s="115"/>
      <c r="R932" s="115"/>
      <c r="S932" s="115"/>
      <c r="T932" s="115"/>
      <c r="U932" s="115"/>
      <c r="V932" s="115"/>
      <c r="W932" s="115"/>
      <c r="X932" s="115"/>
      <c r="Y932" s="115"/>
      <c r="Z932" s="115"/>
    </row>
    <row r="933" spans="1:26" ht="14.25" customHeight="1" x14ac:dyDescent="0.25">
      <c r="A933" s="115"/>
      <c r="B933" s="115"/>
      <c r="C933" s="115"/>
      <c r="D933" s="115"/>
      <c r="E933" s="115"/>
      <c r="F933" s="115"/>
      <c r="G933" s="115"/>
      <c r="H933" s="115"/>
      <c r="I933" s="115"/>
      <c r="J933" s="115"/>
      <c r="K933" s="115"/>
      <c r="L933" s="115"/>
      <c r="M933" s="115"/>
      <c r="N933" s="115"/>
      <c r="O933" s="115"/>
      <c r="P933" s="115"/>
      <c r="Q933" s="115"/>
      <c r="R933" s="115"/>
      <c r="S933" s="115"/>
      <c r="T933" s="115"/>
      <c r="U933" s="115"/>
      <c r="V933" s="115"/>
      <c r="W933" s="115"/>
      <c r="X933" s="115"/>
      <c r="Y933" s="115"/>
      <c r="Z933" s="115"/>
    </row>
    <row r="934" spans="1:26" ht="14.25" customHeight="1" x14ac:dyDescent="0.25">
      <c r="A934" s="115"/>
      <c r="B934" s="115"/>
      <c r="C934" s="115"/>
      <c r="D934" s="115"/>
      <c r="E934" s="115"/>
      <c r="F934" s="115"/>
      <c r="G934" s="115"/>
      <c r="H934" s="115"/>
      <c r="I934" s="115"/>
      <c r="J934" s="115"/>
      <c r="K934" s="115"/>
      <c r="L934" s="115"/>
      <c r="M934" s="115"/>
      <c r="N934" s="115"/>
      <c r="O934" s="115"/>
      <c r="P934" s="115"/>
      <c r="Q934" s="115"/>
      <c r="R934" s="115"/>
      <c r="S934" s="115"/>
      <c r="T934" s="115"/>
      <c r="U934" s="115"/>
      <c r="V934" s="115"/>
      <c r="W934" s="115"/>
      <c r="X934" s="115"/>
      <c r="Y934" s="115"/>
      <c r="Z934" s="115"/>
    </row>
    <row r="935" spans="1:26" ht="14.25" customHeight="1" x14ac:dyDescent="0.25">
      <c r="A935" s="115"/>
      <c r="B935" s="115"/>
      <c r="C935" s="115"/>
      <c r="D935" s="115"/>
      <c r="E935" s="115"/>
      <c r="F935" s="115"/>
      <c r="G935" s="115"/>
      <c r="H935" s="115"/>
      <c r="I935" s="115"/>
      <c r="J935" s="115"/>
      <c r="K935" s="115"/>
      <c r="L935" s="115"/>
      <c r="M935" s="115"/>
      <c r="N935" s="115"/>
      <c r="O935" s="115"/>
      <c r="P935" s="115"/>
      <c r="Q935" s="115"/>
      <c r="R935" s="115"/>
      <c r="S935" s="115"/>
      <c r="T935" s="115"/>
      <c r="U935" s="115"/>
      <c r="V935" s="115"/>
      <c r="W935" s="115"/>
      <c r="X935" s="115"/>
      <c r="Y935" s="115"/>
      <c r="Z935" s="115"/>
    </row>
    <row r="936" spans="1:26" ht="14.25" customHeight="1" x14ac:dyDescent="0.25">
      <c r="A936" s="115"/>
      <c r="B936" s="115"/>
      <c r="C936" s="115"/>
      <c r="D936" s="115"/>
      <c r="E936" s="115"/>
      <c r="F936" s="115"/>
      <c r="G936" s="115"/>
      <c r="H936" s="115"/>
      <c r="I936" s="115"/>
      <c r="J936" s="115"/>
      <c r="K936" s="115"/>
      <c r="L936" s="115"/>
      <c r="M936" s="115"/>
      <c r="N936" s="115"/>
      <c r="O936" s="115"/>
      <c r="P936" s="115"/>
      <c r="Q936" s="115"/>
      <c r="R936" s="115"/>
      <c r="S936" s="115"/>
      <c r="T936" s="115"/>
      <c r="U936" s="115"/>
      <c r="V936" s="115"/>
      <c r="W936" s="115"/>
      <c r="X936" s="115"/>
      <c r="Y936" s="115"/>
      <c r="Z936" s="115"/>
    </row>
    <row r="937" spans="1:26" ht="14.25" customHeight="1" x14ac:dyDescent="0.25">
      <c r="A937" s="115"/>
      <c r="B937" s="115"/>
      <c r="C937" s="115"/>
      <c r="D937" s="115"/>
      <c r="E937" s="115"/>
      <c r="F937" s="115"/>
      <c r="G937" s="115"/>
      <c r="H937" s="115"/>
      <c r="I937" s="115"/>
      <c r="J937" s="115"/>
      <c r="K937" s="115"/>
      <c r="L937" s="115"/>
      <c r="M937" s="115"/>
      <c r="N937" s="115"/>
      <c r="O937" s="115"/>
      <c r="P937" s="115"/>
      <c r="Q937" s="115"/>
      <c r="R937" s="115"/>
      <c r="S937" s="115"/>
      <c r="T937" s="115"/>
      <c r="U937" s="115"/>
      <c r="V937" s="115"/>
      <c r="W937" s="115"/>
      <c r="X937" s="115"/>
      <c r="Y937" s="115"/>
      <c r="Z937" s="115"/>
    </row>
    <row r="938" spans="1:26" ht="14.25" customHeight="1" x14ac:dyDescent="0.25">
      <c r="A938" s="115"/>
      <c r="B938" s="115"/>
      <c r="C938" s="115"/>
      <c r="D938" s="115"/>
      <c r="E938" s="115"/>
      <c r="F938" s="115"/>
      <c r="G938" s="115"/>
      <c r="H938" s="115"/>
      <c r="I938" s="115"/>
      <c r="J938" s="115"/>
      <c r="K938" s="115"/>
      <c r="L938" s="115"/>
      <c r="M938" s="115"/>
      <c r="N938" s="115"/>
      <c r="O938" s="115"/>
      <c r="P938" s="115"/>
      <c r="Q938" s="115"/>
      <c r="R938" s="115"/>
      <c r="S938" s="115"/>
      <c r="T938" s="115"/>
      <c r="U938" s="115"/>
      <c r="V938" s="115"/>
      <c r="W938" s="115"/>
      <c r="X938" s="115"/>
      <c r="Y938" s="115"/>
      <c r="Z938" s="115"/>
    </row>
    <row r="939" spans="1:26" ht="14.25" customHeight="1" x14ac:dyDescent="0.25">
      <c r="A939" s="115"/>
      <c r="B939" s="115"/>
      <c r="C939" s="115"/>
      <c r="D939" s="115"/>
      <c r="E939" s="115"/>
      <c r="F939" s="115"/>
      <c r="G939" s="115"/>
      <c r="H939" s="115"/>
      <c r="I939" s="115"/>
      <c r="J939" s="115"/>
      <c r="K939" s="115"/>
      <c r="L939" s="115"/>
      <c r="M939" s="115"/>
      <c r="N939" s="115"/>
      <c r="O939" s="115"/>
      <c r="P939" s="115"/>
      <c r="Q939" s="115"/>
      <c r="R939" s="115"/>
      <c r="S939" s="115"/>
      <c r="T939" s="115"/>
      <c r="U939" s="115"/>
      <c r="V939" s="115"/>
      <c r="W939" s="115"/>
      <c r="X939" s="115"/>
      <c r="Y939" s="115"/>
      <c r="Z939" s="115"/>
    </row>
    <row r="940" spans="1:26" ht="14.25" customHeight="1" x14ac:dyDescent="0.25">
      <c r="A940" s="115"/>
      <c r="B940" s="115"/>
      <c r="C940" s="115"/>
      <c r="D940" s="115"/>
      <c r="E940" s="115"/>
      <c r="F940" s="115"/>
      <c r="G940" s="115"/>
      <c r="H940" s="115"/>
      <c r="I940" s="115"/>
      <c r="J940" s="115"/>
      <c r="K940" s="115"/>
      <c r="L940" s="115"/>
      <c r="M940" s="115"/>
      <c r="N940" s="115"/>
      <c r="O940" s="115"/>
      <c r="P940" s="115"/>
      <c r="Q940" s="115"/>
      <c r="R940" s="115"/>
      <c r="S940" s="115"/>
      <c r="T940" s="115"/>
      <c r="U940" s="115"/>
      <c r="V940" s="115"/>
      <c r="W940" s="115"/>
      <c r="X940" s="115"/>
      <c r="Y940" s="115"/>
      <c r="Z940" s="115"/>
    </row>
    <row r="941" spans="1:26" ht="14.25" customHeight="1" x14ac:dyDescent="0.25">
      <c r="A941" s="115"/>
      <c r="B941" s="115"/>
      <c r="C941" s="115"/>
      <c r="D941" s="115"/>
      <c r="E941" s="115"/>
      <c r="F941" s="115"/>
      <c r="G941" s="115"/>
      <c r="H941" s="115"/>
      <c r="I941" s="115"/>
      <c r="J941" s="115"/>
      <c r="K941" s="115"/>
      <c r="L941" s="115"/>
      <c r="M941" s="115"/>
      <c r="N941" s="115"/>
      <c r="O941" s="115"/>
      <c r="P941" s="115"/>
      <c r="Q941" s="115"/>
      <c r="R941" s="115"/>
      <c r="S941" s="115"/>
      <c r="T941" s="115"/>
      <c r="U941" s="115"/>
      <c r="V941" s="115"/>
      <c r="W941" s="115"/>
      <c r="X941" s="115"/>
      <c r="Y941" s="115"/>
      <c r="Z941" s="115"/>
    </row>
    <row r="942" spans="1:26" ht="14.25" customHeight="1" x14ac:dyDescent="0.25">
      <c r="A942" s="115"/>
      <c r="B942" s="115"/>
      <c r="C942" s="115"/>
      <c r="D942" s="115"/>
      <c r="E942" s="115"/>
      <c r="F942" s="115"/>
      <c r="G942" s="115"/>
      <c r="H942" s="115"/>
      <c r="I942" s="115"/>
      <c r="J942" s="115"/>
      <c r="K942" s="115"/>
      <c r="L942" s="115"/>
      <c r="M942" s="115"/>
      <c r="N942" s="115"/>
      <c r="O942" s="115"/>
      <c r="P942" s="115"/>
      <c r="Q942" s="115"/>
      <c r="R942" s="115"/>
      <c r="S942" s="115"/>
      <c r="T942" s="115"/>
      <c r="U942" s="115"/>
      <c r="V942" s="115"/>
      <c r="W942" s="115"/>
      <c r="X942" s="115"/>
      <c r="Y942" s="115"/>
      <c r="Z942" s="115"/>
    </row>
    <row r="943" spans="1:26" ht="14.25" customHeight="1" x14ac:dyDescent="0.25">
      <c r="A943" s="115"/>
      <c r="B943" s="115"/>
      <c r="C943" s="115"/>
      <c r="D943" s="115"/>
      <c r="E943" s="115"/>
      <c r="F943" s="115"/>
      <c r="G943" s="115"/>
      <c r="H943" s="115"/>
      <c r="I943" s="115"/>
      <c r="J943" s="115"/>
      <c r="K943" s="115"/>
      <c r="L943" s="115"/>
      <c r="M943" s="115"/>
      <c r="N943" s="115"/>
      <c r="O943" s="115"/>
      <c r="P943" s="115"/>
      <c r="Q943" s="115"/>
      <c r="R943" s="115"/>
      <c r="S943" s="115"/>
      <c r="T943" s="115"/>
      <c r="U943" s="115"/>
      <c r="V943" s="115"/>
      <c r="W943" s="115"/>
      <c r="X943" s="115"/>
      <c r="Y943" s="115"/>
      <c r="Z943" s="115"/>
    </row>
    <row r="944" spans="1:26" ht="14.25" customHeight="1" x14ac:dyDescent="0.25">
      <c r="A944" s="115"/>
      <c r="B944" s="115"/>
      <c r="C944" s="115"/>
      <c r="D944" s="115"/>
      <c r="E944" s="115"/>
      <c r="F944" s="115"/>
      <c r="G944" s="115"/>
      <c r="H944" s="115"/>
      <c r="I944" s="115"/>
      <c r="J944" s="115"/>
      <c r="K944" s="115"/>
      <c r="L944" s="115"/>
      <c r="M944" s="115"/>
      <c r="N944" s="115"/>
      <c r="O944" s="115"/>
      <c r="P944" s="115"/>
      <c r="Q944" s="115"/>
      <c r="R944" s="115"/>
      <c r="S944" s="115"/>
      <c r="T944" s="115"/>
      <c r="U944" s="115"/>
      <c r="V944" s="115"/>
      <c r="W944" s="115"/>
      <c r="X944" s="115"/>
      <c r="Y944" s="115"/>
      <c r="Z944" s="115"/>
    </row>
    <row r="945" spans="1:26" ht="14.25" customHeight="1" x14ac:dyDescent="0.25">
      <c r="A945" s="115"/>
      <c r="B945" s="115"/>
      <c r="C945" s="115"/>
      <c r="D945" s="115"/>
      <c r="E945" s="115"/>
      <c r="F945" s="115"/>
      <c r="G945" s="115"/>
      <c r="H945" s="115"/>
      <c r="I945" s="115"/>
      <c r="J945" s="115"/>
      <c r="K945" s="115"/>
      <c r="L945" s="115"/>
      <c r="M945" s="115"/>
      <c r="N945" s="115"/>
      <c r="O945" s="115"/>
      <c r="P945" s="115"/>
      <c r="Q945" s="115"/>
      <c r="R945" s="115"/>
      <c r="S945" s="115"/>
      <c r="T945" s="115"/>
      <c r="U945" s="115"/>
      <c r="V945" s="115"/>
      <c r="W945" s="115"/>
      <c r="X945" s="115"/>
      <c r="Y945" s="115"/>
      <c r="Z945" s="115"/>
    </row>
    <row r="946" spans="1:26" ht="14.25" customHeight="1" x14ac:dyDescent="0.25">
      <c r="A946" s="115"/>
      <c r="B946" s="115"/>
      <c r="C946" s="115"/>
      <c r="D946" s="115"/>
      <c r="E946" s="115"/>
      <c r="F946" s="115"/>
      <c r="G946" s="115"/>
      <c r="H946" s="115"/>
      <c r="I946" s="115"/>
      <c r="J946" s="115"/>
      <c r="K946" s="115"/>
      <c r="L946" s="115"/>
      <c r="M946" s="115"/>
      <c r="N946" s="115"/>
      <c r="O946" s="115"/>
      <c r="P946" s="115"/>
      <c r="Q946" s="115"/>
      <c r="R946" s="115"/>
      <c r="S946" s="115"/>
      <c r="T946" s="115"/>
      <c r="U946" s="115"/>
      <c r="V946" s="115"/>
      <c r="W946" s="115"/>
      <c r="X946" s="115"/>
      <c r="Y946" s="115"/>
      <c r="Z946" s="115"/>
    </row>
    <row r="947" spans="1:26" ht="14.25" customHeight="1" x14ac:dyDescent="0.25">
      <c r="A947" s="115"/>
      <c r="B947" s="115"/>
      <c r="C947" s="115"/>
      <c r="D947" s="115"/>
      <c r="E947" s="115"/>
      <c r="F947" s="115"/>
      <c r="G947" s="115"/>
      <c r="H947" s="115"/>
      <c r="I947" s="115"/>
      <c r="J947" s="115"/>
      <c r="K947" s="115"/>
      <c r="L947" s="115"/>
      <c r="M947" s="115"/>
      <c r="N947" s="115"/>
      <c r="O947" s="115"/>
      <c r="P947" s="115"/>
      <c r="Q947" s="115"/>
      <c r="R947" s="115"/>
      <c r="S947" s="115"/>
      <c r="T947" s="115"/>
      <c r="U947" s="115"/>
      <c r="V947" s="115"/>
      <c r="W947" s="115"/>
      <c r="X947" s="115"/>
      <c r="Y947" s="115"/>
      <c r="Z947" s="115"/>
    </row>
    <row r="948" spans="1:26" ht="14.25" customHeight="1" x14ac:dyDescent="0.25">
      <c r="A948" s="115"/>
      <c r="B948" s="115"/>
      <c r="C948" s="115"/>
      <c r="D948" s="115"/>
      <c r="E948" s="115"/>
      <c r="F948" s="115"/>
      <c r="G948" s="115"/>
      <c r="H948" s="115"/>
      <c r="I948" s="115"/>
      <c r="J948" s="115"/>
      <c r="K948" s="115"/>
      <c r="L948" s="115"/>
      <c r="M948" s="115"/>
      <c r="N948" s="115"/>
      <c r="O948" s="115"/>
      <c r="P948" s="115"/>
      <c r="Q948" s="115"/>
      <c r="R948" s="115"/>
      <c r="S948" s="115"/>
      <c r="T948" s="115"/>
      <c r="U948" s="115"/>
      <c r="V948" s="115"/>
      <c r="W948" s="115"/>
      <c r="X948" s="115"/>
      <c r="Y948" s="115"/>
      <c r="Z948" s="115"/>
    </row>
    <row r="949" spans="1:26" ht="14.25" customHeight="1" x14ac:dyDescent="0.25">
      <c r="A949" s="115"/>
      <c r="B949" s="115"/>
      <c r="C949" s="115"/>
      <c r="D949" s="115"/>
      <c r="E949" s="115"/>
      <c r="F949" s="115"/>
      <c r="G949" s="115"/>
      <c r="H949" s="115"/>
      <c r="I949" s="115"/>
      <c r="J949" s="115"/>
      <c r="K949" s="115"/>
      <c r="L949" s="115"/>
      <c r="M949" s="115"/>
      <c r="N949" s="115"/>
      <c r="O949" s="115"/>
      <c r="P949" s="115"/>
      <c r="Q949" s="115"/>
      <c r="R949" s="115"/>
      <c r="S949" s="115"/>
      <c r="T949" s="115"/>
      <c r="U949" s="115"/>
      <c r="V949" s="115"/>
      <c r="W949" s="115"/>
      <c r="X949" s="115"/>
      <c r="Y949" s="115"/>
      <c r="Z949" s="115"/>
    </row>
    <row r="950" spans="1:26" ht="14.25" customHeight="1" x14ac:dyDescent="0.25">
      <c r="A950" s="115"/>
      <c r="B950" s="115"/>
      <c r="C950" s="115"/>
      <c r="D950" s="115"/>
      <c r="E950" s="115"/>
      <c r="F950" s="115"/>
      <c r="G950" s="115"/>
      <c r="H950" s="115"/>
      <c r="I950" s="115"/>
      <c r="J950" s="115"/>
      <c r="K950" s="115"/>
      <c r="L950" s="115"/>
      <c r="M950" s="115"/>
      <c r="N950" s="115"/>
      <c r="O950" s="115"/>
      <c r="P950" s="115"/>
      <c r="Q950" s="115"/>
      <c r="R950" s="115"/>
      <c r="S950" s="115"/>
      <c r="T950" s="115"/>
      <c r="U950" s="115"/>
      <c r="V950" s="115"/>
      <c r="W950" s="115"/>
      <c r="X950" s="115"/>
      <c r="Y950" s="115"/>
      <c r="Z950" s="115"/>
    </row>
    <row r="951" spans="1:26" ht="14.25" customHeight="1" x14ac:dyDescent="0.25">
      <c r="A951" s="115"/>
      <c r="B951" s="115"/>
      <c r="C951" s="115"/>
      <c r="D951" s="115"/>
      <c r="E951" s="115"/>
      <c r="F951" s="115"/>
      <c r="G951" s="115"/>
      <c r="H951" s="115"/>
      <c r="I951" s="115"/>
      <c r="J951" s="115"/>
      <c r="K951" s="115"/>
      <c r="L951" s="115"/>
      <c r="M951" s="115"/>
      <c r="N951" s="115"/>
      <c r="O951" s="115"/>
      <c r="P951" s="115"/>
      <c r="Q951" s="115"/>
      <c r="R951" s="115"/>
      <c r="S951" s="115"/>
      <c r="T951" s="115"/>
      <c r="U951" s="115"/>
      <c r="V951" s="115"/>
      <c r="W951" s="115"/>
      <c r="X951" s="115"/>
      <c r="Y951" s="115"/>
      <c r="Z951" s="115"/>
    </row>
    <row r="952" spans="1:26" ht="14.25" customHeight="1" x14ac:dyDescent="0.25">
      <c r="A952" s="115"/>
      <c r="B952" s="115"/>
      <c r="C952" s="115"/>
      <c r="D952" s="115"/>
      <c r="E952" s="115"/>
      <c r="F952" s="115"/>
      <c r="G952" s="115"/>
      <c r="H952" s="115"/>
      <c r="I952" s="115"/>
      <c r="J952" s="115"/>
      <c r="K952" s="115"/>
      <c r="L952" s="115"/>
      <c r="M952" s="115"/>
      <c r="N952" s="115"/>
      <c r="O952" s="115"/>
      <c r="P952" s="115"/>
      <c r="Q952" s="115"/>
      <c r="R952" s="115"/>
      <c r="S952" s="115"/>
      <c r="T952" s="115"/>
      <c r="U952" s="115"/>
      <c r="V952" s="115"/>
      <c r="W952" s="115"/>
      <c r="X952" s="115"/>
      <c r="Y952" s="115"/>
      <c r="Z952" s="115"/>
    </row>
    <row r="953" spans="1:26" ht="14.25" customHeight="1" x14ac:dyDescent="0.25">
      <c r="A953" s="115"/>
      <c r="B953" s="115"/>
      <c r="C953" s="115"/>
      <c r="D953" s="115"/>
      <c r="E953" s="115"/>
      <c r="F953" s="115"/>
      <c r="G953" s="115"/>
      <c r="H953" s="115"/>
      <c r="I953" s="115"/>
      <c r="J953" s="115"/>
      <c r="K953" s="115"/>
      <c r="L953" s="115"/>
      <c r="M953" s="115"/>
      <c r="N953" s="115"/>
      <c r="O953" s="115"/>
      <c r="P953" s="115"/>
      <c r="Q953" s="115"/>
      <c r="R953" s="115"/>
      <c r="S953" s="115"/>
      <c r="T953" s="115"/>
      <c r="U953" s="115"/>
      <c r="V953" s="115"/>
      <c r="W953" s="115"/>
      <c r="X953" s="115"/>
      <c r="Y953" s="115"/>
      <c r="Z953" s="115"/>
    </row>
    <row r="954" spans="1:26" ht="14.25" customHeight="1" x14ac:dyDescent="0.25">
      <c r="A954" s="115"/>
      <c r="B954" s="115"/>
      <c r="C954" s="115"/>
      <c r="D954" s="115"/>
      <c r="E954" s="115"/>
      <c r="F954" s="115"/>
      <c r="G954" s="115"/>
      <c r="H954" s="115"/>
      <c r="I954" s="115"/>
      <c r="J954" s="115"/>
      <c r="K954" s="115"/>
      <c r="L954" s="115"/>
      <c r="M954" s="115"/>
      <c r="N954" s="115"/>
      <c r="O954" s="115"/>
      <c r="P954" s="115"/>
      <c r="Q954" s="115"/>
      <c r="R954" s="115"/>
      <c r="S954" s="115"/>
      <c r="T954" s="115"/>
      <c r="U954" s="115"/>
      <c r="V954" s="115"/>
      <c r="W954" s="115"/>
      <c r="X954" s="115"/>
      <c r="Y954" s="115"/>
      <c r="Z954" s="115"/>
    </row>
    <row r="955" spans="1:26" ht="14.25" customHeight="1" x14ac:dyDescent="0.25">
      <c r="A955" s="115"/>
      <c r="B955" s="115"/>
      <c r="C955" s="115"/>
      <c r="D955" s="115"/>
      <c r="E955" s="115"/>
      <c r="F955" s="115"/>
      <c r="G955" s="115"/>
      <c r="H955" s="115"/>
      <c r="I955" s="115"/>
      <c r="J955" s="115"/>
      <c r="K955" s="115"/>
      <c r="L955" s="115"/>
      <c r="M955" s="115"/>
      <c r="N955" s="115"/>
      <c r="O955" s="115"/>
      <c r="P955" s="115"/>
      <c r="Q955" s="115"/>
      <c r="R955" s="115"/>
      <c r="S955" s="115"/>
      <c r="T955" s="115"/>
      <c r="U955" s="115"/>
      <c r="V955" s="115"/>
      <c r="W955" s="115"/>
      <c r="X955" s="115"/>
      <c r="Y955" s="115"/>
      <c r="Z955" s="115"/>
    </row>
    <row r="956" spans="1:26" ht="14.25" customHeight="1" x14ac:dyDescent="0.25">
      <c r="A956" s="115"/>
      <c r="B956" s="115"/>
      <c r="C956" s="115"/>
      <c r="D956" s="115"/>
      <c r="E956" s="115"/>
      <c r="F956" s="115"/>
      <c r="G956" s="115"/>
      <c r="H956" s="115"/>
      <c r="I956" s="115"/>
      <c r="J956" s="115"/>
      <c r="K956" s="115"/>
      <c r="L956" s="115"/>
      <c r="M956" s="115"/>
      <c r="N956" s="115"/>
      <c r="O956" s="115"/>
      <c r="P956" s="115"/>
      <c r="Q956" s="115"/>
      <c r="R956" s="115"/>
      <c r="S956" s="115"/>
      <c r="T956" s="115"/>
      <c r="U956" s="115"/>
      <c r="V956" s="115"/>
      <c r="W956" s="115"/>
      <c r="X956" s="115"/>
      <c r="Y956" s="115"/>
      <c r="Z956" s="115"/>
    </row>
    <row r="957" spans="1:26" ht="14.25" customHeight="1" x14ac:dyDescent="0.25">
      <c r="A957" s="115"/>
      <c r="B957" s="115"/>
      <c r="C957" s="115"/>
      <c r="D957" s="115"/>
      <c r="E957" s="115"/>
      <c r="F957" s="115"/>
      <c r="G957" s="115"/>
      <c r="H957" s="115"/>
      <c r="I957" s="115"/>
      <c r="J957" s="115"/>
      <c r="K957" s="115"/>
      <c r="L957" s="115"/>
      <c r="M957" s="115"/>
      <c r="N957" s="115"/>
      <c r="O957" s="115"/>
      <c r="P957" s="115"/>
      <c r="Q957" s="115"/>
      <c r="R957" s="115"/>
      <c r="S957" s="115"/>
      <c r="T957" s="115"/>
      <c r="U957" s="115"/>
      <c r="V957" s="115"/>
      <c r="W957" s="115"/>
      <c r="X957" s="115"/>
      <c r="Y957" s="115"/>
      <c r="Z957" s="115"/>
    </row>
    <row r="958" spans="1:26" ht="14.25" customHeight="1" x14ac:dyDescent="0.25">
      <c r="A958" s="115"/>
      <c r="B958" s="115"/>
      <c r="C958" s="115"/>
      <c r="D958" s="115"/>
      <c r="E958" s="115"/>
      <c r="F958" s="115"/>
      <c r="G958" s="115"/>
      <c r="H958" s="115"/>
      <c r="I958" s="115"/>
      <c r="J958" s="115"/>
      <c r="K958" s="115"/>
      <c r="L958" s="115"/>
      <c r="M958" s="115"/>
      <c r="N958" s="115"/>
      <c r="O958" s="115"/>
      <c r="P958" s="115"/>
      <c r="Q958" s="115"/>
      <c r="R958" s="115"/>
      <c r="S958" s="115"/>
      <c r="T958" s="115"/>
      <c r="U958" s="115"/>
      <c r="V958" s="115"/>
      <c r="W958" s="115"/>
      <c r="X958" s="115"/>
      <c r="Y958" s="115"/>
      <c r="Z958" s="115"/>
    </row>
    <row r="959" spans="1:26" ht="14.25" customHeight="1" x14ac:dyDescent="0.25">
      <c r="A959" s="115"/>
      <c r="B959" s="115"/>
      <c r="C959" s="115"/>
      <c r="D959" s="115"/>
      <c r="E959" s="115"/>
      <c r="F959" s="115"/>
      <c r="G959" s="115"/>
      <c r="H959" s="115"/>
      <c r="I959" s="115"/>
      <c r="J959" s="115"/>
      <c r="K959" s="115"/>
      <c r="L959" s="115"/>
      <c r="M959" s="115"/>
      <c r="N959" s="115"/>
      <c r="O959" s="115"/>
      <c r="P959" s="115"/>
      <c r="Q959" s="115"/>
      <c r="R959" s="115"/>
      <c r="S959" s="115"/>
      <c r="T959" s="115"/>
      <c r="U959" s="115"/>
      <c r="V959" s="115"/>
      <c r="W959" s="115"/>
      <c r="X959" s="115"/>
      <c r="Y959" s="115"/>
      <c r="Z959" s="115"/>
    </row>
    <row r="960" spans="1:26" ht="14.25" customHeight="1" x14ac:dyDescent="0.25">
      <c r="A960" s="115"/>
      <c r="B960" s="115"/>
      <c r="C960" s="115"/>
      <c r="D960" s="115"/>
      <c r="E960" s="115"/>
      <c r="F960" s="115"/>
      <c r="G960" s="115"/>
      <c r="H960" s="115"/>
      <c r="I960" s="115"/>
      <c r="J960" s="115"/>
      <c r="K960" s="115"/>
      <c r="L960" s="115"/>
      <c r="M960" s="115"/>
      <c r="N960" s="115"/>
      <c r="O960" s="115"/>
      <c r="P960" s="115"/>
      <c r="Q960" s="115"/>
      <c r="R960" s="115"/>
      <c r="S960" s="115"/>
      <c r="T960" s="115"/>
      <c r="U960" s="115"/>
      <c r="V960" s="115"/>
      <c r="W960" s="115"/>
      <c r="X960" s="115"/>
      <c r="Y960" s="115"/>
      <c r="Z960" s="115"/>
    </row>
    <row r="961" spans="1:26" ht="14.25" customHeight="1" x14ac:dyDescent="0.25">
      <c r="A961" s="115"/>
      <c r="B961" s="115"/>
      <c r="C961" s="115"/>
      <c r="D961" s="115"/>
      <c r="E961" s="115"/>
      <c r="F961" s="115"/>
      <c r="G961" s="115"/>
      <c r="H961" s="115"/>
      <c r="I961" s="115"/>
      <c r="J961" s="115"/>
      <c r="K961" s="115"/>
      <c r="L961" s="115"/>
      <c r="M961" s="115"/>
      <c r="N961" s="115"/>
      <c r="O961" s="115"/>
      <c r="P961" s="115"/>
      <c r="Q961" s="115"/>
      <c r="R961" s="115"/>
      <c r="S961" s="115"/>
      <c r="T961" s="115"/>
      <c r="U961" s="115"/>
      <c r="V961" s="115"/>
      <c r="W961" s="115"/>
      <c r="X961" s="115"/>
      <c r="Y961" s="115"/>
      <c r="Z961" s="115"/>
    </row>
    <row r="962" spans="1:26" ht="14.25" customHeight="1" x14ac:dyDescent="0.25">
      <c r="A962" s="115"/>
      <c r="B962" s="115"/>
      <c r="C962" s="115"/>
      <c r="D962" s="115"/>
      <c r="E962" s="115"/>
      <c r="F962" s="115"/>
      <c r="G962" s="115"/>
      <c r="H962" s="115"/>
      <c r="I962" s="115"/>
      <c r="J962" s="115"/>
      <c r="K962" s="115"/>
      <c r="L962" s="115"/>
      <c r="M962" s="115"/>
      <c r="N962" s="115"/>
      <c r="O962" s="115"/>
      <c r="P962" s="115"/>
      <c r="Q962" s="115"/>
      <c r="R962" s="115"/>
      <c r="S962" s="115"/>
      <c r="T962" s="115"/>
      <c r="U962" s="115"/>
      <c r="V962" s="115"/>
      <c r="W962" s="115"/>
      <c r="X962" s="115"/>
      <c r="Y962" s="115"/>
      <c r="Z962" s="115"/>
    </row>
    <row r="963" spans="1:26" ht="14.25" customHeight="1" x14ac:dyDescent="0.25">
      <c r="A963" s="115"/>
      <c r="B963" s="115"/>
      <c r="C963" s="115"/>
      <c r="D963" s="115"/>
      <c r="E963" s="115"/>
      <c r="F963" s="115"/>
      <c r="G963" s="115"/>
      <c r="H963" s="115"/>
      <c r="I963" s="115"/>
      <c r="J963" s="115"/>
      <c r="K963" s="115"/>
      <c r="L963" s="115"/>
      <c r="M963" s="115"/>
      <c r="N963" s="115"/>
      <c r="O963" s="115"/>
      <c r="P963" s="115"/>
      <c r="Q963" s="115"/>
      <c r="R963" s="115"/>
      <c r="S963" s="115"/>
      <c r="T963" s="115"/>
      <c r="U963" s="115"/>
      <c r="V963" s="115"/>
      <c r="W963" s="115"/>
      <c r="X963" s="115"/>
      <c r="Y963" s="115"/>
      <c r="Z963" s="115"/>
    </row>
    <row r="964" spans="1:26" ht="14.25" customHeight="1" x14ac:dyDescent="0.25">
      <c r="A964" s="115"/>
      <c r="B964" s="115"/>
      <c r="C964" s="115"/>
      <c r="D964" s="115"/>
      <c r="E964" s="115"/>
      <c r="F964" s="115"/>
      <c r="G964" s="115"/>
      <c r="H964" s="115"/>
      <c r="I964" s="115"/>
      <c r="J964" s="115"/>
      <c r="K964" s="115"/>
      <c r="L964" s="115"/>
      <c r="M964" s="115"/>
      <c r="N964" s="115"/>
      <c r="O964" s="115"/>
      <c r="P964" s="115"/>
      <c r="Q964" s="115"/>
      <c r="R964" s="115"/>
      <c r="S964" s="115"/>
      <c r="T964" s="115"/>
      <c r="U964" s="115"/>
      <c r="V964" s="115"/>
      <c r="W964" s="115"/>
      <c r="X964" s="115"/>
      <c r="Y964" s="115"/>
      <c r="Z964" s="115"/>
    </row>
    <row r="965" spans="1:26" ht="14.25" customHeight="1" x14ac:dyDescent="0.25">
      <c r="A965" s="115"/>
      <c r="B965" s="115"/>
      <c r="C965" s="115"/>
      <c r="D965" s="115"/>
      <c r="E965" s="115"/>
      <c r="F965" s="115"/>
      <c r="G965" s="115"/>
      <c r="H965" s="115"/>
      <c r="I965" s="115"/>
      <c r="J965" s="115"/>
      <c r="K965" s="115"/>
      <c r="L965" s="115"/>
      <c r="M965" s="115"/>
      <c r="N965" s="115"/>
      <c r="O965" s="115"/>
      <c r="P965" s="115"/>
      <c r="Q965" s="115"/>
      <c r="R965" s="115"/>
      <c r="S965" s="115"/>
      <c r="T965" s="115"/>
      <c r="U965" s="115"/>
      <c r="V965" s="115"/>
      <c r="W965" s="115"/>
      <c r="X965" s="115"/>
      <c r="Y965" s="115"/>
      <c r="Z965" s="115"/>
    </row>
    <row r="966" spans="1:26" ht="14.25" customHeight="1" x14ac:dyDescent="0.25">
      <c r="A966" s="115"/>
      <c r="B966" s="115"/>
      <c r="C966" s="115"/>
      <c r="D966" s="115"/>
      <c r="E966" s="115"/>
      <c r="F966" s="115"/>
      <c r="G966" s="115"/>
      <c r="H966" s="115"/>
      <c r="I966" s="115"/>
      <c r="J966" s="115"/>
      <c r="K966" s="115"/>
      <c r="L966" s="115"/>
      <c r="M966" s="115"/>
      <c r="N966" s="115"/>
      <c r="O966" s="115"/>
      <c r="P966" s="115"/>
      <c r="Q966" s="115"/>
      <c r="R966" s="115"/>
      <c r="S966" s="115"/>
      <c r="T966" s="115"/>
      <c r="U966" s="115"/>
      <c r="V966" s="115"/>
      <c r="W966" s="115"/>
      <c r="X966" s="115"/>
      <c r="Y966" s="115"/>
      <c r="Z966" s="115"/>
    </row>
    <row r="967" spans="1:26" ht="14.25" customHeight="1" x14ac:dyDescent="0.25">
      <c r="A967" s="115"/>
      <c r="B967" s="115"/>
      <c r="C967" s="115"/>
      <c r="D967" s="115"/>
      <c r="E967" s="115"/>
      <c r="F967" s="115"/>
      <c r="G967" s="115"/>
      <c r="H967" s="115"/>
      <c r="I967" s="115"/>
      <c r="J967" s="115"/>
      <c r="K967" s="115"/>
      <c r="L967" s="115"/>
      <c r="M967" s="115"/>
      <c r="N967" s="115"/>
      <c r="O967" s="115"/>
      <c r="P967" s="115"/>
      <c r="Q967" s="115"/>
      <c r="R967" s="115"/>
      <c r="S967" s="115"/>
      <c r="T967" s="115"/>
      <c r="U967" s="115"/>
      <c r="V967" s="115"/>
      <c r="W967" s="115"/>
      <c r="X967" s="115"/>
      <c r="Y967" s="115"/>
      <c r="Z967" s="115"/>
    </row>
    <row r="968" spans="1:26" ht="14.25" customHeight="1" x14ac:dyDescent="0.25">
      <c r="A968" s="115"/>
      <c r="B968" s="115"/>
      <c r="C968" s="115"/>
      <c r="D968" s="115"/>
      <c r="E968" s="115"/>
      <c r="F968" s="115"/>
      <c r="G968" s="115"/>
      <c r="H968" s="115"/>
      <c r="I968" s="115"/>
      <c r="J968" s="115"/>
      <c r="K968" s="115"/>
      <c r="L968" s="115"/>
      <c r="M968" s="115"/>
      <c r="N968" s="115"/>
      <c r="O968" s="115"/>
      <c r="P968" s="115"/>
      <c r="Q968" s="115"/>
      <c r="R968" s="115"/>
      <c r="S968" s="115"/>
      <c r="T968" s="115"/>
      <c r="U968" s="115"/>
      <c r="V968" s="115"/>
      <c r="W968" s="115"/>
      <c r="X968" s="115"/>
      <c r="Y968" s="115"/>
      <c r="Z968" s="115"/>
    </row>
    <row r="969" spans="1:26" ht="14.25" customHeight="1" x14ac:dyDescent="0.25">
      <c r="A969" s="115"/>
      <c r="B969" s="115"/>
      <c r="C969" s="115"/>
      <c r="D969" s="115"/>
      <c r="E969" s="115"/>
      <c r="F969" s="115"/>
      <c r="G969" s="115"/>
      <c r="H969" s="115"/>
      <c r="I969" s="115"/>
      <c r="J969" s="115"/>
      <c r="K969" s="115"/>
      <c r="L969" s="115"/>
      <c r="M969" s="115"/>
      <c r="N969" s="115"/>
      <c r="O969" s="115"/>
      <c r="P969" s="115"/>
      <c r="Q969" s="115"/>
      <c r="R969" s="115"/>
      <c r="S969" s="115"/>
      <c r="T969" s="115"/>
      <c r="U969" s="115"/>
      <c r="V969" s="115"/>
      <c r="W969" s="115"/>
      <c r="X969" s="115"/>
      <c r="Y969" s="115"/>
      <c r="Z969" s="115"/>
    </row>
    <row r="970" spans="1:26" ht="14.25" customHeight="1" x14ac:dyDescent="0.25">
      <c r="A970" s="115"/>
      <c r="B970" s="115"/>
      <c r="C970" s="115"/>
      <c r="D970" s="115"/>
      <c r="E970" s="115"/>
      <c r="F970" s="115"/>
      <c r="G970" s="115"/>
      <c r="H970" s="115"/>
      <c r="I970" s="115"/>
      <c r="J970" s="115"/>
      <c r="K970" s="115"/>
      <c r="L970" s="115"/>
      <c r="M970" s="115"/>
      <c r="N970" s="115"/>
      <c r="O970" s="115"/>
      <c r="P970" s="115"/>
      <c r="Q970" s="115"/>
      <c r="R970" s="115"/>
      <c r="S970" s="115"/>
      <c r="T970" s="115"/>
      <c r="U970" s="115"/>
      <c r="V970" s="115"/>
      <c r="W970" s="115"/>
      <c r="X970" s="115"/>
      <c r="Y970" s="115"/>
      <c r="Z970" s="115"/>
    </row>
    <row r="971" spans="1:26" ht="14.25" customHeight="1" x14ac:dyDescent="0.25">
      <c r="A971" s="115"/>
      <c r="B971" s="115"/>
      <c r="C971" s="115"/>
      <c r="D971" s="115"/>
      <c r="E971" s="115"/>
      <c r="F971" s="115"/>
      <c r="G971" s="115"/>
      <c r="H971" s="115"/>
      <c r="I971" s="115"/>
      <c r="J971" s="115"/>
      <c r="K971" s="115"/>
      <c r="L971" s="115"/>
      <c r="M971" s="115"/>
      <c r="N971" s="115"/>
      <c r="O971" s="115"/>
      <c r="P971" s="115"/>
      <c r="Q971" s="115"/>
      <c r="R971" s="115"/>
      <c r="S971" s="115"/>
      <c r="T971" s="115"/>
      <c r="U971" s="115"/>
      <c r="V971" s="115"/>
      <c r="W971" s="115"/>
      <c r="X971" s="115"/>
      <c r="Y971" s="115"/>
      <c r="Z971" s="115"/>
    </row>
    <row r="972" spans="1:26" ht="14.25" customHeight="1" x14ac:dyDescent="0.25">
      <c r="A972" s="115"/>
      <c r="B972" s="115"/>
      <c r="C972" s="115"/>
      <c r="D972" s="115"/>
      <c r="E972" s="115"/>
      <c r="F972" s="115"/>
      <c r="G972" s="115"/>
      <c r="H972" s="115"/>
      <c r="I972" s="115"/>
      <c r="J972" s="115"/>
      <c r="K972" s="115"/>
      <c r="L972" s="115"/>
      <c r="M972" s="115"/>
      <c r="N972" s="115"/>
      <c r="O972" s="115"/>
      <c r="P972" s="115"/>
      <c r="Q972" s="115"/>
      <c r="R972" s="115"/>
      <c r="S972" s="115"/>
      <c r="T972" s="115"/>
      <c r="U972" s="115"/>
      <c r="V972" s="115"/>
      <c r="W972" s="115"/>
      <c r="X972" s="115"/>
      <c r="Y972" s="115"/>
      <c r="Z972" s="115"/>
    </row>
    <row r="973" spans="1:26" ht="14.25" customHeight="1" x14ac:dyDescent="0.25">
      <c r="A973" s="115"/>
      <c r="B973" s="115"/>
      <c r="C973" s="115"/>
      <c r="D973" s="115"/>
      <c r="E973" s="115"/>
      <c r="F973" s="115"/>
      <c r="G973" s="115"/>
      <c r="H973" s="115"/>
      <c r="I973" s="115"/>
      <c r="J973" s="115"/>
      <c r="K973" s="115"/>
      <c r="L973" s="115"/>
      <c r="M973" s="115"/>
      <c r="N973" s="115"/>
      <c r="O973" s="115"/>
      <c r="P973" s="115"/>
      <c r="Q973" s="115"/>
      <c r="R973" s="115"/>
      <c r="S973" s="115"/>
      <c r="T973" s="115"/>
      <c r="U973" s="115"/>
      <c r="V973" s="115"/>
      <c r="W973" s="115"/>
      <c r="X973" s="115"/>
      <c r="Y973" s="115"/>
      <c r="Z973" s="115"/>
    </row>
    <row r="974" spans="1:26" ht="14.25" customHeight="1" x14ac:dyDescent="0.25">
      <c r="A974" s="115"/>
      <c r="B974" s="115"/>
      <c r="C974" s="115"/>
      <c r="D974" s="115"/>
      <c r="E974" s="115"/>
      <c r="F974" s="115"/>
      <c r="G974" s="115"/>
      <c r="H974" s="115"/>
      <c r="I974" s="115"/>
      <c r="J974" s="115"/>
      <c r="K974" s="115"/>
      <c r="L974" s="115"/>
      <c r="M974" s="115"/>
      <c r="N974" s="115"/>
      <c r="O974" s="115"/>
      <c r="P974" s="115"/>
      <c r="Q974" s="115"/>
      <c r="R974" s="115"/>
      <c r="S974" s="115"/>
      <c r="T974" s="115"/>
      <c r="U974" s="115"/>
      <c r="V974" s="115"/>
      <c r="W974" s="115"/>
      <c r="X974" s="115"/>
      <c r="Y974" s="115"/>
      <c r="Z974" s="115"/>
    </row>
    <row r="975" spans="1:26" ht="14.25" customHeight="1" x14ac:dyDescent="0.25">
      <c r="A975" s="115"/>
      <c r="B975" s="115"/>
      <c r="C975" s="115"/>
      <c r="D975" s="115"/>
      <c r="E975" s="115"/>
      <c r="F975" s="115"/>
      <c r="G975" s="115"/>
      <c r="H975" s="115"/>
      <c r="I975" s="115"/>
      <c r="J975" s="115"/>
      <c r="K975" s="115"/>
      <c r="L975" s="115"/>
      <c r="M975" s="115"/>
      <c r="N975" s="115"/>
      <c r="O975" s="115"/>
      <c r="P975" s="115"/>
      <c r="Q975" s="115"/>
      <c r="R975" s="115"/>
      <c r="S975" s="115"/>
      <c r="T975" s="115"/>
      <c r="U975" s="115"/>
      <c r="V975" s="115"/>
      <c r="W975" s="115"/>
      <c r="X975" s="115"/>
      <c r="Y975" s="115"/>
      <c r="Z975" s="115"/>
    </row>
    <row r="976" spans="1:26" ht="14.25" customHeight="1" x14ac:dyDescent="0.25">
      <c r="A976" s="115"/>
      <c r="B976" s="115"/>
      <c r="C976" s="115"/>
      <c r="D976" s="115"/>
      <c r="E976" s="115"/>
      <c r="F976" s="115"/>
      <c r="G976" s="115"/>
      <c r="H976" s="115"/>
      <c r="I976" s="115"/>
      <c r="J976" s="115"/>
      <c r="K976" s="115"/>
      <c r="L976" s="115"/>
      <c r="M976" s="115"/>
      <c r="N976" s="115"/>
      <c r="O976" s="115"/>
      <c r="P976" s="115"/>
      <c r="Q976" s="115"/>
      <c r="R976" s="115"/>
      <c r="S976" s="115"/>
      <c r="T976" s="115"/>
      <c r="U976" s="115"/>
      <c r="V976" s="115"/>
      <c r="W976" s="115"/>
      <c r="X976" s="115"/>
      <c r="Y976" s="115"/>
      <c r="Z976" s="115"/>
    </row>
    <row r="977" spans="1:26" ht="14.25" customHeight="1" x14ac:dyDescent="0.25">
      <c r="A977" s="115"/>
      <c r="B977" s="115"/>
      <c r="C977" s="115"/>
      <c r="D977" s="115"/>
      <c r="E977" s="115"/>
      <c r="F977" s="115"/>
      <c r="G977" s="115"/>
      <c r="H977" s="115"/>
      <c r="I977" s="115"/>
      <c r="J977" s="115"/>
      <c r="K977" s="115"/>
      <c r="L977" s="115"/>
      <c r="M977" s="115"/>
      <c r="N977" s="115"/>
      <c r="O977" s="115"/>
      <c r="P977" s="115"/>
      <c r="Q977" s="115"/>
      <c r="R977" s="115"/>
      <c r="S977" s="115"/>
      <c r="T977" s="115"/>
      <c r="U977" s="115"/>
      <c r="V977" s="115"/>
      <c r="W977" s="115"/>
      <c r="X977" s="115"/>
      <c r="Y977" s="115"/>
      <c r="Z977" s="115"/>
    </row>
    <row r="978" spans="1:26" ht="14.25" customHeight="1" x14ac:dyDescent="0.25">
      <c r="A978" s="115"/>
      <c r="B978" s="115"/>
      <c r="C978" s="115"/>
      <c r="D978" s="115"/>
      <c r="E978" s="115"/>
      <c r="F978" s="115"/>
      <c r="G978" s="115"/>
      <c r="H978" s="115"/>
      <c r="I978" s="115"/>
      <c r="J978" s="115"/>
      <c r="K978" s="115"/>
      <c r="L978" s="115"/>
      <c r="M978" s="115"/>
      <c r="N978" s="115"/>
      <c r="O978" s="115"/>
      <c r="P978" s="115"/>
      <c r="Q978" s="115"/>
      <c r="R978" s="115"/>
      <c r="S978" s="115"/>
      <c r="T978" s="115"/>
      <c r="U978" s="115"/>
      <c r="V978" s="115"/>
      <c r="W978" s="115"/>
      <c r="X978" s="115"/>
      <c r="Y978" s="115"/>
      <c r="Z978" s="115"/>
    </row>
    <row r="979" spans="1:26" ht="14.25" customHeight="1" x14ac:dyDescent="0.25">
      <c r="A979" s="115"/>
      <c r="B979" s="115"/>
      <c r="C979" s="115"/>
      <c r="D979" s="115"/>
      <c r="E979" s="115"/>
      <c r="F979" s="115"/>
      <c r="G979" s="115"/>
      <c r="H979" s="115"/>
      <c r="I979" s="115"/>
      <c r="J979" s="115"/>
      <c r="K979" s="115"/>
      <c r="L979" s="115"/>
      <c r="M979" s="115"/>
      <c r="N979" s="115"/>
      <c r="O979" s="115"/>
      <c r="P979" s="115"/>
      <c r="Q979" s="115"/>
      <c r="R979" s="115"/>
      <c r="S979" s="115"/>
      <c r="T979" s="115"/>
      <c r="U979" s="115"/>
      <c r="V979" s="115"/>
      <c r="W979" s="115"/>
      <c r="X979" s="115"/>
      <c r="Y979" s="115"/>
      <c r="Z979" s="115"/>
    </row>
    <row r="980" spans="1:26" ht="14.25" customHeight="1" x14ac:dyDescent="0.25">
      <c r="A980" s="115"/>
      <c r="B980" s="115"/>
      <c r="C980" s="115"/>
      <c r="D980" s="115"/>
      <c r="E980" s="115"/>
      <c r="F980" s="115"/>
      <c r="G980" s="115"/>
      <c r="H980" s="115"/>
      <c r="I980" s="115"/>
      <c r="J980" s="115"/>
      <c r="K980" s="115"/>
      <c r="L980" s="115"/>
      <c r="M980" s="115"/>
      <c r="N980" s="115"/>
      <c r="O980" s="115"/>
      <c r="P980" s="115"/>
      <c r="Q980" s="115"/>
      <c r="R980" s="115"/>
      <c r="S980" s="115"/>
      <c r="T980" s="115"/>
      <c r="U980" s="115"/>
      <c r="V980" s="115"/>
      <c r="W980" s="115"/>
      <c r="X980" s="115"/>
      <c r="Y980" s="115"/>
      <c r="Z980" s="115"/>
    </row>
    <row r="981" spans="1:26" ht="14.25" customHeight="1" x14ac:dyDescent="0.25">
      <c r="A981" s="115"/>
      <c r="B981" s="115"/>
      <c r="C981" s="115"/>
      <c r="D981" s="115"/>
      <c r="E981" s="115"/>
      <c r="F981" s="115"/>
      <c r="G981" s="115"/>
      <c r="H981" s="115"/>
      <c r="I981" s="115"/>
      <c r="J981" s="115"/>
      <c r="K981" s="115"/>
      <c r="L981" s="115"/>
      <c r="M981" s="115"/>
      <c r="N981" s="115"/>
      <c r="O981" s="115"/>
      <c r="P981" s="115"/>
      <c r="Q981" s="115"/>
      <c r="R981" s="115"/>
      <c r="S981" s="115"/>
      <c r="T981" s="115"/>
      <c r="U981" s="115"/>
      <c r="V981" s="115"/>
      <c r="W981" s="115"/>
      <c r="X981" s="115"/>
      <c r="Y981" s="115"/>
      <c r="Z981" s="115"/>
    </row>
    <row r="982" spans="1:26" ht="14.25" customHeight="1" x14ac:dyDescent="0.25">
      <c r="A982" s="115"/>
      <c r="B982" s="115"/>
      <c r="C982" s="115"/>
      <c r="D982" s="115"/>
      <c r="E982" s="115"/>
      <c r="F982" s="115"/>
      <c r="G982" s="115"/>
      <c r="H982" s="115"/>
      <c r="I982" s="115"/>
      <c r="J982" s="115"/>
      <c r="K982" s="115"/>
      <c r="L982" s="115"/>
      <c r="M982" s="115"/>
      <c r="N982" s="115"/>
      <c r="O982" s="115"/>
      <c r="P982" s="115"/>
      <c r="Q982" s="115"/>
      <c r="R982" s="115"/>
      <c r="S982" s="115"/>
      <c r="T982" s="115"/>
      <c r="U982" s="115"/>
      <c r="V982" s="115"/>
      <c r="W982" s="115"/>
      <c r="X982" s="115"/>
      <c r="Y982" s="115"/>
      <c r="Z982" s="115"/>
    </row>
    <row r="983" spans="1:26" ht="14.25" customHeight="1" x14ac:dyDescent="0.25">
      <c r="A983" s="115"/>
      <c r="B983" s="115"/>
      <c r="C983" s="115"/>
      <c r="D983" s="115"/>
      <c r="E983" s="115"/>
      <c r="F983" s="115"/>
      <c r="G983" s="115"/>
      <c r="H983" s="115"/>
      <c r="I983" s="115"/>
      <c r="J983" s="115"/>
      <c r="K983" s="115"/>
      <c r="L983" s="115"/>
      <c r="M983" s="115"/>
      <c r="N983" s="115"/>
      <c r="O983" s="115"/>
      <c r="P983" s="115"/>
      <c r="Q983" s="115"/>
      <c r="R983" s="115"/>
      <c r="S983" s="115"/>
      <c r="T983" s="115"/>
      <c r="U983" s="115"/>
      <c r="V983" s="115"/>
      <c r="W983" s="115"/>
      <c r="X983" s="115"/>
      <c r="Y983" s="115"/>
      <c r="Z983" s="115"/>
    </row>
    <row r="984" spans="1:26" ht="14.25" customHeight="1" x14ac:dyDescent="0.25">
      <c r="A984" s="115"/>
      <c r="B984" s="115"/>
      <c r="C984" s="115"/>
      <c r="D984" s="115"/>
      <c r="E984" s="115"/>
      <c r="F984" s="115"/>
      <c r="G984" s="115"/>
      <c r="H984" s="115"/>
      <c r="I984" s="115"/>
      <c r="J984" s="115"/>
      <c r="K984" s="115"/>
      <c r="L984" s="115"/>
      <c r="M984" s="115"/>
      <c r="N984" s="115"/>
      <c r="O984" s="115"/>
      <c r="P984" s="115"/>
      <c r="Q984" s="115"/>
      <c r="R984" s="115"/>
      <c r="S984" s="115"/>
      <c r="T984" s="115"/>
      <c r="U984" s="115"/>
      <c r="V984" s="115"/>
      <c r="W984" s="115"/>
      <c r="X984" s="115"/>
      <c r="Y984" s="115"/>
      <c r="Z984" s="115"/>
    </row>
    <row r="985" spans="1:26" ht="14.25" customHeight="1" x14ac:dyDescent="0.25">
      <c r="A985" s="115"/>
      <c r="B985" s="115"/>
      <c r="C985" s="115"/>
      <c r="D985" s="115"/>
      <c r="E985" s="115"/>
      <c r="F985" s="115"/>
      <c r="G985" s="115"/>
      <c r="H985" s="115"/>
      <c r="I985" s="115"/>
      <c r="J985" s="115"/>
      <c r="K985" s="115"/>
      <c r="L985" s="115"/>
      <c r="M985" s="115"/>
      <c r="N985" s="115"/>
      <c r="O985" s="115"/>
      <c r="P985" s="115"/>
      <c r="Q985" s="115"/>
      <c r="R985" s="115"/>
      <c r="S985" s="115"/>
      <c r="T985" s="115"/>
      <c r="U985" s="115"/>
      <c r="V985" s="115"/>
      <c r="W985" s="115"/>
      <c r="X985" s="115"/>
      <c r="Y985" s="115"/>
      <c r="Z985" s="115"/>
    </row>
    <row r="986" spans="1:26" ht="14.25" customHeight="1" x14ac:dyDescent="0.25">
      <c r="A986" s="115"/>
      <c r="B986" s="115"/>
      <c r="C986" s="115"/>
      <c r="D986" s="115"/>
      <c r="E986" s="115"/>
      <c r="F986" s="115"/>
      <c r="G986" s="115"/>
      <c r="H986" s="115"/>
      <c r="I986" s="115"/>
      <c r="J986" s="115"/>
      <c r="K986" s="115"/>
      <c r="L986" s="115"/>
      <c r="M986" s="115"/>
      <c r="N986" s="115"/>
      <c r="O986" s="115"/>
      <c r="P986" s="115"/>
      <c r="Q986" s="115"/>
      <c r="R986" s="115"/>
      <c r="S986" s="115"/>
      <c r="T986" s="115"/>
      <c r="U986" s="115"/>
      <c r="V986" s="115"/>
      <c r="W986" s="115"/>
      <c r="X986" s="115"/>
      <c r="Y986" s="115"/>
      <c r="Z986" s="115"/>
    </row>
    <row r="987" spans="1:26" ht="14.25" customHeight="1" x14ac:dyDescent="0.25">
      <c r="A987" s="115"/>
      <c r="B987" s="115"/>
      <c r="C987" s="115"/>
      <c r="D987" s="115"/>
      <c r="E987" s="115"/>
      <c r="F987" s="115"/>
      <c r="G987" s="115"/>
      <c r="H987" s="115"/>
      <c r="I987" s="115"/>
      <c r="J987" s="115"/>
      <c r="K987" s="115"/>
      <c r="L987" s="115"/>
      <c r="M987" s="115"/>
      <c r="N987" s="115"/>
      <c r="O987" s="115"/>
      <c r="P987" s="115"/>
      <c r="Q987" s="115"/>
      <c r="R987" s="115"/>
      <c r="S987" s="115"/>
      <c r="T987" s="115"/>
      <c r="U987" s="115"/>
      <c r="V987" s="115"/>
      <c r="W987" s="115"/>
      <c r="X987" s="115"/>
      <c r="Y987" s="115"/>
      <c r="Z987" s="115"/>
    </row>
    <row r="988" spans="1:26" ht="14.25" customHeight="1" x14ac:dyDescent="0.25">
      <c r="A988" s="115"/>
      <c r="B988" s="115"/>
      <c r="C988" s="115"/>
      <c r="D988" s="115"/>
      <c r="E988" s="115"/>
      <c r="F988" s="115"/>
      <c r="G988" s="115"/>
      <c r="H988" s="115"/>
      <c r="I988" s="115"/>
      <c r="J988" s="115"/>
      <c r="K988" s="115"/>
      <c r="L988" s="115"/>
      <c r="M988" s="115"/>
      <c r="N988" s="115"/>
      <c r="O988" s="115"/>
      <c r="P988" s="115"/>
      <c r="Q988" s="115"/>
      <c r="R988" s="115"/>
      <c r="S988" s="115"/>
      <c r="T988" s="115"/>
      <c r="U988" s="115"/>
      <c r="V988" s="115"/>
      <c r="W988" s="115"/>
      <c r="X988" s="115"/>
      <c r="Y988" s="115"/>
      <c r="Z988" s="115"/>
    </row>
    <row r="989" spans="1:26" ht="14.25" customHeight="1" x14ac:dyDescent="0.25">
      <c r="A989" s="115"/>
      <c r="B989" s="115"/>
      <c r="C989" s="115"/>
      <c r="D989" s="115"/>
      <c r="E989" s="115"/>
      <c r="F989" s="115"/>
      <c r="G989" s="115"/>
      <c r="H989" s="115"/>
      <c r="I989" s="115"/>
      <c r="J989" s="115"/>
      <c r="K989" s="115"/>
      <c r="L989" s="115"/>
      <c r="M989" s="115"/>
      <c r="N989" s="115"/>
      <c r="O989" s="115"/>
      <c r="P989" s="115"/>
      <c r="Q989" s="115"/>
      <c r="R989" s="115"/>
      <c r="S989" s="115"/>
      <c r="T989" s="115"/>
      <c r="U989" s="115"/>
      <c r="V989" s="115"/>
      <c r="W989" s="115"/>
      <c r="X989" s="115"/>
      <c r="Y989" s="115"/>
      <c r="Z989" s="115"/>
    </row>
    <row r="990" spans="1:26" ht="14.25" customHeight="1" x14ac:dyDescent="0.25">
      <c r="A990" s="115"/>
      <c r="B990" s="115"/>
      <c r="C990" s="115"/>
      <c r="D990" s="115"/>
      <c r="E990" s="115"/>
      <c r="F990" s="115"/>
      <c r="G990" s="115"/>
      <c r="H990" s="115"/>
      <c r="I990" s="115"/>
      <c r="J990" s="115"/>
      <c r="K990" s="115"/>
      <c r="L990" s="115"/>
      <c r="M990" s="115"/>
      <c r="N990" s="115"/>
      <c r="O990" s="115"/>
      <c r="P990" s="115"/>
      <c r="Q990" s="115"/>
      <c r="R990" s="115"/>
      <c r="S990" s="115"/>
      <c r="T990" s="115"/>
      <c r="U990" s="115"/>
      <c r="V990" s="115"/>
      <c r="W990" s="115"/>
      <c r="X990" s="115"/>
      <c r="Y990" s="115"/>
      <c r="Z990" s="115"/>
    </row>
    <row r="991" spans="1:26" ht="14.25" customHeight="1" x14ac:dyDescent="0.25">
      <c r="A991" s="115"/>
      <c r="B991" s="115"/>
      <c r="C991" s="115"/>
      <c r="D991" s="115"/>
      <c r="E991" s="115"/>
      <c r="F991" s="115"/>
      <c r="G991" s="115"/>
      <c r="H991" s="115"/>
      <c r="I991" s="115"/>
      <c r="J991" s="115"/>
      <c r="K991" s="115"/>
      <c r="L991" s="115"/>
      <c r="M991" s="115"/>
      <c r="N991" s="115"/>
      <c r="O991" s="115"/>
      <c r="P991" s="115"/>
      <c r="Q991" s="115"/>
      <c r="R991" s="115"/>
      <c r="S991" s="115"/>
      <c r="T991" s="115"/>
      <c r="U991" s="115"/>
      <c r="V991" s="115"/>
      <c r="W991" s="115"/>
      <c r="X991" s="115"/>
      <c r="Y991" s="115"/>
      <c r="Z991" s="115"/>
    </row>
    <row r="992" spans="1:26" ht="14.25" customHeight="1" x14ac:dyDescent="0.25">
      <c r="A992" s="115"/>
      <c r="B992" s="115"/>
      <c r="C992" s="115"/>
      <c r="D992" s="115"/>
      <c r="E992" s="115"/>
      <c r="F992" s="115"/>
      <c r="G992" s="115"/>
      <c r="H992" s="115"/>
      <c r="I992" s="115"/>
      <c r="J992" s="115"/>
      <c r="K992" s="115"/>
      <c r="L992" s="115"/>
      <c r="M992" s="115"/>
      <c r="N992" s="115"/>
      <c r="O992" s="115"/>
      <c r="P992" s="115"/>
      <c r="Q992" s="115"/>
      <c r="R992" s="115"/>
      <c r="S992" s="115"/>
      <c r="T992" s="115"/>
      <c r="U992" s="115"/>
      <c r="V992" s="115"/>
      <c r="W992" s="115"/>
      <c r="X992" s="115"/>
      <c r="Y992" s="115"/>
      <c r="Z992" s="115"/>
    </row>
    <row r="993" spans="1:26" ht="14.25" customHeight="1" x14ac:dyDescent="0.25">
      <c r="A993" s="115"/>
      <c r="B993" s="115"/>
      <c r="C993" s="115"/>
      <c r="D993" s="115"/>
      <c r="E993" s="115"/>
      <c r="F993" s="115"/>
      <c r="G993" s="115"/>
      <c r="H993" s="115"/>
      <c r="I993" s="115"/>
      <c r="J993" s="115"/>
      <c r="K993" s="115"/>
      <c r="L993" s="115"/>
      <c r="M993" s="115"/>
      <c r="N993" s="115"/>
      <c r="O993" s="115"/>
      <c r="P993" s="115"/>
      <c r="Q993" s="115"/>
      <c r="R993" s="115"/>
      <c r="S993" s="115"/>
      <c r="T993" s="115"/>
      <c r="U993" s="115"/>
      <c r="V993" s="115"/>
      <c r="W993" s="115"/>
      <c r="X993" s="115"/>
      <c r="Y993" s="115"/>
      <c r="Z993" s="115"/>
    </row>
    <row r="994" spans="1:26" ht="14.25" customHeight="1" x14ac:dyDescent="0.25">
      <c r="A994" s="115"/>
      <c r="B994" s="115"/>
      <c r="C994" s="115"/>
      <c r="D994" s="115"/>
      <c r="E994" s="115"/>
      <c r="F994" s="115"/>
      <c r="G994" s="115"/>
      <c r="H994" s="115"/>
      <c r="I994" s="115"/>
      <c r="J994" s="115"/>
      <c r="K994" s="115"/>
      <c r="L994" s="115"/>
      <c r="M994" s="115"/>
      <c r="N994" s="115"/>
      <c r="O994" s="115"/>
      <c r="P994" s="115"/>
      <c r="Q994" s="115"/>
      <c r="R994" s="115"/>
      <c r="S994" s="115"/>
      <c r="T994" s="115"/>
      <c r="U994" s="115"/>
      <c r="V994" s="115"/>
      <c r="W994" s="115"/>
      <c r="X994" s="115"/>
      <c r="Y994" s="115"/>
      <c r="Z994" s="115"/>
    </row>
    <row r="995" spans="1:26" ht="14.25" customHeight="1" x14ac:dyDescent="0.25">
      <c r="A995" s="115"/>
      <c r="B995" s="115"/>
      <c r="C995" s="115"/>
      <c r="D995" s="115"/>
      <c r="E995" s="115"/>
      <c r="F995" s="115"/>
      <c r="G995" s="115"/>
      <c r="H995" s="115"/>
      <c r="I995" s="115"/>
      <c r="J995" s="115"/>
      <c r="K995" s="115"/>
      <c r="L995" s="115"/>
      <c r="M995" s="115"/>
      <c r="N995" s="115"/>
      <c r="O995" s="115"/>
      <c r="P995" s="115"/>
      <c r="Q995" s="115"/>
      <c r="R995" s="115"/>
      <c r="S995" s="115"/>
      <c r="T995" s="115"/>
      <c r="U995" s="115"/>
      <c r="V995" s="115"/>
      <c r="W995" s="115"/>
      <c r="X995" s="115"/>
      <c r="Y995" s="115"/>
      <c r="Z995" s="115"/>
    </row>
    <row r="996" spans="1:26" ht="14.25" customHeight="1" x14ac:dyDescent="0.25">
      <c r="A996" s="115"/>
      <c r="B996" s="115"/>
      <c r="C996" s="115"/>
      <c r="D996" s="115"/>
      <c r="E996" s="115"/>
      <c r="F996" s="115"/>
      <c r="G996" s="115"/>
      <c r="H996" s="115"/>
      <c r="I996" s="115"/>
      <c r="J996" s="115"/>
      <c r="K996" s="115"/>
      <c r="L996" s="115"/>
      <c r="M996" s="115"/>
      <c r="N996" s="115"/>
      <c r="O996" s="115"/>
      <c r="P996" s="115"/>
      <c r="Q996" s="115"/>
      <c r="R996" s="115"/>
      <c r="S996" s="115"/>
      <c r="T996" s="115"/>
      <c r="U996" s="115"/>
      <c r="V996" s="115"/>
      <c r="W996" s="115"/>
      <c r="X996" s="115"/>
      <c r="Y996" s="115"/>
      <c r="Z996" s="115"/>
    </row>
    <row r="997" spans="1:26" ht="14.25" customHeight="1" x14ac:dyDescent="0.25">
      <c r="A997" s="115"/>
      <c r="B997" s="115"/>
      <c r="C997" s="115"/>
      <c r="D997" s="115"/>
      <c r="E997" s="115"/>
      <c r="F997" s="115"/>
      <c r="G997" s="115"/>
      <c r="H997" s="115"/>
      <c r="I997" s="115"/>
      <c r="J997" s="115"/>
      <c r="K997" s="115"/>
      <c r="L997" s="115"/>
      <c r="M997" s="115"/>
      <c r="N997" s="115"/>
      <c r="O997" s="115"/>
      <c r="P997" s="115"/>
      <c r="Q997" s="115"/>
      <c r="R997" s="115"/>
      <c r="S997" s="115"/>
      <c r="T997" s="115"/>
      <c r="U997" s="115"/>
      <c r="V997" s="115"/>
      <c r="W997" s="115"/>
      <c r="X997" s="115"/>
      <c r="Y997" s="115"/>
      <c r="Z997" s="115"/>
    </row>
    <row r="998" spans="1:26" ht="14.25" customHeight="1" x14ac:dyDescent="0.25">
      <c r="A998" s="115"/>
      <c r="B998" s="115"/>
      <c r="C998" s="115"/>
      <c r="D998" s="115"/>
      <c r="E998" s="115"/>
      <c r="F998" s="115"/>
      <c r="G998" s="115"/>
      <c r="H998" s="115"/>
      <c r="I998" s="115"/>
      <c r="J998" s="115"/>
      <c r="K998" s="115"/>
      <c r="L998" s="115"/>
      <c r="M998" s="115"/>
      <c r="N998" s="115"/>
      <c r="O998" s="115"/>
      <c r="P998" s="115"/>
      <c r="Q998" s="115"/>
      <c r="R998" s="115"/>
      <c r="S998" s="115"/>
      <c r="T998" s="115"/>
      <c r="U998" s="115"/>
      <c r="V998" s="115"/>
      <c r="W998" s="115"/>
      <c r="X998" s="115"/>
      <c r="Y998" s="115"/>
      <c r="Z998" s="115"/>
    </row>
    <row r="999" spans="1:26" ht="14.25" customHeight="1" x14ac:dyDescent="0.25">
      <c r="A999" s="115"/>
      <c r="B999" s="115"/>
      <c r="C999" s="115"/>
      <c r="D999" s="115"/>
      <c r="E999" s="115"/>
      <c r="F999" s="115"/>
      <c r="G999" s="115"/>
      <c r="H999" s="115"/>
      <c r="I999" s="115"/>
      <c r="J999" s="115"/>
      <c r="K999" s="115"/>
      <c r="L999" s="115"/>
      <c r="M999" s="115"/>
      <c r="N999" s="115"/>
      <c r="O999" s="115"/>
      <c r="P999" s="115"/>
      <c r="Q999" s="115"/>
      <c r="R999" s="115"/>
      <c r="S999" s="115"/>
      <c r="T999" s="115"/>
      <c r="U999" s="115"/>
      <c r="V999" s="115"/>
      <c r="W999" s="115"/>
      <c r="X999" s="115"/>
      <c r="Y999" s="115"/>
      <c r="Z999" s="115"/>
    </row>
    <row r="1000" spans="1:26" ht="14.25" customHeight="1" x14ac:dyDescent="0.25">
      <c r="A1000" s="115"/>
      <c r="B1000" s="115"/>
      <c r="C1000" s="115"/>
      <c r="D1000" s="115"/>
      <c r="E1000" s="115"/>
      <c r="F1000" s="115"/>
      <c r="G1000" s="115"/>
      <c r="H1000" s="115"/>
      <c r="I1000" s="115"/>
      <c r="J1000" s="115"/>
      <c r="K1000" s="115"/>
      <c r="L1000" s="115"/>
      <c r="M1000" s="115"/>
      <c r="N1000" s="115"/>
      <c r="O1000" s="115"/>
      <c r="P1000" s="115"/>
      <c r="Q1000" s="115"/>
      <c r="R1000" s="115"/>
      <c r="S1000" s="115"/>
      <c r="T1000" s="115"/>
      <c r="U1000" s="115"/>
      <c r="V1000" s="115"/>
      <c r="W1000" s="115"/>
      <c r="X1000" s="115"/>
      <c r="Y1000" s="115"/>
      <c r="Z1000" s="115"/>
    </row>
    <row r="1001" spans="1:26" ht="14.25" customHeight="1" x14ac:dyDescent="0.25">
      <c r="A1001" s="115"/>
      <c r="B1001" s="115"/>
      <c r="C1001" s="115"/>
      <c r="D1001" s="115"/>
      <c r="E1001" s="115"/>
      <c r="F1001" s="115"/>
      <c r="G1001" s="115"/>
      <c r="H1001" s="115"/>
      <c r="I1001" s="115"/>
      <c r="J1001" s="115"/>
      <c r="K1001" s="115"/>
      <c r="L1001" s="115"/>
      <c r="M1001" s="115"/>
      <c r="N1001" s="115"/>
      <c r="O1001" s="115"/>
      <c r="P1001" s="115"/>
      <c r="Q1001" s="115"/>
      <c r="R1001" s="115"/>
      <c r="S1001" s="115"/>
      <c r="T1001" s="115"/>
      <c r="U1001" s="115"/>
      <c r="V1001" s="115"/>
      <c r="W1001" s="115"/>
      <c r="X1001" s="115"/>
      <c r="Y1001" s="115"/>
      <c r="Z1001" s="115"/>
    </row>
    <row r="1002" spans="1:26" ht="14.25" customHeight="1" x14ac:dyDescent="0.25">
      <c r="A1002" s="115"/>
      <c r="B1002" s="115"/>
      <c r="C1002" s="115"/>
      <c r="D1002" s="115"/>
      <c r="E1002" s="115"/>
      <c r="F1002" s="115"/>
      <c r="G1002" s="115"/>
      <c r="H1002" s="115"/>
      <c r="I1002" s="115"/>
      <c r="J1002" s="115"/>
      <c r="K1002" s="115"/>
      <c r="L1002" s="115"/>
      <c r="M1002" s="115"/>
      <c r="N1002" s="115"/>
      <c r="O1002" s="115"/>
      <c r="P1002" s="115"/>
      <c r="Q1002" s="115"/>
      <c r="R1002" s="115"/>
      <c r="S1002" s="115"/>
      <c r="T1002" s="115"/>
      <c r="U1002" s="115"/>
      <c r="V1002" s="115"/>
      <c r="W1002" s="115"/>
      <c r="X1002" s="115"/>
      <c r="Y1002" s="115"/>
      <c r="Z1002" s="115"/>
    </row>
    <row r="1003" spans="1:26" ht="14.25" customHeight="1" x14ac:dyDescent="0.25">
      <c r="A1003" s="115"/>
      <c r="B1003" s="115"/>
      <c r="C1003" s="115"/>
      <c r="D1003" s="115"/>
      <c r="E1003" s="115"/>
      <c r="F1003" s="115"/>
      <c r="G1003" s="115"/>
      <c r="H1003" s="115"/>
      <c r="I1003" s="115"/>
      <c r="J1003" s="115"/>
      <c r="K1003" s="115"/>
      <c r="L1003" s="115"/>
      <c r="M1003" s="115"/>
      <c r="N1003" s="115"/>
      <c r="O1003" s="115"/>
      <c r="P1003" s="115"/>
      <c r="Q1003" s="115"/>
      <c r="R1003" s="115"/>
      <c r="S1003" s="115"/>
      <c r="T1003" s="115"/>
      <c r="U1003" s="115"/>
      <c r="V1003" s="115"/>
      <c r="W1003" s="115"/>
      <c r="X1003" s="115"/>
      <c r="Y1003" s="115"/>
      <c r="Z1003" s="115"/>
    </row>
  </sheetData>
  <mergeCells count="4">
    <mergeCell ref="A1:J1"/>
    <mergeCell ref="A2:A3"/>
    <mergeCell ref="B2:J3"/>
    <mergeCell ref="B51:D51"/>
  </mergeCells>
  <pageMargins left="0.7" right="0.7" top="0.75" bottom="0.75" header="0" footer="0"/>
  <pageSetup fitToHeight="0"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6"/>
  <sheetViews>
    <sheetView view="pageBreakPreview" topLeftCell="A109" zoomScaleNormal="100" zoomScaleSheetLayoutView="100" workbookViewId="0">
      <selection activeCell="H391" sqref="H391"/>
    </sheetView>
  </sheetViews>
  <sheetFormatPr baseColWidth="10" defaultRowHeight="12.75" x14ac:dyDescent="0.2"/>
  <cols>
    <col min="3" max="3" width="87.140625" customWidth="1"/>
    <col min="7" max="8" width="14.5703125" style="98" bestFit="1" customWidth="1"/>
    <col min="9" max="9" width="14.42578125" customWidth="1"/>
    <col min="10" max="10" width="7.5703125" customWidth="1"/>
  </cols>
  <sheetData>
    <row r="1" spans="1:10" ht="13.5" thickBot="1" x14ac:dyDescent="0.25">
      <c r="A1" s="455" t="s">
        <v>57</v>
      </c>
      <c r="B1" s="456"/>
      <c r="C1" s="456"/>
      <c r="D1" s="456"/>
      <c r="E1" s="456"/>
      <c r="F1" s="456"/>
      <c r="G1" s="456"/>
      <c r="H1" s="457"/>
    </row>
    <row r="2" spans="1:10" x14ac:dyDescent="0.2">
      <c r="A2" s="97"/>
      <c r="B2" s="97"/>
      <c r="C2" s="97"/>
      <c r="D2" s="97"/>
      <c r="E2" s="97"/>
      <c r="F2" s="97"/>
      <c r="G2" s="97"/>
      <c r="H2" s="97"/>
    </row>
    <row r="3" spans="1:10" x14ac:dyDescent="0.2">
      <c r="A3" s="103" t="s">
        <v>123</v>
      </c>
      <c r="B3" s="103" t="s">
        <v>124</v>
      </c>
      <c r="C3" s="104" t="s">
        <v>125</v>
      </c>
      <c r="D3" s="104" t="s">
        <v>126</v>
      </c>
      <c r="E3" s="104" t="s">
        <v>4</v>
      </c>
      <c r="F3" s="105" t="s">
        <v>127</v>
      </c>
      <c r="G3" s="106" t="s">
        <v>128</v>
      </c>
      <c r="H3" s="106" t="s">
        <v>129</v>
      </c>
      <c r="I3" s="359" t="s">
        <v>537</v>
      </c>
      <c r="J3" s="360">
        <f>+PRESUPUESTO!K96</f>
        <v>0.36759999999999998</v>
      </c>
    </row>
    <row r="4" spans="1:10" x14ac:dyDescent="0.2">
      <c r="A4" s="99" t="s">
        <v>58</v>
      </c>
      <c r="B4" s="99" t="s">
        <v>96</v>
      </c>
      <c r="C4" s="99" t="s">
        <v>59</v>
      </c>
      <c r="D4" s="99" t="s">
        <v>97</v>
      </c>
      <c r="E4" s="99" t="s">
        <v>35</v>
      </c>
      <c r="F4" s="99"/>
      <c r="G4" s="100"/>
      <c r="H4" s="100">
        <f>SUM(H5:H9)</f>
        <v>3953</v>
      </c>
      <c r="I4" s="100">
        <f>+ROUND(H4*(1+$J$3),0)</f>
        <v>5406</v>
      </c>
    </row>
    <row r="5" spans="1:10" x14ac:dyDescent="0.2">
      <c r="A5" s="101" t="s">
        <v>58</v>
      </c>
      <c r="B5" s="101" t="s">
        <v>106</v>
      </c>
      <c r="C5" s="101" t="s">
        <v>107</v>
      </c>
      <c r="D5" s="101" t="s">
        <v>108</v>
      </c>
      <c r="E5" s="101" t="s">
        <v>40</v>
      </c>
      <c r="F5" s="101">
        <v>0.05</v>
      </c>
      <c r="G5" s="102">
        <f>+VLOOKUP(B5,[28]Insumos!$A$2:$F$2700,5,FALSE)</f>
        <v>3030</v>
      </c>
      <c r="H5" s="102">
        <f>+ROUND(F5*G5,0)</f>
        <v>152</v>
      </c>
    </row>
    <row r="6" spans="1:10" x14ac:dyDescent="0.2">
      <c r="A6" s="101" t="s">
        <v>58</v>
      </c>
      <c r="B6" s="101" t="s">
        <v>112</v>
      </c>
      <c r="C6" s="101" t="s">
        <v>113</v>
      </c>
      <c r="D6" s="101" t="s">
        <v>111</v>
      </c>
      <c r="E6" s="101" t="s">
        <v>114</v>
      </c>
      <c r="F6" s="101">
        <v>8.0000000000000002E-3</v>
      </c>
      <c r="G6" s="102">
        <f>+VLOOKUP(B6,[28]Insumos!$A$2:$F$2700,5,FALSE)</f>
        <v>109512</v>
      </c>
      <c r="H6" s="102">
        <f>+ROUND(F6*G6,0)</f>
        <v>876</v>
      </c>
    </row>
    <row r="7" spans="1:10" x14ac:dyDescent="0.2">
      <c r="A7" s="101" t="s">
        <v>58</v>
      </c>
      <c r="B7" s="101" t="s">
        <v>115</v>
      </c>
      <c r="C7" s="101" t="s">
        <v>116</v>
      </c>
      <c r="D7" s="101" t="s">
        <v>111</v>
      </c>
      <c r="E7" s="101" t="s">
        <v>117</v>
      </c>
      <c r="F7" s="101">
        <v>4.0000000000000001E-3</v>
      </c>
      <c r="G7" s="102">
        <f>+VLOOKUP(B7,[28]Insumos!$A$2:$F$2700,5,FALSE)</f>
        <v>601935</v>
      </c>
      <c r="H7" s="102">
        <f>+ROUND(F7*G7,0)</f>
        <v>2408</v>
      </c>
    </row>
    <row r="8" spans="1:10" x14ac:dyDescent="0.2">
      <c r="A8" s="101" t="s">
        <v>58</v>
      </c>
      <c r="B8" s="101" t="s">
        <v>118</v>
      </c>
      <c r="C8" s="101" t="s">
        <v>119</v>
      </c>
      <c r="D8" s="101" t="s">
        <v>111</v>
      </c>
      <c r="E8" s="101" t="s">
        <v>120</v>
      </c>
      <c r="F8" s="101">
        <v>0.01</v>
      </c>
      <c r="G8" s="102">
        <f>+VLOOKUP(B8,[28]Insumos!$A$2:$F$2700,5,FALSE)</f>
        <v>4283</v>
      </c>
      <c r="H8" s="102">
        <f>+ROUND(F8*G8,0)</f>
        <v>43</v>
      </c>
    </row>
    <row r="9" spans="1:10" x14ac:dyDescent="0.2">
      <c r="A9" s="101" t="s">
        <v>58</v>
      </c>
      <c r="B9" s="101" t="s">
        <v>121</v>
      </c>
      <c r="C9" s="101" t="s">
        <v>122</v>
      </c>
      <c r="D9" s="101" t="s">
        <v>111</v>
      </c>
      <c r="E9" s="101" t="s">
        <v>40</v>
      </c>
      <c r="F9" s="101">
        <v>1</v>
      </c>
      <c r="G9" s="102">
        <f>+VLOOKUP(B9,[28]Insumos!$A$2:$F$2700,5,FALSE)</f>
        <v>474</v>
      </c>
      <c r="H9" s="102">
        <f>+ROUND(F9*G9,0)</f>
        <v>474</v>
      </c>
    </row>
    <row r="11" spans="1:10" x14ac:dyDescent="0.2">
      <c r="A11" s="103" t="s">
        <v>123</v>
      </c>
      <c r="B11" s="103" t="s">
        <v>124</v>
      </c>
      <c r="C11" s="104" t="s">
        <v>125</v>
      </c>
      <c r="D11" s="104" t="s">
        <v>126</v>
      </c>
      <c r="E11" s="104" t="s">
        <v>4</v>
      </c>
      <c r="F11" s="105" t="s">
        <v>127</v>
      </c>
      <c r="G11" s="106" t="s">
        <v>128</v>
      </c>
      <c r="H11" s="106" t="s">
        <v>129</v>
      </c>
      <c r="I11" s="359" t="s">
        <v>537</v>
      </c>
    </row>
    <row r="12" spans="1:10" x14ac:dyDescent="0.2">
      <c r="A12" s="99" t="s">
        <v>60</v>
      </c>
      <c r="B12" s="99" t="s">
        <v>96</v>
      </c>
      <c r="C12" s="99" t="s">
        <v>61</v>
      </c>
      <c r="D12" s="99" t="s">
        <v>97</v>
      </c>
      <c r="E12" s="99" t="s">
        <v>37</v>
      </c>
      <c r="F12" s="99"/>
      <c r="G12" s="100"/>
      <c r="H12" s="100">
        <f>SUM(H13:H20)</f>
        <v>156163</v>
      </c>
      <c r="I12" s="100">
        <f>+ROUND(H12*(1+$J$3),0)</f>
        <v>213569</v>
      </c>
    </row>
    <row r="13" spans="1:10" x14ac:dyDescent="0.2">
      <c r="A13" s="101" t="s">
        <v>60</v>
      </c>
      <c r="B13" s="101" t="s">
        <v>130</v>
      </c>
      <c r="C13" s="101" t="s">
        <v>131</v>
      </c>
      <c r="D13" s="101" t="s">
        <v>132</v>
      </c>
      <c r="E13" s="101" t="s">
        <v>25</v>
      </c>
      <c r="F13" s="101">
        <v>0.05</v>
      </c>
      <c r="G13" s="102">
        <f>+VLOOKUP(B13,[28]Insumos!$A$2:$F$2700,5,FALSE)</f>
        <v>456939</v>
      </c>
      <c r="H13" s="102">
        <f t="shared" ref="H13:H20" si="0">+ROUND(F13*G13,0)</f>
        <v>22847</v>
      </c>
    </row>
    <row r="14" spans="1:10" x14ac:dyDescent="0.2">
      <c r="A14" s="101" t="s">
        <v>60</v>
      </c>
      <c r="B14" s="101" t="s">
        <v>133</v>
      </c>
      <c r="C14" s="101" t="s">
        <v>134</v>
      </c>
      <c r="D14" s="101" t="s">
        <v>100</v>
      </c>
      <c r="E14" s="101" t="s">
        <v>101</v>
      </c>
      <c r="F14" s="101">
        <v>0.85</v>
      </c>
      <c r="G14" s="102">
        <f>+VLOOKUP(B14,[28]Insumos!$A$2:$F$2700,5,FALSE)</f>
        <v>37748</v>
      </c>
      <c r="H14" s="102">
        <f t="shared" si="0"/>
        <v>32086</v>
      </c>
    </row>
    <row r="15" spans="1:10" x14ac:dyDescent="0.2">
      <c r="A15" s="101" t="s">
        <v>60</v>
      </c>
      <c r="B15" s="101" t="s">
        <v>135</v>
      </c>
      <c r="C15" s="101" t="s">
        <v>136</v>
      </c>
      <c r="D15" s="101" t="s">
        <v>104</v>
      </c>
      <c r="E15" s="101" t="s">
        <v>117</v>
      </c>
      <c r="F15" s="101">
        <v>2.1000000000000001E-2</v>
      </c>
      <c r="G15" s="102">
        <f>+VLOOKUP(B15,[28]Insumos!$A$2:$F$2700,5,FALSE)</f>
        <v>41331</v>
      </c>
      <c r="H15" s="102">
        <f t="shared" si="0"/>
        <v>868</v>
      </c>
    </row>
    <row r="16" spans="1:10" x14ac:dyDescent="0.2">
      <c r="A16" s="101" t="s">
        <v>60</v>
      </c>
      <c r="B16" s="101" t="s">
        <v>137</v>
      </c>
      <c r="C16" s="101" t="s">
        <v>138</v>
      </c>
      <c r="D16" s="101" t="s">
        <v>108</v>
      </c>
      <c r="E16" s="101" t="s">
        <v>40</v>
      </c>
      <c r="F16" s="101">
        <v>0.85</v>
      </c>
      <c r="G16" s="102">
        <f>+VLOOKUP(B16,[28]Insumos!$A$2:$F$2700,5,FALSE)</f>
        <v>3030</v>
      </c>
      <c r="H16" s="102">
        <f t="shared" si="0"/>
        <v>2576</v>
      </c>
    </row>
    <row r="17" spans="1:9" x14ac:dyDescent="0.2">
      <c r="A17" s="101" t="s">
        <v>60</v>
      </c>
      <c r="B17" s="101" t="s">
        <v>139</v>
      </c>
      <c r="C17" s="101" t="s">
        <v>140</v>
      </c>
      <c r="D17" s="101" t="s">
        <v>111</v>
      </c>
      <c r="E17" s="101" t="s">
        <v>37</v>
      </c>
      <c r="F17" s="101">
        <v>0.51500000000000001</v>
      </c>
      <c r="G17" s="102">
        <f>+VLOOKUP(B17,[28]Insumos!$A$2:$F$2700,5,FALSE)</f>
        <v>3869</v>
      </c>
      <c r="H17" s="102">
        <f t="shared" si="0"/>
        <v>1993</v>
      </c>
    </row>
    <row r="18" spans="1:9" x14ac:dyDescent="0.2">
      <c r="A18" s="101" t="s">
        <v>60</v>
      </c>
      <c r="B18" s="101" t="s">
        <v>141</v>
      </c>
      <c r="C18" s="101" t="s">
        <v>142</v>
      </c>
      <c r="D18" s="101" t="s">
        <v>111</v>
      </c>
      <c r="E18" s="101" t="s">
        <v>40</v>
      </c>
      <c r="F18" s="101">
        <v>1.03</v>
      </c>
      <c r="G18" s="102">
        <f>+VLOOKUP(B18,[28]Insumos!$A$2:$F$2700,5,FALSE)</f>
        <v>19864</v>
      </c>
      <c r="H18" s="102">
        <f t="shared" si="0"/>
        <v>20460</v>
      </c>
    </row>
    <row r="19" spans="1:9" x14ac:dyDescent="0.2">
      <c r="A19" s="101" t="s">
        <v>60</v>
      </c>
      <c r="B19" s="101" t="s">
        <v>143</v>
      </c>
      <c r="C19" s="101" t="s">
        <v>144</v>
      </c>
      <c r="D19" s="101" t="s">
        <v>111</v>
      </c>
      <c r="E19" s="101" t="s">
        <v>37</v>
      </c>
      <c r="F19" s="101">
        <v>0.51500000000000001</v>
      </c>
      <c r="G19" s="102">
        <f>+VLOOKUP(B19,[28]Insumos!$A$2:$F$2700,5,FALSE)</f>
        <v>121817</v>
      </c>
      <c r="H19" s="102">
        <f t="shared" si="0"/>
        <v>62736</v>
      </c>
    </row>
    <row r="20" spans="1:9" x14ac:dyDescent="0.2">
      <c r="A20" s="101" t="s">
        <v>60</v>
      </c>
      <c r="B20" s="101" t="s">
        <v>145</v>
      </c>
      <c r="C20" s="101" t="s">
        <v>146</v>
      </c>
      <c r="D20" s="101" t="s">
        <v>111</v>
      </c>
      <c r="E20" s="101" t="s">
        <v>40</v>
      </c>
      <c r="F20" s="101">
        <v>0.35</v>
      </c>
      <c r="G20" s="102">
        <f>+VLOOKUP(B20,[28]Insumos!$A$2:$F$2700,5,FALSE)</f>
        <v>35992</v>
      </c>
      <c r="H20" s="102">
        <f t="shared" si="0"/>
        <v>12597</v>
      </c>
    </row>
    <row r="22" spans="1:9" x14ac:dyDescent="0.2">
      <c r="A22" s="103" t="s">
        <v>123</v>
      </c>
      <c r="B22" s="103" t="s">
        <v>124</v>
      </c>
      <c r="C22" s="104" t="s">
        <v>125</v>
      </c>
      <c r="D22" s="104" t="s">
        <v>126</v>
      </c>
      <c r="E22" s="104" t="s">
        <v>4</v>
      </c>
      <c r="F22" s="105" t="s">
        <v>127</v>
      </c>
      <c r="G22" s="106" t="s">
        <v>128</v>
      </c>
      <c r="H22" s="106" t="s">
        <v>129</v>
      </c>
      <c r="I22" s="359" t="s">
        <v>537</v>
      </c>
    </row>
    <row r="23" spans="1:9" x14ac:dyDescent="0.2">
      <c r="A23" s="99" t="s">
        <v>62</v>
      </c>
      <c r="B23" s="99" t="s">
        <v>96</v>
      </c>
      <c r="C23" s="99" t="s">
        <v>63</v>
      </c>
      <c r="D23" s="99" t="s">
        <v>97</v>
      </c>
      <c r="E23" s="99" t="s">
        <v>14</v>
      </c>
      <c r="F23" s="99"/>
      <c r="G23" s="100"/>
      <c r="H23" s="100">
        <f>SUM(H24)</f>
        <v>75178</v>
      </c>
      <c r="I23" s="100">
        <f>+ROUND(H23*(1+$J$3),0)</f>
        <v>102813</v>
      </c>
    </row>
    <row r="24" spans="1:9" x14ac:dyDescent="0.2">
      <c r="A24" s="101" t="s">
        <v>62</v>
      </c>
      <c r="B24" s="101" t="s">
        <v>147</v>
      </c>
      <c r="C24" s="101" t="s">
        <v>148</v>
      </c>
      <c r="D24" s="101" t="s">
        <v>111</v>
      </c>
      <c r="E24" s="101" t="s">
        <v>14</v>
      </c>
      <c r="F24" s="101">
        <v>1</v>
      </c>
      <c r="G24" s="102">
        <f>+VLOOKUP(B24,[28]Insumos!$A$2:$F$2700,5,FALSE)</f>
        <v>75178</v>
      </c>
      <c r="H24" s="102">
        <f>+ROUND(F24*G24,0)</f>
        <v>75178</v>
      </c>
    </row>
    <row r="25" spans="1:9" x14ac:dyDescent="0.2">
      <c r="G25"/>
      <c r="H25"/>
    </row>
    <row r="26" spans="1:9" x14ac:dyDescent="0.2">
      <c r="A26" s="103" t="s">
        <v>123</v>
      </c>
      <c r="B26" s="103" t="s">
        <v>124</v>
      </c>
      <c r="C26" s="104" t="s">
        <v>125</v>
      </c>
      <c r="D26" s="104" t="s">
        <v>126</v>
      </c>
      <c r="E26" s="104" t="s">
        <v>4</v>
      </c>
      <c r="F26" s="105" t="s">
        <v>127</v>
      </c>
      <c r="G26" s="106" t="s">
        <v>128</v>
      </c>
      <c r="H26" s="106" t="s">
        <v>129</v>
      </c>
      <c r="I26" s="359" t="s">
        <v>537</v>
      </c>
    </row>
    <row r="27" spans="1:9" x14ac:dyDescent="0.2">
      <c r="A27" s="99" t="s">
        <v>64</v>
      </c>
      <c r="B27" s="99" t="s">
        <v>96</v>
      </c>
      <c r="C27" s="99" t="s">
        <v>65</v>
      </c>
      <c r="D27" s="99" t="s">
        <v>97</v>
      </c>
      <c r="E27" s="99" t="s">
        <v>14</v>
      </c>
      <c r="F27" s="99"/>
      <c r="G27" s="100"/>
      <c r="H27" s="100">
        <f>SUM(H28)</f>
        <v>66823</v>
      </c>
      <c r="I27" s="100">
        <f>+ROUND(H27*(1+$J$3),0)</f>
        <v>91387</v>
      </c>
    </row>
    <row r="28" spans="1:9" x14ac:dyDescent="0.2">
      <c r="A28" s="101" t="s">
        <v>64</v>
      </c>
      <c r="B28" s="101" t="s">
        <v>149</v>
      </c>
      <c r="C28" s="101" t="s">
        <v>150</v>
      </c>
      <c r="D28" s="101" t="s">
        <v>111</v>
      </c>
      <c r="E28" s="101" t="s">
        <v>14</v>
      </c>
      <c r="F28" s="101">
        <v>1</v>
      </c>
      <c r="G28" s="102">
        <f>+VLOOKUP(B28,[28]Insumos!$A$2:$F$2700,5,FALSE)</f>
        <v>66823</v>
      </c>
      <c r="H28" s="102">
        <f>+ROUND(F28*G28,0)</f>
        <v>66823</v>
      </c>
    </row>
    <row r="29" spans="1:9" x14ac:dyDescent="0.2">
      <c r="G29"/>
      <c r="H29"/>
    </row>
    <row r="30" spans="1:9" x14ac:dyDescent="0.2">
      <c r="A30" s="103" t="s">
        <v>123</v>
      </c>
      <c r="B30" s="107" t="s">
        <v>124</v>
      </c>
      <c r="C30" s="108" t="s">
        <v>125</v>
      </c>
      <c r="D30" s="104" t="s">
        <v>126</v>
      </c>
      <c r="E30" s="104" t="s">
        <v>4</v>
      </c>
      <c r="F30" s="105" t="s">
        <v>127</v>
      </c>
      <c r="G30" s="106" t="s">
        <v>128</v>
      </c>
      <c r="H30" s="106" t="s">
        <v>129</v>
      </c>
      <c r="I30" s="359" t="s">
        <v>537</v>
      </c>
    </row>
    <row r="31" spans="1:9" ht="15.75" x14ac:dyDescent="0.25">
      <c r="A31" s="99"/>
      <c r="B31" s="99"/>
      <c r="C31" s="263" t="s">
        <v>210</v>
      </c>
      <c r="D31" s="99" t="s">
        <v>97</v>
      </c>
      <c r="E31" s="99" t="s">
        <v>40</v>
      </c>
      <c r="F31" s="99"/>
      <c r="G31" s="100"/>
      <c r="H31" s="100">
        <f>ROUND(SUM(H32),0)</f>
        <v>780819</v>
      </c>
      <c r="I31" s="100">
        <f>+ROUND(H31*(1+$J$3),0)</f>
        <v>1067848</v>
      </c>
    </row>
    <row r="32" spans="1:9" ht="51" x14ac:dyDescent="0.2">
      <c r="A32" s="101"/>
      <c r="B32" s="101"/>
      <c r="C32" s="265" t="s">
        <v>550</v>
      </c>
      <c r="D32" s="265" t="s">
        <v>292</v>
      </c>
      <c r="E32" s="101" t="s">
        <v>40</v>
      </c>
      <c r="F32" s="101">
        <v>1</v>
      </c>
      <c r="G32" s="102">
        <v>780818.6470588235</v>
      </c>
      <c r="H32" s="102">
        <f>+ROUND(F32*G32,0)</f>
        <v>780819</v>
      </c>
    </row>
    <row r="33" spans="1:9" x14ac:dyDescent="0.2">
      <c r="G33" s="113"/>
      <c r="H33" s="113"/>
    </row>
    <row r="34" spans="1:9" x14ac:dyDescent="0.2">
      <c r="A34" s="103" t="s">
        <v>123</v>
      </c>
      <c r="B34" s="107" t="s">
        <v>124</v>
      </c>
      <c r="C34" s="108" t="s">
        <v>125</v>
      </c>
      <c r="D34" s="104" t="s">
        <v>126</v>
      </c>
      <c r="E34" s="104" t="s">
        <v>4</v>
      </c>
      <c r="F34" s="105" t="s">
        <v>127</v>
      </c>
      <c r="G34" s="106" t="s">
        <v>128</v>
      </c>
      <c r="H34" s="106" t="s">
        <v>129</v>
      </c>
      <c r="I34" s="359" t="s">
        <v>537</v>
      </c>
    </row>
    <row r="35" spans="1:9" x14ac:dyDescent="0.2">
      <c r="A35" s="99" t="s">
        <v>283</v>
      </c>
      <c r="B35" s="99" t="s">
        <v>96</v>
      </c>
      <c r="C35" s="99" t="s">
        <v>284</v>
      </c>
      <c r="D35" s="99" t="s">
        <v>97</v>
      </c>
      <c r="E35" s="99" t="s">
        <v>37</v>
      </c>
      <c r="F35" s="99"/>
      <c r="G35" s="100"/>
      <c r="H35" s="100">
        <f>ROUND(SUM(H36:H41),0)</f>
        <v>6853</v>
      </c>
      <c r="I35" s="100">
        <f>+ROUND(H35*(1+$J$3),0)</f>
        <v>9372</v>
      </c>
    </row>
    <row r="36" spans="1:9" x14ac:dyDescent="0.2">
      <c r="A36" s="101" t="s">
        <v>283</v>
      </c>
      <c r="B36" s="101" t="s">
        <v>155</v>
      </c>
      <c r="C36" s="101" t="s">
        <v>156</v>
      </c>
      <c r="D36" s="101" t="s">
        <v>100</v>
      </c>
      <c r="E36" s="101" t="s">
        <v>101</v>
      </c>
      <c r="F36" s="101">
        <v>0.05</v>
      </c>
      <c r="G36" s="102">
        <v>45954</v>
      </c>
      <c r="H36" s="102">
        <f>F36*G36</f>
        <v>2297.7000000000003</v>
      </c>
    </row>
    <row r="37" spans="1:9" x14ac:dyDescent="0.2">
      <c r="A37" s="101" t="s">
        <v>283</v>
      </c>
      <c r="B37" s="101" t="s">
        <v>157</v>
      </c>
      <c r="C37" s="101" t="s">
        <v>158</v>
      </c>
      <c r="D37" s="101" t="s">
        <v>104</v>
      </c>
      <c r="E37" s="101" t="s">
        <v>117</v>
      </c>
      <c r="F37" s="101">
        <v>5.1999999999999995E-4</v>
      </c>
      <c r="G37" s="102">
        <v>156760</v>
      </c>
      <c r="H37" s="102">
        <f t="shared" ref="H37:H41" si="1">F37*G37</f>
        <v>81.515199999999993</v>
      </c>
    </row>
    <row r="38" spans="1:9" x14ac:dyDescent="0.2">
      <c r="A38" s="101" t="s">
        <v>283</v>
      </c>
      <c r="B38" s="101" t="s">
        <v>106</v>
      </c>
      <c r="C38" s="101" t="s">
        <v>107</v>
      </c>
      <c r="D38" s="101" t="s">
        <v>108</v>
      </c>
      <c r="E38" s="101" t="s">
        <v>40</v>
      </c>
      <c r="F38" s="101">
        <v>0.15</v>
      </c>
      <c r="G38" s="102">
        <v>3030</v>
      </c>
      <c r="H38" s="102">
        <f t="shared" si="1"/>
        <v>454.5</v>
      </c>
    </row>
    <row r="39" spans="1:9" x14ac:dyDescent="0.2">
      <c r="A39" s="101" t="s">
        <v>283</v>
      </c>
      <c r="B39" s="101" t="s">
        <v>109</v>
      </c>
      <c r="C39" s="101" t="s">
        <v>110</v>
      </c>
      <c r="D39" s="101" t="s">
        <v>111</v>
      </c>
      <c r="E39" s="101" t="s">
        <v>40</v>
      </c>
      <c r="F39" s="101">
        <v>0.159</v>
      </c>
      <c r="G39" s="102">
        <v>1586</v>
      </c>
      <c r="H39" s="102">
        <f t="shared" si="1"/>
        <v>252.17400000000001</v>
      </c>
    </row>
    <row r="40" spans="1:9" x14ac:dyDescent="0.2">
      <c r="A40" s="101" t="s">
        <v>283</v>
      </c>
      <c r="B40" s="101" t="s">
        <v>285</v>
      </c>
      <c r="C40" s="101" t="s">
        <v>286</v>
      </c>
      <c r="D40" s="101" t="s">
        <v>111</v>
      </c>
      <c r="E40" s="101" t="s">
        <v>37</v>
      </c>
      <c r="F40" s="101">
        <v>0.25</v>
      </c>
      <c r="G40" s="102">
        <v>2741</v>
      </c>
      <c r="H40" s="102">
        <f t="shared" si="1"/>
        <v>685.25</v>
      </c>
    </row>
    <row r="41" spans="1:9" x14ac:dyDescent="0.2">
      <c r="A41" s="101" t="s">
        <v>283</v>
      </c>
      <c r="B41" s="101" t="s">
        <v>287</v>
      </c>
      <c r="C41" s="101" t="s">
        <v>288</v>
      </c>
      <c r="D41" s="101" t="s">
        <v>111</v>
      </c>
      <c r="E41" s="101" t="s">
        <v>37</v>
      </c>
      <c r="F41" s="101">
        <v>1</v>
      </c>
      <c r="G41" s="102">
        <v>3082</v>
      </c>
      <c r="H41" s="102">
        <f t="shared" si="1"/>
        <v>3082</v>
      </c>
    </row>
    <row r="42" spans="1:9" ht="13.5" thickBot="1" x14ac:dyDescent="0.25">
      <c r="G42" s="113"/>
      <c r="H42" s="113"/>
    </row>
    <row r="43" spans="1:9" ht="13.5" thickBot="1" x14ac:dyDescent="0.25">
      <c r="A43" s="455" t="s">
        <v>67</v>
      </c>
      <c r="B43" s="456"/>
      <c r="C43" s="456"/>
      <c r="D43" s="456"/>
      <c r="E43" s="456"/>
      <c r="F43" s="456"/>
      <c r="G43" s="456"/>
      <c r="H43" s="457"/>
    </row>
    <row r="44" spans="1:9" ht="12" customHeight="1" x14ac:dyDescent="0.2"/>
    <row r="45" spans="1:9" x14ac:dyDescent="0.2">
      <c r="A45" s="103" t="s">
        <v>123</v>
      </c>
      <c r="B45" s="103" t="s">
        <v>124</v>
      </c>
      <c r="C45" s="104" t="s">
        <v>125</v>
      </c>
      <c r="D45" s="104" t="s">
        <v>126</v>
      </c>
      <c r="E45" s="104" t="s">
        <v>4</v>
      </c>
      <c r="F45" s="105" t="s">
        <v>127</v>
      </c>
      <c r="G45" s="106" t="s">
        <v>128</v>
      </c>
      <c r="H45" s="106" t="s">
        <v>129</v>
      </c>
      <c r="I45" s="359" t="s">
        <v>537</v>
      </c>
    </row>
    <row r="46" spans="1:9" x14ac:dyDescent="0.2">
      <c r="A46" s="99" t="s">
        <v>68</v>
      </c>
      <c r="B46" s="99" t="s">
        <v>96</v>
      </c>
      <c r="C46" s="99" t="s">
        <v>168</v>
      </c>
      <c r="D46" s="99" t="s">
        <v>97</v>
      </c>
      <c r="E46" s="99" t="s">
        <v>25</v>
      </c>
      <c r="F46" s="99"/>
      <c r="G46" s="100"/>
      <c r="H46" s="100">
        <f>SUM(H47:H49)</f>
        <v>28631</v>
      </c>
      <c r="I46" s="100">
        <f>+ROUND(H46*(1+$J$3),0)</f>
        <v>39156</v>
      </c>
    </row>
    <row r="47" spans="1:9" x14ac:dyDescent="0.2">
      <c r="A47" s="101" t="s">
        <v>68</v>
      </c>
      <c r="B47" s="101" t="s">
        <v>155</v>
      </c>
      <c r="C47" s="101" t="s">
        <v>156</v>
      </c>
      <c r="D47" s="101" t="s">
        <v>100</v>
      </c>
      <c r="E47" s="101" t="s">
        <v>101</v>
      </c>
      <c r="F47" s="101">
        <v>0.54</v>
      </c>
      <c r="G47" s="102">
        <f>+VLOOKUP(B47,[28]Insumos!$A$2:$F$2700,5,FALSE)</f>
        <v>45954</v>
      </c>
      <c r="H47" s="102">
        <f>+ROUND(F47*G47,0)</f>
        <v>24815</v>
      </c>
    </row>
    <row r="48" spans="1:9" x14ac:dyDescent="0.2">
      <c r="A48" s="101" t="s">
        <v>68</v>
      </c>
      <c r="B48" s="101" t="s">
        <v>169</v>
      </c>
      <c r="C48" s="256" t="s">
        <v>276</v>
      </c>
      <c r="D48" s="257" t="s">
        <v>111</v>
      </c>
      <c r="E48" s="257" t="s">
        <v>25</v>
      </c>
      <c r="F48" s="258">
        <v>4.4999999999999998E-2</v>
      </c>
      <c r="G48" s="259">
        <v>57864</v>
      </c>
      <c r="H48" s="102">
        <f t="shared" ref="H48:H49" si="2">+ROUND(F48*G48,0)</f>
        <v>2604</v>
      </c>
    </row>
    <row r="49" spans="1:9" x14ac:dyDescent="0.2">
      <c r="A49" s="101" t="s">
        <v>68</v>
      </c>
      <c r="B49" s="101" t="s">
        <v>106</v>
      </c>
      <c r="C49" s="101" t="s">
        <v>107</v>
      </c>
      <c r="D49" s="101" t="s">
        <v>108</v>
      </c>
      <c r="E49" s="101" t="s">
        <v>40</v>
      </c>
      <c r="F49" s="101">
        <v>0.4</v>
      </c>
      <c r="G49" s="102">
        <f>+VLOOKUP(B49,[28]Insumos!$A$2:$F$2700,5,FALSE)</f>
        <v>3030</v>
      </c>
      <c r="H49" s="102">
        <f t="shared" si="2"/>
        <v>1212</v>
      </c>
    </row>
    <row r="51" spans="1:9" x14ac:dyDescent="0.2">
      <c r="A51" s="103" t="s">
        <v>123</v>
      </c>
      <c r="B51" s="103" t="s">
        <v>124</v>
      </c>
      <c r="C51" s="104" t="s">
        <v>125</v>
      </c>
      <c r="D51" s="104" t="s">
        <v>126</v>
      </c>
      <c r="E51" s="104" t="s">
        <v>4</v>
      </c>
      <c r="F51" s="105" t="s">
        <v>127</v>
      </c>
      <c r="G51" s="106" t="s">
        <v>128</v>
      </c>
      <c r="H51" s="106" t="s">
        <v>129</v>
      </c>
      <c r="I51" s="359" t="s">
        <v>537</v>
      </c>
    </row>
    <row r="52" spans="1:9" x14ac:dyDescent="0.2">
      <c r="A52" s="99" t="s">
        <v>70</v>
      </c>
      <c r="B52" s="99" t="s">
        <v>96</v>
      </c>
      <c r="C52" s="99" t="s">
        <v>71</v>
      </c>
      <c r="D52" s="99" t="s">
        <v>97</v>
      </c>
      <c r="E52" s="99" t="s">
        <v>25</v>
      </c>
      <c r="F52" s="99"/>
      <c r="G52" s="100"/>
      <c r="H52" s="100">
        <f>SUM(H53:H56)</f>
        <v>43990</v>
      </c>
      <c r="I52" s="100">
        <f>+ROUND(H52*(1+$J$3),0)</f>
        <v>60161</v>
      </c>
    </row>
    <row r="53" spans="1:9" x14ac:dyDescent="0.2">
      <c r="A53" s="101" t="s">
        <v>70</v>
      </c>
      <c r="B53" s="101" t="s">
        <v>133</v>
      </c>
      <c r="C53" s="101" t="s">
        <v>134</v>
      </c>
      <c r="D53" s="101" t="s">
        <v>100</v>
      </c>
      <c r="E53" s="101" t="s">
        <v>101</v>
      </c>
      <c r="F53" s="101">
        <v>0.217</v>
      </c>
      <c r="G53" s="102">
        <f>+VLOOKUP(B53,[28]Insumos!$A$2:$F$2700,5,FALSE)</f>
        <v>37748</v>
      </c>
      <c r="H53" s="102">
        <f>+ROUND(F53*G53,0)</f>
        <v>8191</v>
      </c>
    </row>
    <row r="54" spans="1:9" x14ac:dyDescent="0.2">
      <c r="A54" s="101" t="s">
        <v>70</v>
      </c>
      <c r="B54" s="101" t="s">
        <v>102</v>
      </c>
      <c r="C54" s="101" t="s">
        <v>103</v>
      </c>
      <c r="D54" s="101" t="s">
        <v>104</v>
      </c>
      <c r="E54" s="101" t="s">
        <v>105</v>
      </c>
      <c r="F54" s="101">
        <v>0.217</v>
      </c>
      <c r="G54" s="102">
        <f>+VLOOKUP(B54,[28]Insumos!$A$2:$F$2700,5,FALSE)</f>
        <v>141086</v>
      </c>
      <c r="H54" s="102">
        <f>+ROUND(F54*G54,0)</f>
        <v>30616</v>
      </c>
    </row>
    <row r="55" spans="1:9" x14ac:dyDescent="0.2">
      <c r="A55" s="101" t="s">
        <v>70</v>
      </c>
      <c r="B55" s="101" t="s">
        <v>106</v>
      </c>
      <c r="C55" s="101" t="s">
        <v>107</v>
      </c>
      <c r="D55" s="101" t="s">
        <v>108</v>
      </c>
      <c r="E55" s="101" t="s">
        <v>40</v>
      </c>
      <c r="F55" s="101">
        <v>0.217</v>
      </c>
      <c r="G55" s="102">
        <f>+VLOOKUP(B55,[28]Insumos!$A$2:$F$2700,5,FALSE)</f>
        <v>3030</v>
      </c>
      <c r="H55" s="102">
        <f>+ROUND(F55*G55,0)</f>
        <v>658</v>
      </c>
    </row>
    <row r="56" spans="1:9" x14ac:dyDescent="0.2">
      <c r="A56" s="260" t="s">
        <v>277</v>
      </c>
      <c r="B56" s="260"/>
      <c r="C56" s="260" t="s">
        <v>278</v>
      </c>
      <c r="D56" s="260"/>
      <c r="E56" s="260" t="s">
        <v>25</v>
      </c>
      <c r="F56" s="260">
        <v>1</v>
      </c>
      <c r="G56" s="261">
        <v>4525</v>
      </c>
      <c r="H56" s="261">
        <f>+ROUND(F56*G56,0)</f>
        <v>4525</v>
      </c>
    </row>
    <row r="58" spans="1:9" x14ac:dyDescent="0.2">
      <c r="A58" s="103" t="s">
        <v>123</v>
      </c>
      <c r="B58" s="103" t="s">
        <v>124</v>
      </c>
      <c r="C58" s="104" t="s">
        <v>125</v>
      </c>
      <c r="D58" s="104" t="s">
        <v>126</v>
      </c>
      <c r="E58" s="104" t="s">
        <v>4</v>
      </c>
      <c r="F58" s="105" t="s">
        <v>127</v>
      </c>
      <c r="G58" s="106" t="s">
        <v>128</v>
      </c>
      <c r="H58" s="106" t="s">
        <v>129</v>
      </c>
      <c r="I58" s="359" t="s">
        <v>537</v>
      </c>
    </row>
    <row r="59" spans="1:9" x14ac:dyDescent="0.2">
      <c r="A59" s="99" t="s">
        <v>485</v>
      </c>
      <c r="B59" s="99" t="s">
        <v>96</v>
      </c>
      <c r="C59" s="99" t="s">
        <v>486</v>
      </c>
      <c r="D59" s="99" t="s">
        <v>97</v>
      </c>
      <c r="E59" s="99" t="s">
        <v>25</v>
      </c>
      <c r="F59" s="99"/>
      <c r="G59" s="100"/>
      <c r="H59" s="100">
        <f>SUM(H60:H65)</f>
        <v>47174</v>
      </c>
      <c r="I59" s="100">
        <f>+ROUND(H59*(1+$J$3),0)</f>
        <v>64515</v>
      </c>
    </row>
    <row r="60" spans="1:9" x14ac:dyDescent="0.2">
      <c r="A60" s="101" t="s">
        <v>485</v>
      </c>
      <c r="B60" s="101" t="s">
        <v>155</v>
      </c>
      <c r="C60" s="101" t="s">
        <v>156</v>
      </c>
      <c r="D60" s="101" t="s">
        <v>100</v>
      </c>
      <c r="E60" s="101" t="s">
        <v>101</v>
      </c>
      <c r="F60" s="101">
        <v>0.8</v>
      </c>
      <c r="G60" s="102">
        <v>45954</v>
      </c>
      <c r="H60" s="102">
        <v>36763</v>
      </c>
    </row>
    <row r="61" spans="1:9" x14ac:dyDescent="0.2">
      <c r="A61" s="101" t="s">
        <v>485</v>
      </c>
      <c r="B61" s="101" t="s">
        <v>487</v>
      </c>
      <c r="C61" s="101" t="s">
        <v>540</v>
      </c>
      <c r="D61" s="101" t="s">
        <v>104</v>
      </c>
      <c r="E61" s="101" t="s">
        <v>105</v>
      </c>
      <c r="F61" s="101">
        <v>8.0000000000000002E-3</v>
      </c>
      <c r="G61" s="102">
        <v>198398</v>
      </c>
      <c r="H61" s="102">
        <v>1587</v>
      </c>
    </row>
    <row r="62" spans="1:9" x14ac:dyDescent="0.2">
      <c r="A62" s="101" t="s">
        <v>485</v>
      </c>
      <c r="B62" s="101" t="s">
        <v>106</v>
      </c>
      <c r="C62" s="101" t="s">
        <v>107</v>
      </c>
      <c r="D62" s="101" t="s">
        <v>108</v>
      </c>
      <c r="E62" s="101" t="s">
        <v>40</v>
      </c>
      <c r="F62" s="101">
        <v>0.5</v>
      </c>
      <c r="G62" s="102">
        <v>3030</v>
      </c>
      <c r="H62" s="102">
        <v>1515</v>
      </c>
    </row>
    <row r="63" spans="1:9" x14ac:dyDescent="0.2">
      <c r="A63" s="260" t="s">
        <v>485</v>
      </c>
      <c r="B63" s="260" t="s">
        <v>488</v>
      </c>
      <c r="C63" s="260" t="s">
        <v>489</v>
      </c>
      <c r="D63" s="260" t="s">
        <v>111</v>
      </c>
      <c r="E63" s="260" t="s">
        <v>40</v>
      </c>
      <c r="F63" s="260">
        <v>0.09</v>
      </c>
      <c r="G63" s="261">
        <v>27722</v>
      </c>
      <c r="H63" s="261">
        <v>2495</v>
      </c>
    </row>
    <row r="64" spans="1:9" x14ac:dyDescent="0.2">
      <c r="A64" s="101" t="s">
        <v>485</v>
      </c>
      <c r="B64" s="101" t="s">
        <v>109</v>
      </c>
      <c r="C64" s="101" t="s">
        <v>110</v>
      </c>
      <c r="D64" s="101" t="s">
        <v>111</v>
      </c>
      <c r="E64" s="101" t="s">
        <v>40</v>
      </c>
      <c r="F64" s="101">
        <v>0.182</v>
      </c>
      <c r="G64" s="102">
        <v>1586</v>
      </c>
      <c r="H64" s="102">
        <v>289</v>
      </c>
    </row>
    <row r="65" spans="1:9" x14ac:dyDescent="0.2">
      <c r="A65" s="101" t="s">
        <v>485</v>
      </c>
      <c r="B65" s="260"/>
      <c r="C65" s="260" t="s">
        <v>278</v>
      </c>
      <c r="D65" s="260"/>
      <c r="E65" s="260" t="s">
        <v>25</v>
      </c>
      <c r="F65" s="260">
        <v>1</v>
      </c>
      <c r="G65" s="261">
        <v>4525</v>
      </c>
      <c r="H65" s="261">
        <f>+ROUND(F65*G65,0)</f>
        <v>4525</v>
      </c>
    </row>
    <row r="66" spans="1:9" ht="13.5" thickBot="1" x14ac:dyDescent="0.25"/>
    <row r="67" spans="1:9" ht="13.5" thickBot="1" x14ac:dyDescent="0.25">
      <c r="A67" s="455" t="s">
        <v>41</v>
      </c>
      <c r="B67" s="456"/>
      <c r="C67" s="456"/>
      <c r="D67" s="456"/>
      <c r="E67" s="456"/>
      <c r="F67" s="456"/>
      <c r="G67" s="456"/>
      <c r="H67" s="457"/>
    </row>
    <row r="69" spans="1:9" x14ac:dyDescent="0.2">
      <c r="A69" s="103" t="s">
        <v>123</v>
      </c>
      <c r="B69" s="103" t="s">
        <v>124</v>
      </c>
      <c r="C69" s="104" t="s">
        <v>125</v>
      </c>
      <c r="D69" s="104" t="s">
        <v>126</v>
      </c>
      <c r="E69" s="104" t="s">
        <v>4</v>
      </c>
      <c r="F69" s="105" t="s">
        <v>127</v>
      </c>
      <c r="G69" s="106" t="s">
        <v>128</v>
      </c>
      <c r="H69" s="106" t="s">
        <v>129</v>
      </c>
      <c r="I69" s="359" t="s">
        <v>537</v>
      </c>
    </row>
    <row r="70" spans="1:9" x14ac:dyDescent="0.2">
      <c r="A70" s="99" t="s">
        <v>315</v>
      </c>
      <c r="B70" s="99" t="s">
        <v>96</v>
      </c>
      <c r="C70" s="99" t="s">
        <v>428</v>
      </c>
      <c r="D70" s="99" t="s">
        <v>97</v>
      </c>
      <c r="E70" s="99" t="s">
        <v>25</v>
      </c>
      <c r="F70" s="99"/>
      <c r="G70" s="100"/>
      <c r="H70" s="100">
        <f>SUM(H71:H76)</f>
        <v>116864.2</v>
      </c>
      <c r="I70" s="100">
        <f>+ROUND(H70*(1+$J$3),0)</f>
        <v>159823</v>
      </c>
    </row>
    <row r="71" spans="1:9" x14ac:dyDescent="0.2">
      <c r="A71" s="101" t="s">
        <v>315</v>
      </c>
      <c r="B71" s="101" t="s">
        <v>98</v>
      </c>
      <c r="C71" s="101" t="s">
        <v>99</v>
      </c>
      <c r="D71" s="101" t="s">
        <v>100</v>
      </c>
      <c r="E71" s="101" t="s">
        <v>101</v>
      </c>
      <c r="F71" s="101">
        <v>0.78</v>
      </c>
      <c r="G71" s="102">
        <v>21336</v>
      </c>
      <c r="H71" s="102">
        <v>16642</v>
      </c>
    </row>
    <row r="72" spans="1:9" x14ac:dyDescent="0.2">
      <c r="A72" s="101" t="s">
        <v>315</v>
      </c>
      <c r="B72" s="101" t="s">
        <v>172</v>
      </c>
      <c r="C72" s="101" t="s">
        <v>173</v>
      </c>
      <c r="D72" s="101" t="s">
        <v>104</v>
      </c>
      <c r="E72" s="101" t="s">
        <v>101</v>
      </c>
      <c r="F72" s="101">
        <v>0.7</v>
      </c>
      <c r="G72" s="102">
        <v>90929</v>
      </c>
      <c r="H72" s="102">
        <v>63650</v>
      </c>
    </row>
    <row r="73" spans="1:9" x14ac:dyDescent="0.2">
      <c r="A73" s="101" t="s">
        <v>315</v>
      </c>
      <c r="B73" s="101" t="s">
        <v>102</v>
      </c>
      <c r="C73" s="101" t="s">
        <v>103</v>
      </c>
      <c r="D73" s="101" t="s">
        <v>104</v>
      </c>
      <c r="E73" s="101" t="s">
        <v>105</v>
      </c>
      <c r="F73" s="101">
        <v>0.2</v>
      </c>
      <c r="G73" s="102">
        <v>141086</v>
      </c>
      <c r="H73" s="102">
        <f t="shared" ref="H73" si="3">F73*G73</f>
        <v>28217.200000000001</v>
      </c>
    </row>
    <row r="74" spans="1:9" x14ac:dyDescent="0.2">
      <c r="A74" s="101" t="s">
        <v>315</v>
      </c>
      <c r="B74" s="101" t="s">
        <v>106</v>
      </c>
      <c r="C74" s="101" t="s">
        <v>107</v>
      </c>
      <c r="D74" s="101" t="s">
        <v>108</v>
      </c>
      <c r="E74" s="101" t="s">
        <v>40</v>
      </c>
      <c r="F74" s="101">
        <v>0.78</v>
      </c>
      <c r="G74" s="102">
        <v>3030</v>
      </c>
      <c r="H74" s="102">
        <v>2363</v>
      </c>
    </row>
    <row r="75" spans="1:9" x14ac:dyDescent="0.2">
      <c r="A75" s="101" t="s">
        <v>315</v>
      </c>
      <c r="B75" s="101" t="s">
        <v>109</v>
      </c>
      <c r="C75" s="101" t="s">
        <v>110</v>
      </c>
      <c r="D75" s="101" t="s">
        <v>111</v>
      </c>
      <c r="E75" s="101" t="s">
        <v>40</v>
      </c>
      <c r="F75" s="101">
        <v>0.92500000000000004</v>
      </c>
      <c r="G75" s="102">
        <v>1586</v>
      </c>
      <c r="H75" s="102">
        <v>1467</v>
      </c>
    </row>
    <row r="76" spans="1:9" x14ac:dyDescent="0.2">
      <c r="A76" s="101" t="s">
        <v>315</v>
      </c>
      <c r="B76" s="260"/>
      <c r="C76" s="260" t="s">
        <v>278</v>
      </c>
      <c r="D76" s="260"/>
      <c r="E76" s="260" t="s">
        <v>25</v>
      </c>
      <c r="F76" s="260">
        <v>1</v>
      </c>
      <c r="G76" s="261">
        <v>4525</v>
      </c>
      <c r="H76" s="261">
        <f>+ROUND(F76*G76,0)</f>
        <v>4525</v>
      </c>
    </row>
    <row r="78" spans="1:9" x14ac:dyDescent="0.2">
      <c r="A78" s="103" t="s">
        <v>123</v>
      </c>
      <c r="B78" s="103" t="s">
        <v>124</v>
      </c>
      <c r="C78" s="104" t="s">
        <v>125</v>
      </c>
      <c r="D78" s="104" t="s">
        <v>126</v>
      </c>
      <c r="E78" s="104" t="s">
        <v>4</v>
      </c>
      <c r="F78" s="105" t="s">
        <v>127</v>
      </c>
      <c r="G78" s="106" t="s">
        <v>128</v>
      </c>
      <c r="H78" s="106" t="s">
        <v>129</v>
      </c>
      <c r="I78" s="359" t="s">
        <v>537</v>
      </c>
    </row>
    <row r="79" spans="1:9" x14ac:dyDescent="0.2">
      <c r="A79" s="99" t="s">
        <v>316</v>
      </c>
      <c r="B79" s="99" t="s">
        <v>96</v>
      </c>
      <c r="C79" s="99" t="s">
        <v>383</v>
      </c>
      <c r="D79" s="99" t="s">
        <v>97</v>
      </c>
      <c r="E79" s="99" t="s">
        <v>25</v>
      </c>
      <c r="F79" s="99"/>
      <c r="G79" s="100"/>
      <c r="H79" s="100">
        <f>ROUND(SUM(H80:H85),0)</f>
        <v>152838</v>
      </c>
      <c r="I79" s="100">
        <f>+ROUND(H79*(1+$J$3),0)</f>
        <v>209021</v>
      </c>
    </row>
    <row r="80" spans="1:9" x14ac:dyDescent="0.2">
      <c r="A80" s="101" t="s">
        <v>316</v>
      </c>
      <c r="B80" s="101" t="s">
        <v>155</v>
      </c>
      <c r="C80" s="101" t="s">
        <v>156</v>
      </c>
      <c r="D80" s="101" t="s">
        <v>100</v>
      </c>
      <c r="E80" s="101" t="s">
        <v>101</v>
      </c>
      <c r="F80" s="101">
        <v>0.75</v>
      </c>
      <c r="G80" s="102">
        <v>45954</v>
      </c>
      <c r="H80" s="102">
        <f>F80*G80</f>
        <v>34465.5</v>
      </c>
    </row>
    <row r="81" spans="1:9" x14ac:dyDescent="0.2">
      <c r="A81" s="101" t="s">
        <v>316</v>
      </c>
      <c r="B81" s="101" t="s">
        <v>102</v>
      </c>
      <c r="C81" s="101" t="s">
        <v>103</v>
      </c>
      <c r="D81" s="101" t="s">
        <v>104</v>
      </c>
      <c r="E81" s="101" t="s">
        <v>105</v>
      </c>
      <c r="F81" s="101">
        <v>0.2</v>
      </c>
      <c r="G81" s="102">
        <v>141086</v>
      </c>
      <c r="H81" s="102">
        <f t="shared" ref="H81:H84" si="4">F81*G81</f>
        <v>28217.200000000001</v>
      </c>
    </row>
    <row r="82" spans="1:9" x14ac:dyDescent="0.2">
      <c r="A82" s="101" t="s">
        <v>316</v>
      </c>
      <c r="B82" s="101" t="s">
        <v>172</v>
      </c>
      <c r="C82" s="101" t="s">
        <v>173</v>
      </c>
      <c r="D82" s="101" t="s">
        <v>104</v>
      </c>
      <c r="E82" s="101" t="s">
        <v>101</v>
      </c>
      <c r="F82" s="101">
        <v>0.9</v>
      </c>
      <c r="G82" s="102">
        <v>90929</v>
      </c>
      <c r="H82" s="102">
        <f t="shared" si="4"/>
        <v>81836.100000000006</v>
      </c>
    </row>
    <row r="83" spans="1:9" x14ac:dyDescent="0.2">
      <c r="A83" s="101" t="s">
        <v>316</v>
      </c>
      <c r="B83" s="101" t="s">
        <v>106</v>
      </c>
      <c r="C83" s="101" t="s">
        <v>107</v>
      </c>
      <c r="D83" s="101" t="s">
        <v>108</v>
      </c>
      <c r="E83" s="101" t="s">
        <v>40</v>
      </c>
      <c r="F83" s="101">
        <v>0.75</v>
      </c>
      <c r="G83" s="102">
        <v>3030</v>
      </c>
      <c r="H83" s="102">
        <f t="shared" si="4"/>
        <v>2272.5</v>
      </c>
    </row>
    <row r="84" spans="1:9" x14ac:dyDescent="0.2">
      <c r="A84" s="101" t="s">
        <v>316</v>
      </c>
      <c r="B84" s="101" t="s">
        <v>109</v>
      </c>
      <c r="C84" s="101" t="s">
        <v>110</v>
      </c>
      <c r="D84" s="101" t="s">
        <v>111</v>
      </c>
      <c r="E84" s="101" t="s">
        <v>40</v>
      </c>
      <c r="F84" s="101">
        <v>0.95960000000000001</v>
      </c>
      <c r="G84" s="102">
        <v>1586</v>
      </c>
      <c r="H84" s="102">
        <f t="shared" si="4"/>
        <v>1521.9256</v>
      </c>
    </row>
    <row r="85" spans="1:9" x14ac:dyDescent="0.2">
      <c r="A85" s="101" t="s">
        <v>315</v>
      </c>
      <c r="B85" s="260"/>
      <c r="C85" s="260" t="s">
        <v>278</v>
      </c>
      <c r="D85" s="260"/>
      <c r="E85" s="260" t="s">
        <v>25</v>
      </c>
      <c r="F85" s="260">
        <v>1</v>
      </c>
      <c r="G85" s="261">
        <v>4525</v>
      </c>
      <c r="H85" s="261">
        <f>+ROUND(F85*G85,0)</f>
        <v>4525</v>
      </c>
    </row>
    <row r="87" spans="1:9" x14ac:dyDescent="0.2">
      <c r="A87" s="458" t="s">
        <v>72</v>
      </c>
      <c r="B87" s="458"/>
      <c r="C87" s="458"/>
      <c r="D87" s="458"/>
      <c r="E87" s="458"/>
      <c r="F87" s="458"/>
      <c r="G87" s="458"/>
      <c r="H87" s="458"/>
    </row>
    <row r="89" spans="1:9" x14ac:dyDescent="0.2">
      <c r="A89" s="103" t="s">
        <v>123</v>
      </c>
      <c r="B89" s="103" t="s">
        <v>124</v>
      </c>
      <c r="C89" s="104" t="s">
        <v>125</v>
      </c>
      <c r="D89" s="104" t="s">
        <v>126</v>
      </c>
      <c r="E89" s="104" t="s">
        <v>4</v>
      </c>
      <c r="F89" s="105" t="s">
        <v>127</v>
      </c>
      <c r="G89" s="106" t="s">
        <v>128</v>
      </c>
      <c r="H89" s="106" t="s">
        <v>129</v>
      </c>
      <c r="I89" s="359" t="s">
        <v>537</v>
      </c>
    </row>
    <row r="90" spans="1:9" ht="25.5" x14ac:dyDescent="0.2">
      <c r="A90" s="99" t="s">
        <v>494</v>
      </c>
      <c r="B90" s="99" t="s">
        <v>96</v>
      </c>
      <c r="C90" s="111" t="s">
        <v>495</v>
      </c>
      <c r="D90" s="99" t="s">
        <v>97</v>
      </c>
      <c r="E90" s="99" t="s">
        <v>25</v>
      </c>
      <c r="F90" s="99"/>
      <c r="G90" s="109"/>
      <c r="H90" s="109">
        <f>SUM(H91:H101)</f>
        <v>890349.46199999994</v>
      </c>
      <c r="I90" s="100">
        <f>+ROUND(H90*(1+$J$3),0)</f>
        <v>1217642</v>
      </c>
    </row>
    <row r="91" spans="1:9" x14ac:dyDescent="0.2">
      <c r="A91" s="101" t="s">
        <v>494</v>
      </c>
      <c r="B91" s="101" t="s">
        <v>155</v>
      </c>
      <c r="C91" s="101" t="s">
        <v>156</v>
      </c>
      <c r="D91" s="101" t="s">
        <v>100</v>
      </c>
      <c r="E91" s="101" t="s">
        <v>101</v>
      </c>
      <c r="F91" s="101">
        <v>2.1</v>
      </c>
      <c r="G91" s="110">
        <v>45954</v>
      </c>
      <c r="H91" s="110">
        <f>F91*G91</f>
        <v>96503.400000000009</v>
      </c>
    </row>
    <row r="92" spans="1:9" x14ac:dyDescent="0.2">
      <c r="A92" s="101" t="s">
        <v>494</v>
      </c>
      <c r="B92" s="101" t="s">
        <v>157</v>
      </c>
      <c r="C92" s="101" t="s">
        <v>158</v>
      </c>
      <c r="D92" s="101" t="s">
        <v>104</v>
      </c>
      <c r="E92" s="101" t="s">
        <v>117</v>
      </c>
      <c r="F92" s="101">
        <v>9.4200000000000006E-2</v>
      </c>
      <c r="G92" s="110">
        <v>156760</v>
      </c>
      <c r="H92" s="110">
        <f t="shared" ref="H92:H101" si="5">F92*G92</f>
        <v>14766.792000000001</v>
      </c>
    </row>
    <row r="93" spans="1:9" x14ac:dyDescent="0.2">
      <c r="A93" s="101" t="s">
        <v>494</v>
      </c>
      <c r="B93" s="101" t="s">
        <v>176</v>
      </c>
      <c r="C93" s="101" t="s">
        <v>177</v>
      </c>
      <c r="D93" s="101" t="s">
        <v>104</v>
      </c>
      <c r="E93" s="101" t="s">
        <v>117</v>
      </c>
      <c r="F93" s="101">
        <v>0.1</v>
      </c>
      <c r="G93" s="110">
        <v>90929</v>
      </c>
      <c r="H93" s="110">
        <f t="shared" si="5"/>
        <v>9092.9</v>
      </c>
    </row>
    <row r="94" spans="1:9" x14ac:dyDescent="0.2">
      <c r="A94" s="101" t="s">
        <v>494</v>
      </c>
      <c r="B94" s="101" t="s">
        <v>174</v>
      </c>
      <c r="C94" s="101" t="s">
        <v>175</v>
      </c>
      <c r="D94" s="101" t="s">
        <v>104</v>
      </c>
      <c r="E94" s="101" t="s">
        <v>117</v>
      </c>
      <c r="F94" s="101">
        <v>0.1</v>
      </c>
      <c r="G94" s="110">
        <v>62066</v>
      </c>
      <c r="H94" s="110">
        <f t="shared" si="5"/>
        <v>6206.6</v>
      </c>
    </row>
    <row r="95" spans="1:9" x14ac:dyDescent="0.2">
      <c r="A95" s="101" t="s">
        <v>494</v>
      </c>
      <c r="B95" s="101" t="s">
        <v>106</v>
      </c>
      <c r="C95" s="101" t="s">
        <v>107</v>
      </c>
      <c r="D95" s="101" t="s">
        <v>108</v>
      </c>
      <c r="E95" s="101" t="s">
        <v>40</v>
      </c>
      <c r="F95" s="101">
        <v>2.1</v>
      </c>
      <c r="G95" s="110">
        <v>3030</v>
      </c>
      <c r="H95" s="110">
        <f t="shared" si="5"/>
        <v>6363</v>
      </c>
    </row>
    <row r="96" spans="1:9" x14ac:dyDescent="0.2">
      <c r="A96" s="101" t="s">
        <v>494</v>
      </c>
      <c r="B96" s="101" t="s">
        <v>109</v>
      </c>
      <c r="C96" s="101" t="s">
        <v>110</v>
      </c>
      <c r="D96" s="101" t="s">
        <v>111</v>
      </c>
      <c r="E96" s="101" t="s">
        <v>40</v>
      </c>
      <c r="F96" s="101">
        <v>9.6999999999999993</v>
      </c>
      <c r="G96" s="110">
        <v>1586</v>
      </c>
      <c r="H96" s="110">
        <f t="shared" si="5"/>
        <v>15384.199999999999</v>
      </c>
    </row>
    <row r="97" spans="1:9" x14ac:dyDescent="0.2">
      <c r="A97" s="101" t="s">
        <v>494</v>
      </c>
      <c r="B97" s="101" t="s">
        <v>492</v>
      </c>
      <c r="C97" s="101" t="s">
        <v>493</v>
      </c>
      <c r="D97" s="101" t="s">
        <v>111</v>
      </c>
      <c r="E97" s="101" t="s">
        <v>25</v>
      </c>
      <c r="F97" s="101">
        <v>1.05</v>
      </c>
      <c r="G97" s="110">
        <v>678601</v>
      </c>
      <c r="H97" s="110">
        <f t="shared" si="5"/>
        <v>712531.05</v>
      </c>
    </row>
    <row r="98" spans="1:9" x14ac:dyDescent="0.2">
      <c r="A98" s="101" t="s">
        <v>494</v>
      </c>
      <c r="B98" s="101" t="s">
        <v>178</v>
      </c>
      <c r="C98" s="101" t="s">
        <v>179</v>
      </c>
      <c r="D98" s="101" t="s">
        <v>111</v>
      </c>
      <c r="E98" s="101" t="s">
        <v>120</v>
      </c>
      <c r="F98" s="101">
        <v>0.2</v>
      </c>
      <c r="G98" s="110">
        <v>4283</v>
      </c>
      <c r="H98" s="110">
        <f t="shared" si="5"/>
        <v>856.6</v>
      </c>
    </row>
    <row r="99" spans="1:9" x14ac:dyDescent="0.2">
      <c r="A99" s="101" t="s">
        <v>494</v>
      </c>
      <c r="B99" s="101" t="s">
        <v>180</v>
      </c>
      <c r="C99" s="101" t="s">
        <v>181</v>
      </c>
      <c r="D99" s="101" t="s">
        <v>111</v>
      </c>
      <c r="E99" s="101" t="s">
        <v>40</v>
      </c>
      <c r="F99" s="101">
        <v>0.09</v>
      </c>
      <c r="G99" s="110">
        <v>40623</v>
      </c>
      <c r="H99" s="110">
        <f t="shared" si="5"/>
        <v>3656.0699999999997</v>
      </c>
    </row>
    <row r="100" spans="1:9" x14ac:dyDescent="0.2">
      <c r="A100" s="101" t="s">
        <v>494</v>
      </c>
      <c r="B100" s="101" t="s">
        <v>165</v>
      </c>
      <c r="C100" s="101" t="s">
        <v>166</v>
      </c>
      <c r="D100" s="101" t="s">
        <v>111</v>
      </c>
      <c r="E100" s="101" t="s">
        <v>40</v>
      </c>
      <c r="F100" s="101">
        <v>0.8</v>
      </c>
      <c r="G100" s="110">
        <v>12672</v>
      </c>
      <c r="H100" s="110">
        <f t="shared" si="5"/>
        <v>10137.6</v>
      </c>
    </row>
    <row r="101" spans="1:9" x14ac:dyDescent="0.2">
      <c r="A101" s="101" t="s">
        <v>494</v>
      </c>
      <c r="B101" s="101" t="s">
        <v>184</v>
      </c>
      <c r="C101" s="101" t="s">
        <v>185</v>
      </c>
      <c r="D101" s="101" t="s">
        <v>111</v>
      </c>
      <c r="E101" s="101" t="s">
        <v>40</v>
      </c>
      <c r="F101" s="101">
        <v>1.25</v>
      </c>
      <c r="G101" s="110">
        <v>11881</v>
      </c>
      <c r="H101" s="110">
        <f t="shared" si="5"/>
        <v>14851.25</v>
      </c>
    </row>
    <row r="103" spans="1:9" x14ac:dyDescent="0.2">
      <c r="A103" s="103" t="s">
        <v>123</v>
      </c>
      <c r="B103" s="103" t="s">
        <v>124</v>
      </c>
      <c r="C103" s="104" t="s">
        <v>125</v>
      </c>
      <c r="D103" s="104" t="s">
        <v>126</v>
      </c>
      <c r="E103" s="104" t="s">
        <v>4</v>
      </c>
      <c r="F103" s="105" t="s">
        <v>127</v>
      </c>
      <c r="G103" s="106" t="s">
        <v>128</v>
      </c>
      <c r="H103" s="106" t="s">
        <v>129</v>
      </c>
      <c r="I103" s="359" t="s">
        <v>537</v>
      </c>
    </row>
    <row r="104" spans="1:9" ht="25.5" x14ac:dyDescent="0.2">
      <c r="A104" s="99" t="s">
        <v>279</v>
      </c>
      <c r="B104" s="99" t="s">
        <v>96</v>
      </c>
      <c r="C104" s="111" t="s">
        <v>280</v>
      </c>
      <c r="D104" s="99" t="s">
        <v>97</v>
      </c>
      <c r="E104" s="99" t="s">
        <v>35</v>
      </c>
      <c r="F104" s="99"/>
      <c r="G104" s="109"/>
      <c r="H104" s="109">
        <f>SUM(H105:H111)</f>
        <v>54332</v>
      </c>
      <c r="I104" s="100">
        <f>+ROUND(H104*(1+$J$3),0)</f>
        <v>74304</v>
      </c>
    </row>
    <row r="105" spans="1:9" x14ac:dyDescent="0.2">
      <c r="A105" s="101" t="s">
        <v>279</v>
      </c>
      <c r="B105" s="101" t="s">
        <v>153</v>
      </c>
      <c r="C105" s="101" t="s">
        <v>154</v>
      </c>
      <c r="D105" s="101" t="s">
        <v>132</v>
      </c>
      <c r="E105" s="101" t="s">
        <v>25</v>
      </c>
      <c r="F105" s="101">
        <v>3.3000000000000002E-2</v>
      </c>
      <c r="G105" s="110">
        <v>505796</v>
      </c>
      <c r="H105" s="110">
        <v>16691</v>
      </c>
    </row>
    <row r="106" spans="1:9" x14ac:dyDescent="0.2">
      <c r="A106" s="101" t="s">
        <v>279</v>
      </c>
      <c r="B106" s="101" t="s">
        <v>133</v>
      </c>
      <c r="C106" s="101" t="s">
        <v>134</v>
      </c>
      <c r="D106" s="101" t="s">
        <v>100</v>
      </c>
      <c r="E106" s="101" t="s">
        <v>101</v>
      </c>
      <c r="F106" s="101">
        <v>0.75</v>
      </c>
      <c r="G106" s="110">
        <v>37748</v>
      </c>
      <c r="H106" s="110">
        <v>28311</v>
      </c>
    </row>
    <row r="107" spans="1:9" x14ac:dyDescent="0.2">
      <c r="A107" s="101" t="s">
        <v>279</v>
      </c>
      <c r="B107" s="101" t="s">
        <v>106</v>
      </c>
      <c r="C107" s="101" t="s">
        <v>107</v>
      </c>
      <c r="D107" s="101" t="s">
        <v>108</v>
      </c>
      <c r="E107" s="101" t="s">
        <v>40</v>
      </c>
      <c r="F107" s="101">
        <v>1.5</v>
      </c>
      <c r="G107" s="110">
        <v>3030</v>
      </c>
      <c r="H107" s="110">
        <v>4545</v>
      </c>
    </row>
    <row r="108" spans="1:9" x14ac:dyDescent="0.2">
      <c r="A108" s="101" t="s">
        <v>279</v>
      </c>
      <c r="B108" s="101" t="s">
        <v>178</v>
      </c>
      <c r="C108" s="101" t="s">
        <v>179</v>
      </c>
      <c r="D108" s="101" t="s">
        <v>111</v>
      </c>
      <c r="E108" s="101" t="s">
        <v>120</v>
      </c>
      <c r="F108" s="101">
        <v>0.1</v>
      </c>
      <c r="G108" s="110">
        <v>4283</v>
      </c>
      <c r="H108" s="110">
        <v>428</v>
      </c>
    </row>
    <row r="109" spans="1:9" x14ac:dyDescent="0.2">
      <c r="A109" s="101" t="s">
        <v>279</v>
      </c>
      <c r="B109" s="101" t="s">
        <v>180</v>
      </c>
      <c r="C109" s="101" t="s">
        <v>181</v>
      </c>
      <c r="D109" s="101" t="s">
        <v>111</v>
      </c>
      <c r="E109" s="101" t="s">
        <v>40</v>
      </c>
      <c r="F109" s="101">
        <v>0.01</v>
      </c>
      <c r="G109" s="110">
        <v>40623</v>
      </c>
      <c r="H109" s="110">
        <v>406</v>
      </c>
    </row>
    <row r="110" spans="1:9" x14ac:dyDescent="0.2">
      <c r="A110" s="101" t="s">
        <v>279</v>
      </c>
      <c r="B110" s="101" t="s">
        <v>186</v>
      </c>
      <c r="C110" s="101" t="s">
        <v>187</v>
      </c>
      <c r="D110" s="101" t="s">
        <v>111</v>
      </c>
      <c r="E110" s="101" t="s">
        <v>164</v>
      </c>
      <c r="F110" s="101">
        <v>0.3</v>
      </c>
      <c r="G110" s="110">
        <v>3875</v>
      </c>
      <c r="H110" s="110">
        <v>1163</v>
      </c>
    </row>
    <row r="111" spans="1:9" x14ac:dyDescent="0.2">
      <c r="A111" s="101" t="s">
        <v>279</v>
      </c>
      <c r="B111" s="101" t="s">
        <v>165</v>
      </c>
      <c r="C111" s="101" t="s">
        <v>166</v>
      </c>
      <c r="D111" s="101" t="s">
        <v>111</v>
      </c>
      <c r="E111" s="101" t="s">
        <v>40</v>
      </c>
      <c r="F111" s="101">
        <v>0.22</v>
      </c>
      <c r="G111" s="110">
        <v>12672</v>
      </c>
      <c r="H111" s="110">
        <v>2788</v>
      </c>
    </row>
    <row r="113" spans="1:9" ht="24" customHeight="1" x14ac:dyDescent="0.2">
      <c r="A113" s="103" t="s">
        <v>123</v>
      </c>
      <c r="B113" s="103" t="s">
        <v>124</v>
      </c>
      <c r="C113" s="104" t="s">
        <v>125</v>
      </c>
      <c r="D113" s="104" t="s">
        <v>126</v>
      </c>
      <c r="E113" s="104" t="s">
        <v>4</v>
      </c>
      <c r="F113" s="105" t="s">
        <v>127</v>
      </c>
      <c r="G113" s="106" t="s">
        <v>128</v>
      </c>
      <c r="H113" s="106" t="s">
        <v>129</v>
      </c>
      <c r="I113" s="359" t="s">
        <v>537</v>
      </c>
    </row>
    <row r="114" spans="1:9" ht="33" customHeight="1" x14ac:dyDescent="0.2">
      <c r="A114" s="99" t="s">
        <v>95</v>
      </c>
      <c r="B114" s="99" t="s">
        <v>96</v>
      </c>
      <c r="C114" s="111" t="s">
        <v>545</v>
      </c>
      <c r="D114" s="99" t="s">
        <v>97</v>
      </c>
      <c r="E114" s="99" t="s">
        <v>25</v>
      </c>
      <c r="F114" s="99"/>
      <c r="G114" s="100"/>
      <c r="H114" s="100">
        <f>SUM(H115:H119)</f>
        <v>101263</v>
      </c>
      <c r="I114" s="100">
        <f>+ROUND(H114*(1+$J$3),0)</f>
        <v>138487</v>
      </c>
    </row>
    <row r="115" spans="1:9" x14ac:dyDescent="0.2">
      <c r="A115" s="101" t="s">
        <v>95</v>
      </c>
      <c r="B115" s="101" t="s">
        <v>98</v>
      </c>
      <c r="C115" s="101" t="s">
        <v>99</v>
      </c>
      <c r="D115" s="101" t="s">
        <v>100</v>
      </c>
      <c r="E115" s="101" t="s">
        <v>101</v>
      </c>
      <c r="F115" s="101">
        <v>0.2</v>
      </c>
      <c r="G115" s="102">
        <f>+VLOOKUP(B115,[28]Insumos!$A$2:$F$2700,5,FALSE)</f>
        <v>21336</v>
      </c>
      <c r="H115" s="102">
        <f>+ROUND(F115*G115,0)</f>
        <v>4267</v>
      </c>
    </row>
    <row r="116" spans="1:9" x14ac:dyDescent="0.2">
      <c r="A116" s="101" t="s">
        <v>95</v>
      </c>
      <c r="B116" s="101" t="s">
        <v>157</v>
      </c>
      <c r="C116" s="101" t="s">
        <v>158</v>
      </c>
      <c r="D116" s="101" t="s">
        <v>104</v>
      </c>
      <c r="E116" s="101" t="s">
        <v>117</v>
      </c>
      <c r="F116" s="101">
        <v>1.12E-2</v>
      </c>
      <c r="G116" s="102">
        <f>+VLOOKUP(B116,[28]Insumos!$A$2:$F$2700,5,FALSE)</f>
        <v>156760</v>
      </c>
      <c r="H116" s="102">
        <f>+ROUND(F116*G116,0)</f>
        <v>1756</v>
      </c>
    </row>
    <row r="117" spans="1:9" x14ac:dyDescent="0.2">
      <c r="A117" s="101" t="s">
        <v>95</v>
      </c>
      <c r="B117" s="101" t="s">
        <v>106</v>
      </c>
      <c r="C117" s="101" t="s">
        <v>107</v>
      </c>
      <c r="D117" s="101" t="s">
        <v>108</v>
      </c>
      <c r="E117" s="101" t="s">
        <v>40</v>
      </c>
      <c r="F117" s="101">
        <v>0.3</v>
      </c>
      <c r="G117" s="102">
        <f>+VLOOKUP(B117,[28]Insumos!$A$2:$F$2700,5,FALSE)</f>
        <v>3030</v>
      </c>
      <c r="H117" s="102">
        <f>+ROUND(F117*G117,0)</f>
        <v>909</v>
      </c>
    </row>
    <row r="118" spans="1:9" x14ac:dyDescent="0.2">
      <c r="A118" s="101" t="s">
        <v>95</v>
      </c>
      <c r="B118" s="101" t="s">
        <v>109</v>
      </c>
      <c r="C118" s="101" t="s">
        <v>110</v>
      </c>
      <c r="D118" s="101" t="s">
        <v>111</v>
      </c>
      <c r="E118" s="101" t="s">
        <v>40</v>
      </c>
      <c r="F118" s="101">
        <v>2</v>
      </c>
      <c r="G118" s="102">
        <f>+VLOOKUP(B118,[28]Insumos!$A$2:$F$2700,5,FALSE)</f>
        <v>1586</v>
      </c>
      <c r="H118" s="102">
        <f>+ROUND(F118*G118,0)</f>
        <v>3172</v>
      </c>
    </row>
    <row r="119" spans="1:9" x14ac:dyDescent="0.2">
      <c r="A119" s="101" t="s">
        <v>95</v>
      </c>
      <c r="B119" s="101" t="s">
        <v>192</v>
      </c>
      <c r="C119" s="101" t="s">
        <v>193</v>
      </c>
      <c r="D119" s="101" t="s">
        <v>111</v>
      </c>
      <c r="E119" s="101" t="s">
        <v>40</v>
      </c>
      <c r="F119" s="101">
        <v>1.24</v>
      </c>
      <c r="G119" s="102">
        <f>+VLOOKUP(B119,[28]Insumos!$A$2:$F$2700,5,FALSE)</f>
        <v>73515</v>
      </c>
      <c r="H119" s="102">
        <f>+ROUND(F119*G119,0)</f>
        <v>91159</v>
      </c>
    </row>
    <row r="120" spans="1:9" x14ac:dyDescent="0.2">
      <c r="G120" s="113"/>
      <c r="H120" s="113"/>
    </row>
    <row r="121" spans="1:9" x14ac:dyDescent="0.2">
      <c r="A121" s="103" t="s">
        <v>123</v>
      </c>
      <c r="B121" s="103" t="s">
        <v>124</v>
      </c>
      <c r="C121" s="104" t="s">
        <v>125</v>
      </c>
      <c r="D121" s="104" t="s">
        <v>126</v>
      </c>
      <c r="E121" s="104" t="s">
        <v>4</v>
      </c>
      <c r="F121" s="105" t="s">
        <v>127</v>
      </c>
      <c r="G121" s="106" t="s">
        <v>128</v>
      </c>
      <c r="H121" s="106" t="s">
        <v>129</v>
      </c>
      <c r="I121" s="359" t="s">
        <v>537</v>
      </c>
    </row>
    <row r="122" spans="1:9" x14ac:dyDescent="0.2">
      <c r="A122" s="99" t="s">
        <v>318</v>
      </c>
      <c r="B122" s="99" t="s">
        <v>96</v>
      </c>
      <c r="C122" s="99" t="s">
        <v>429</v>
      </c>
      <c r="D122" s="99" t="s">
        <v>97</v>
      </c>
      <c r="E122" s="99" t="s">
        <v>35</v>
      </c>
      <c r="F122" s="99"/>
      <c r="G122" s="100"/>
      <c r="H122" s="100">
        <f>ROUND(SUM(H123:H127),0)</f>
        <v>7859</v>
      </c>
      <c r="I122" s="100">
        <f>+ROUND(H122*(1+$J$3),0)</f>
        <v>10748</v>
      </c>
    </row>
    <row r="123" spans="1:9" x14ac:dyDescent="0.2">
      <c r="A123" s="101" t="s">
        <v>318</v>
      </c>
      <c r="B123" s="101" t="s">
        <v>98</v>
      </c>
      <c r="C123" s="101" t="s">
        <v>99</v>
      </c>
      <c r="D123" s="101" t="s">
        <v>100</v>
      </c>
      <c r="E123" s="101" t="s">
        <v>101</v>
      </c>
      <c r="F123" s="101">
        <v>0.12</v>
      </c>
      <c r="G123" s="102">
        <v>21336</v>
      </c>
      <c r="H123" s="102">
        <f>F123*G123</f>
        <v>2560.3199999999997</v>
      </c>
    </row>
    <row r="124" spans="1:9" x14ac:dyDescent="0.2">
      <c r="A124" s="101" t="s">
        <v>318</v>
      </c>
      <c r="B124" s="101" t="s">
        <v>157</v>
      </c>
      <c r="C124" s="101" t="s">
        <v>158</v>
      </c>
      <c r="D124" s="101" t="s">
        <v>104</v>
      </c>
      <c r="E124" s="101" t="s">
        <v>117</v>
      </c>
      <c r="F124" s="101">
        <v>5.9999999999999995E-4</v>
      </c>
      <c r="G124" s="102">
        <v>156760</v>
      </c>
      <c r="H124" s="102">
        <f t="shared" ref="H124:H127" si="6">F124*G124</f>
        <v>94.055999999999997</v>
      </c>
    </row>
    <row r="125" spans="1:9" x14ac:dyDescent="0.2">
      <c r="A125" s="101" t="s">
        <v>318</v>
      </c>
      <c r="B125" s="101" t="s">
        <v>106</v>
      </c>
      <c r="C125" s="101" t="s">
        <v>107</v>
      </c>
      <c r="D125" s="101" t="s">
        <v>108</v>
      </c>
      <c r="E125" s="101" t="s">
        <v>40</v>
      </c>
      <c r="F125" s="101">
        <v>0.12</v>
      </c>
      <c r="G125" s="102">
        <v>3030</v>
      </c>
      <c r="H125" s="102">
        <f t="shared" si="6"/>
        <v>363.59999999999997</v>
      </c>
    </row>
    <row r="126" spans="1:9" x14ac:dyDescent="0.2">
      <c r="A126" s="101" t="s">
        <v>318</v>
      </c>
      <c r="B126" s="101" t="s">
        <v>109</v>
      </c>
      <c r="C126" s="101" t="s">
        <v>110</v>
      </c>
      <c r="D126" s="101" t="s">
        <v>111</v>
      </c>
      <c r="E126" s="101" t="s">
        <v>40</v>
      </c>
      <c r="F126" s="101">
        <v>0.2</v>
      </c>
      <c r="G126" s="102">
        <v>1586</v>
      </c>
      <c r="H126" s="102">
        <f t="shared" si="6"/>
        <v>317.20000000000005</v>
      </c>
    </row>
    <row r="127" spans="1:9" x14ac:dyDescent="0.2">
      <c r="A127" t="s">
        <v>318</v>
      </c>
      <c r="B127" t="s">
        <v>182</v>
      </c>
      <c r="C127" t="s">
        <v>183</v>
      </c>
      <c r="D127" t="s">
        <v>111</v>
      </c>
      <c r="E127" t="s">
        <v>164</v>
      </c>
      <c r="F127">
        <v>0.75</v>
      </c>
      <c r="G127" s="113">
        <v>6032</v>
      </c>
      <c r="H127" s="102">
        <f t="shared" si="6"/>
        <v>4524</v>
      </c>
    </row>
    <row r="128" spans="1:9" x14ac:dyDescent="0.2">
      <c r="G128" s="113"/>
      <c r="H128" s="113"/>
    </row>
    <row r="129" spans="1:9" x14ac:dyDescent="0.2">
      <c r="A129" s="103" t="s">
        <v>123</v>
      </c>
      <c r="B129" s="103" t="s">
        <v>124</v>
      </c>
      <c r="C129" s="104" t="s">
        <v>125</v>
      </c>
      <c r="D129" s="104" t="s">
        <v>126</v>
      </c>
      <c r="E129" s="104" t="s">
        <v>4</v>
      </c>
      <c r="F129" s="105" t="s">
        <v>127</v>
      </c>
      <c r="G129" s="106" t="s">
        <v>128</v>
      </c>
      <c r="H129" s="106" t="s">
        <v>129</v>
      </c>
      <c r="I129" s="359" t="s">
        <v>537</v>
      </c>
    </row>
    <row r="130" spans="1:9" x14ac:dyDescent="0.2">
      <c r="A130" s="99" t="s">
        <v>212</v>
      </c>
      <c r="B130" s="99" t="s">
        <v>96</v>
      </c>
      <c r="C130" s="99" t="s">
        <v>213</v>
      </c>
      <c r="D130" s="99" t="s">
        <v>97</v>
      </c>
      <c r="E130" s="99" t="s">
        <v>35</v>
      </c>
      <c r="F130" s="99"/>
      <c r="G130" s="100"/>
      <c r="H130" s="100">
        <v>8611</v>
      </c>
      <c r="I130" s="100">
        <f>+ROUND(H130*(1+$J$3),0)</f>
        <v>11776</v>
      </c>
    </row>
    <row r="131" spans="1:9" x14ac:dyDescent="0.2">
      <c r="A131" s="101" t="s">
        <v>212</v>
      </c>
      <c r="B131" s="101" t="s">
        <v>98</v>
      </c>
      <c r="C131" s="101" t="s">
        <v>99</v>
      </c>
      <c r="D131" s="101" t="s">
        <v>100</v>
      </c>
      <c r="E131" s="101" t="s">
        <v>101</v>
      </c>
      <c r="F131" s="101">
        <v>0.27</v>
      </c>
      <c r="G131" s="102">
        <f>+VLOOKUP(B131,[28]Insumos!$A$2:$F$2700,5,FALSE)</f>
        <v>21336</v>
      </c>
      <c r="H131" s="102">
        <f>+ROUND(F131*G131,0)</f>
        <v>5761</v>
      </c>
    </row>
    <row r="132" spans="1:9" x14ac:dyDescent="0.2">
      <c r="A132" s="101" t="s">
        <v>212</v>
      </c>
      <c r="B132" s="101" t="s">
        <v>214</v>
      </c>
      <c r="C132" s="101" t="s">
        <v>215</v>
      </c>
      <c r="D132" s="101" t="s">
        <v>104</v>
      </c>
      <c r="E132" s="101" t="s">
        <v>101</v>
      </c>
      <c r="F132" s="101">
        <v>0.4</v>
      </c>
      <c r="G132" s="102">
        <f>+VLOOKUP(B132,[28]Insumos!$A$2:$F$2700,5,FALSE)</f>
        <v>3307</v>
      </c>
      <c r="H132" s="102">
        <f>+ROUND(F132*G132,0)</f>
        <v>1323</v>
      </c>
    </row>
    <row r="133" spans="1:9" x14ac:dyDescent="0.2">
      <c r="A133" s="101" t="s">
        <v>212</v>
      </c>
      <c r="B133" s="101" t="s">
        <v>106</v>
      </c>
      <c r="C133" s="101" t="s">
        <v>107</v>
      </c>
      <c r="D133" s="101" t="s">
        <v>108</v>
      </c>
      <c r="E133" s="101" t="s">
        <v>40</v>
      </c>
      <c r="F133" s="101">
        <v>0.27</v>
      </c>
      <c r="G133" s="102">
        <f>+VLOOKUP(B133,[28]Insumos!$A$2:$F$2700,5,FALSE)</f>
        <v>3030</v>
      </c>
      <c r="H133" s="102">
        <f>+ROUND(F133*G133,0)</f>
        <v>818</v>
      </c>
    </row>
    <row r="134" spans="1:9" x14ac:dyDescent="0.2">
      <c r="A134" s="101" t="s">
        <v>212</v>
      </c>
      <c r="B134" s="101" t="s">
        <v>109</v>
      </c>
      <c r="C134" s="101" t="s">
        <v>110</v>
      </c>
      <c r="D134" s="101" t="s">
        <v>111</v>
      </c>
      <c r="E134" s="101" t="s">
        <v>40</v>
      </c>
      <c r="F134" s="101">
        <v>0.44700000000000001</v>
      </c>
      <c r="G134" s="102">
        <f>+VLOOKUP(B134,[28]Insumos!$A$2:$F$2700,5,FALSE)</f>
        <v>1586</v>
      </c>
      <c r="H134" s="102">
        <f>+ROUND(F134*G134,0)</f>
        <v>709</v>
      </c>
    </row>
    <row r="136" spans="1:9" x14ac:dyDescent="0.2">
      <c r="A136" s="103" t="s">
        <v>123</v>
      </c>
      <c r="B136" s="103" t="s">
        <v>124</v>
      </c>
      <c r="C136" s="104" t="s">
        <v>125</v>
      </c>
      <c r="D136" s="104" t="s">
        <v>126</v>
      </c>
      <c r="E136" s="104" t="s">
        <v>4</v>
      </c>
      <c r="F136" s="105" t="s">
        <v>127</v>
      </c>
      <c r="G136" s="106" t="s">
        <v>128</v>
      </c>
      <c r="H136" s="106" t="s">
        <v>129</v>
      </c>
      <c r="I136" s="359" t="s">
        <v>537</v>
      </c>
    </row>
    <row r="137" spans="1:9" x14ac:dyDescent="0.2">
      <c r="A137" s="99" t="s">
        <v>405</v>
      </c>
      <c r="B137" s="99" t="s">
        <v>96</v>
      </c>
      <c r="C137" s="99" t="s">
        <v>406</v>
      </c>
      <c r="D137" s="99" t="s">
        <v>97</v>
      </c>
      <c r="E137" s="99" t="s">
        <v>35</v>
      </c>
      <c r="F137" s="99"/>
      <c r="G137" s="100"/>
      <c r="H137" s="100">
        <f>ROUND(SUM(H138:H141),0)</f>
        <v>6983</v>
      </c>
      <c r="I137" s="100">
        <f>+ROUND(H137*(1+$J$3),0)</f>
        <v>9550</v>
      </c>
    </row>
    <row r="138" spans="1:9" x14ac:dyDescent="0.2">
      <c r="A138" s="101" t="s">
        <v>405</v>
      </c>
      <c r="B138" s="101" t="s">
        <v>98</v>
      </c>
      <c r="C138" s="101" t="s">
        <v>99</v>
      </c>
      <c r="D138" s="101" t="s">
        <v>100</v>
      </c>
      <c r="E138" s="101" t="s">
        <v>101</v>
      </c>
      <c r="F138" s="101">
        <v>0.21</v>
      </c>
      <c r="G138" s="102">
        <v>21336</v>
      </c>
      <c r="H138" s="102">
        <f>F138*G138</f>
        <v>4480.5599999999995</v>
      </c>
    </row>
    <row r="139" spans="1:9" x14ac:dyDescent="0.2">
      <c r="A139" s="101" t="s">
        <v>405</v>
      </c>
      <c r="B139" s="101" t="s">
        <v>407</v>
      </c>
      <c r="C139" s="101" t="s">
        <v>408</v>
      </c>
      <c r="D139" s="101" t="s">
        <v>104</v>
      </c>
      <c r="E139" s="101" t="s">
        <v>117</v>
      </c>
      <c r="F139" s="101">
        <v>0.02</v>
      </c>
      <c r="G139" s="102">
        <v>57864</v>
      </c>
      <c r="H139" s="102">
        <f t="shared" ref="H139:H141" si="7">F139*G139</f>
        <v>1157.28</v>
      </c>
    </row>
    <row r="140" spans="1:9" x14ac:dyDescent="0.2">
      <c r="A140" s="101" t="s">
        <v>405</v>
      </c>
      <c r="B140" s="101" t="s">
        <v>106</v>
      </c>
      <c r="C140" s="101" t="s">
        <v>107</v>
      </c>
      <c r="D140" s="101" t="s">
        <v>108</v>
      </c>
      <c r="E140" s="101" t="s">
        <v>40</v>
      </c>
      <c r="F140" s="101">
        <v>0.21</v>
      </c>
      <c r="G140" s="102">
        <v>3030</v>
      </c>
      <c r="H140" s="102">
        <f t="shared" si="7"/>
        <v>636.29999999999995</v>
      </c>
    </row>
    <row r="141" spans="1:9" x14ac:dyDescent="0.2">
      <c r="A141" s="101" t="s">
        <v>405</v>
      </c>
      <c r="B141" s="101" t="s">
        <v>109</v>
      </c>
      <c r="C141" s="101" t="s">
        <v>110</v>
      </c>
      <c r="D141" s="101" t="s">
        <v>111</v>
      </c>
      <c r="E141" s="101" t="s">
        <v>40</v>
      </c>
      <c r="F141" s="101">
        <v>0.44700000000000001</v>
      </c>
      <c r="G141" s="102">
        <v>1586</v>
      </c>
      <c r="H141" s="102">
        <f t="shared" si="7"/>
        <v>708.94200000000001</v>
      </c>
    </row>
    <row r="144" spans="1:9" x14ac:dyDescent="0.2">
      <c r="A144" s="458" t="s">
        <v>194</v>
      </c>
      <c r="B144" s="458"/>
      <c r="C144" s="458"/>
      <c r="D144" s="458"/>
      <c r="E144" s="458"/>
      <c r="F144" s="458"/>
      <c r="G144" s="458"/>
      <c r="H144" s="458"/>
    </row>
    <row r="146" spans="1:9" ht="12" customHeight="1" x14ac:dyDescent="0.2">
      <c r="A146" s="103" t="s">
        <v>123</v>
      </c>
      <c r="B146" s="103" t="s">
        <v>124</v>
      </c>
      <c r="C146" s="104" t="s">
        <v>125</v>
      </c>
      <c r="D146" s="104" t="s">
        <v>126</v>
      </c>
      <c r="E146" s="104" t="s">
        <v>4</v>
      </c>
      <c r="F146" s="105" t="s">
        <v>127</v>
      </c>
      <c r="G146" s="106" t="s">
        <v>128</v>
      </c>
      <c r="H146" s="106" t="s">
        <v>129</v>
      </c>
      <c r="I146" s="359" t="s">
        <v>537</v>
      </c>
    </row>
    <row r="147" spans="1:9" ht="32.450000000000003" customHeight="1" x14ac:dyDescent="0.2">
      <c r="A147" s="99" t="s">
        <v>74</v>
      </c>
      <c r="B147" s="99" t="s">
        <v>96</v>
      </c>
      <c r="C147" s="112" t="s">
        <v>195</v>
      </c>
      <c r="D147" s="99" t="s">
        <v>97</v>
      </c>
      <c r="E147" s="99" t="s">
        <v>161</v>
      </c>
      <c r="F147" s="99"/>
      <c r="G147" s="100"/>
      <c r="H147" s="100">
        <f>SUM(H148:H152)</f>
        <v>7662</v>
      </c>
      <c r="I147" s="100">
        <f>+ROUND(H147*(1+$J$3),0)</f>
        <v>10479</v>
      </c>
    </row>
    <row r="148" spans="1:9" x14ac:dyDescent="0.2">
      <c r="A148" s="101" t="s">
        <v>74</v>
      </c>
      <c r="B148" s="101" t="s">
        <v>98</v>
      </c>
      <c r="C148" s="101" t="s">
        <v>99</v>
      </c>
      <c r="D148" s="101" t="s">
        <v>100</v>
      </c>
      <c r="E148" s="101" t="s">
        <v>101</v>
      </c>
      <c r="F148" s="101">
        <v>5.5E-2</v>
      </c>
      <c r="G148" s="102">
        <f>+VLOOKUP(B148,[28]Insumos!$A$2:$F$2700,5,FALSE)</f>
        <v>21336</v>
      </c>
      <c r="H148" s="102">
        <f>+ROUND(F148*G148,0)</f>
        <v>1173</v>
      </c>
    </row>
    <row r="149" spans="1:9" x14ac:dyDescent="0.2">
      <c r="A149" s="101" t="s">
        <v>74</v>
      </c>
      <c r="B149" s="101" t="s">
        <v>157</v>
      </c>
      <c r="C149" s="101" t="s">
        <v>158</v>
      </c>
      <c r="D149" s="101" t="s">
        <v>104</v>
      </c>
      <c r="E149" s="101" t="s">
        <v>117</v>
      </c>
      <c r="F149" s="101">
        <v>3.5999999999999999E-3</v>
      </c>
      <c r="G149" s="102">
        <f>+VLOOKUP(B149,[28]Insumos!$A$2:$F$2700,5,FALSE)</f>
        <v>156760</v>
      </c>
      <c r="H149" s="102">
        <f>+ROUND(F149*G149,0)</f>
        <v>564</v>
      </c>
    </row>
    <row r="150" spans="1:9" x14ac:dyDescent="0.2">
      <c r="A150" s="101" t="s">
        <v>74</v>
      </c>
      <c r="B150" s="101" t="s">
        <v>106</v>
      </c>
      <c r="C150" s="101" t="s">
        <v>107</v>
      </c>
      <c r="D150" s="101" t="s">
        <v>108</v>
      </c>
      <c r="E150" s="101" t="s">
        <v>40</v>
      </c>
      <c r="F150" s="101">
        <v>0.05</v>
      </c>
      <c r="G150" s="102">
        <f>+VLOOKUP(B150,[28]Insumos!$A$2:$F$2700,5,FALSE)</f>
        <v>3030</v>
      </c>
      <c r="H150" s="102">
        <f>+ROUND(F150*G150,0)</f>
        <v>152</v>
      </c>
    </row>
    <row r="151" spans="1:9" x14ac:dyDescent="0.2">
      <c r="A151" s="101" t="s">
        <v>74</v>
      </c>
      <c r="B151" s="101" t="s">
        <v>196</v>
      </c>
      <c r="C151" s="101" t="s">
        <v>197</v>
      </c>
      <c r="D151" s="101" t="s">
        <v>111</v>
      </c>
      <c r="E151" s="101" t="s">
        <v>161</v>
      </c>
      <c r="F151" s="101">
        <v>1.05</v>
      </c>
      <c r="G151" s="102">
        <f>+VLOOKUP(B151,[28]Insumos!$A$2:$F$2700,5,FALSE)</f>
        <v>5257</v>
      </c>
      <c r="H151" s="102">
        <f>+ROUND(F151*G151,0)</f>
        <v>5520</v>
      </c>
    </row>
    <row r="152" spans="1:9" x14ac:dyDescent="0.2">
      <c r="A152" s="101" t="s">
        <v>74</v>
      </c>
      <c r="B152" s="101" t="s">
        <v>198</v>
      </c>
      <c r="C152" s="101" t="s">
        <v>199</v>
      </c>
      <c r="D152" s="101" t="s">
        <v>111</v>
      </c>
      <c r="E152" s="101" t="s">
        <v>161</v>
      </c>
      <c r="F152" s="101">
        <v>0.03</v>
      </c>
      <c r="G152" s="102">
        <f>+VLOOKUP(B152,[28]Insumos!$A$2:$F$2700,5,FALSE)</f>
        <v>8438</v>
      </c>
      <c r="H152" s="102">
        <f>+ROUND(F152*G152,0)</f>
        <v>253</v>
      </c>
    </row>
    <row r="154" spans="1:9" x14ac:dyDescent="0.2">
      <c r="A154" s="103" t="s">
        <v>123</v>
      </c>
      <c r="B154" s="103" t="s">
        <v>124</v>
      </c>
      <c r="C154" s="104" t="s">
        <v>125</v>
      </c>
      <c r="D154" s="104" t="s">
        <v>126</v>
      </c>
      <c r="E154" s="104" t="s">
        <v>4</v>
      </c>
      <c r="F154" s="105" t="s">
        <v>127</v>
      </c>
      <c r="G154" s="106" t="s">
        <v>128</v>
      </c>
      <c r="H154" s="106" t="s">
        <v>129</v>
      </c>
      <c r="I154" s="359" t="s">
        <v>537</v>
      </c>
    </row>
    <row r="155" spans="1:9" x14ac:dyDescent="0.2">
      <c r="A155" s="99" t="s">
        <v>289</v>
      </c>
      <c r="B155" s="99" t="s">
        <v>96</v>
      </c>
      <c r="C155" s="99" t="s">
        <v>290</v>
      </c>
      <c r="D155" s="99" t="s">
        <v>97</v>
      </c>
      <c r="E155" s="99" t="s">
        <v>35</v>
      </c>
      <c r="F155" s="99"/>
      <c r="G155" s="100"/>
      <c r="H155" s="100">
        <f>SUM(H156:H158)</f>
        <v>14546</v>
      </c>
      <c r="I155" s="100">
        <f>+ROUND(H155*(1+$J$3),0)</f>
        <v>19893</v>
      </c>
    </row>
    <row r="156" spans="1:9" x14ac:dyDescent="0.2">
      <c r="A156" s="101" t="s">
        <v>289</v>
      </c>
      <c r="B156" s="101" t="s">
        <v>98</v>
      </c>
      <c r="C156" s="101" t="s">
        <v>99</v>
      </c>
      <c r="D156" s="101" t="s">
        <v>100</v>
      </c>
      <c r="E156" s="101" t="s">
        <v>101</v>
      </c>
      <c r="F156" s="101">
        <v>0.3</v>
      </c>
      <c r="G156" s="102">
        <v>21336</v>
      </c>
      <c r="H156" s="102">
        <v>6401</v>
      </c>
    </row>
    <row r="157" spans="1:9" x14ac:dyDescent="0.2">
      <c r="A157" s="101" t="s">
        <v>289</v>
      </c>
      <c r="B157" s="101" t="s">
        <v>106</v>
      </c>
      <c r="C157" s="101" t="s">
        <v>107</v>
      </c>
      <c r="D157" s="101" t="s">
        <v>108</v>
      </c>
      <c r="E157" s="101" t="s">
        <v>40</v>
      </c>
      <c r="F157" s="101">
        <v>0.5</v>
      </c>
      <c r="G157" s="102">
        <v>3030</v>
      </c>
      <c r="H157" s="102">
        <v>1515</v>
      </c>
    </row>
    <row r="158" spans="1:9" x14ac:dyDescent="0.2">
      <c r="A158" s="101" t="s">
        <v>289</v>
      </c>
      <c r="B158" s="101" t="s">
        <v>206</v>
      </c>
      <c r="C158" s="101" t="s">
        <v>207</v>
      </c>
      <c r="D158" s="101" t="s">
        <v>111</v>
      </c>
      <c r="E158" s="101" t="s">
        <v>161</v>
      </c>
      <c r="F158" s="101">
        <v>1.3</v>
      </c>
      <c r="G158" s="102">
        <v>5100</v>
      </c>
      <c r="H158" s="102">
        <v>6630</v>
      </c>
    </row>
    <row r="159" spans="1:9" x14ac:dyDescent="0.2">
      <c r="G159" s="113"/>
      <c r="H159" s="113"/>
    </row>
    <row r="160" spans="1:9" x14ac:dyDescent="0.2">
      <c r="A160" s="103" t="s">
        <v>123</v>
      </c>
      <c r="B160" s="103" t="s">
        <v>124</v>
      </c>
      <c r="C160" s="104" t="s">
        <v>125</v>
      </c>
      <c r="D160" s="104" t="s">
        <v>126</v>
      </c>
      <c r="E160" s="104" t="s">
        <v>4</v>
      </c>
      <c r="F160" s="105" t="s">
        <v>127</v>
      </c>
      <c r="G160" s="106" t="s">
        <v>128</v>
      </c>
      <c r="H160" s="106" t="s">
        <v>129</v>
      </c>
      <c r="I160" s="359" t="s">
        <v>537</v>
      </c>
    </row>
    <row r="161" spans="1:9" x14ac:dyDescent="0.2">
      <c r="A161" s="99" t="s">
        <v>76</v>
      </c>
      <c r="B161" s="99" t="s">
        <v>96</v>
      </c>
      <c r="C161" s="99" t="s">
        <v>77</v>
      </c>
      <c r="D161" s="99" t="s">
        <v>97</v>
      </c>
      <c r="E161" s="99" t="s">
        <v>161</v>
      </c>
      <c r="F161" s="99"/>
      <c r="G161" s="100"/>
      <c r="H161" s="100">
        <f>SUM(H162:H165)</f>
        <v>13307</v>
      </c>
      <c r="I161" s="100">
        <f>+ROUND(H161*(1+$J$3),0)</f>
        <v>18199</v>
      </c>
    </row>
    <row r="162" spans="1:9" x14ac:dyDescent="0.2">
      <c r="A162" s="101" t="s">
        <v>76</v>
      </c>
      <c r="B162" s="101" t="s">
        <v>98</v>
      </c>
      <c r="C162" s="101" t="s">
        <v>99</v>
      </c>
      <c r="D162" s="101" t="s">
        <v>100</v>
      </c>
      <c r="E162" s="101" t="s">
        <v>101</v>
      </c>
      <c r="F162" s="101">
        <v>0.2</v>
      </c>
      <c r="G162" s="102">
        <v>21336</v>
      </c>
      <c r="H162" s="102">
        <v>4267</v>
      </c>
    </row>
    <row r="163" spans="1:9" x14ac:dyDescent="0.2">
      <c r="A163" s="101" t="s">
        <v>76</v>
      </c>
      <c r="B163" s="101" t="s">
        <v>106</v>
      </c>
      <c r="C163" s="101" t="s">
        <v>107</v>
      </c>
      <c r="D163" s="101" t="s">
        <v>108</v>
      </c>
      <c r="E163" s="101" t="s">
        <v>40</v>
      </c>
      <c r="F163" s="101">
        <v>0.7</v>
      </c>
      <c r="G163" s="102">
        <v>3030</v>
      </c>
      <c r="H163" s="102">
        <v>2121</v>
      </c>
    </row>
    <row r="164" spans="1:9" x14ac:dyDescent="0.2">
      <c r="A164" s="101" t="s">
        <v>76</v>
      </c>
      <c r="B164" s="101" t="s">
        <v>200</v>
      </c>
      <c r="C164" s="101" t="s">
        <v>201</v>
      </c>
      <c r="D164" s="101" t="s">
        <v>111</v>
      </c>
      <c r="E164" s="101" t="s">
        <v>161</v>
      </c>
      <c r="F164" s="101">
        <v>1.05</v>
      </c>
      <c r="G164" s="102">
        <v>6100</v>
      </c>
      <c r="H164" s="102">
        <v>6405</v>
      </c>
    </row>
    <row r="165" spans="1:9" x14ac:dyDescent="0.2">
      <c r="A165" s="101" t="s">
        <v>76</v>
      </c>
      <c r="B165" s="101" t="s">
        <v>202</v>
      </c>
      <c r="C165" s="101" t="s">
        <v>203</v>
      </c>
      <c r="D165" s="101" t="s">
        <v>111</v>
      </c>
      <c r="E165" s="101" t="s">
        <v>40</v>
      </c>
      <c r="F165" s="101">
        <v>0.05</v>
      </c>
      <c r="G165" s="102">
        <v>10271</v>
      </c>
      <c r="H165" s="102">
        <v>514</v>
      </c>
    </row>
    <row r="166" spans="1:9" x14ac:dyDescent="0.2">
      <c r="G166" s="113"/>
      <c r="H166" s="113"/>
    </row>
    <row r="167" spans="1:9" x14ac:dyDescent="0.2">
      <c r="A167" s="103" t="s">
        <v>123</v>
      </c>
      <c r="B167" s="103" t="s">
        <v>124</v>
      </c>
      <c r="C167" s="104" t="s">
        <v>125</v>
      </c>
      <c r="D167" s="104" t="s">
        <v>126</v>
      </c>
      <c r="E167" s="104" t="s">
        <v>4</v>
      </c>
      <c r="F167" s="105" t="s">
        <v>127</v>
      </c>
      <c r="G167" s="106" t="s">
        <v>128</v>
      </c>
      <c r="H167" s="106" t="s">
        <v>129</v>
      </c>
      <c r="I167" s="359" t="s">
        <v>537</v>
      </c>
    </row>
    <row r="168" spans="1:9" ht="25.5" x14ac:dyDescent="0.2">
      <c r="A168" s="99" t="s">
        <v>366</v>
      </c>
      <c r="B168" s="99" t="s">
        <v>96</v>
      </c>
      <c r="C168" s="111" t="s">
        <v>369</v>
      </c>
      <c r="D168" s="99" t="s">
        <v>97</v>
      </c>
      <c r="E168" s="99" t="s">
        <v>40</v>
      </c>
      <c r="F168" s="99"/>
      <c r="G168" s="100"/>
      <c r="H168" s="100">
        <f>SUM(H169:H175)</f>
        <v>11300.298000000001</v>
      </c>
      <c r="I168" s="100">
        <f>+ROUND(H168*(1+$J$3),0)</f>
        <v>15454</v>
      </c>
    </row>
    <row r="169" spans="1:9" x14ac:dyDescent="0.2">
      <c r="A169" s="101" t="s">
        <v>366</v>
      </c>
      <c r="B169" s="101" t="s">
        <v>98</v>
      </c>
      <c r="C169" s="101" t="s">
        <v>99</v>
      </c>
      <c r="D169" s="101" t="s">
        <v>100</v>
      </c>
      <c r="E169" s="101" t="s">
        <v>101</v>
      </c>
      <c r="F169" s="101">
        <v>0.18</v>
      </c>
      <c r="G169" s="102">
        <v>21336</v>
      </c>
      <c r="H169" s="102">
        <f>F169*G169</f>
        <v>3840.48</v>
      </c>
    </row>
    <row r="170" spans="1:9" x14ac:dyDescent="0.2">
      <c r="A170" s="101" t="s">
        <v>366</v>
      </c>
      <c r="B170" s="101" t="s">
        <v>157</v>
      </c>
      <c r="C170" s="101" t="s">
        <v>158</v>
      </c>
      <c r="D170" s="101" t="s">
        <v>104</v>
      </c>
      <c r="E170" s="101" t="s">
        <v>117</v>
      </c>
      <c r="F170" s="101">
        <v>8.0000000000000004E-4</v>
      </c>
      <c r="G170" s="102">
        <v>156760</v>
      </c>
      <c r="H170" s="102">
        <f t="shared" ref="H170:H175" si="8">F170*G170</f>
        <v>125.408</v>
      </c>
    </row>
    <row r="171" spans="1:9" x14ac:dyDescent="0.2">
      <c r="A171" s="101" t="s">
        <v>366</v>
      </c>
      <c r="B171" s="101" t="s">
        <v>309</v>
      </c>
      <c r="C171" s="101" t="s">
        <v>310</v>
      </c>
      <c r="D171" s="101" t="s">
        <v>104</v>
      </c>
      <c r="E171" s="101" t="s">
        <v>117</v>
      </c>
      <c r="F171" s="101">
        <v>0.2</v>
      </c>
      <c r="G171" s="102">
        <v>17359</v>
      </c>
      <c r="H171" s="102">
        <f t="shared" si="8"/>
        <v>3471.8</v>
      </c>
    </row>
    <row r="172" spans="1:9" x14ac:dyDescent="0.2">
      <c r="A172" s="101" t="s">
        <v>366</v>
      </c>
      <c r="B172" s="101" t="s">
        <v>106</v>
      </c>
      <c r="C172" s="101" t="s">
        <v>107</v>
      </c>
      <c r="D172" s="101" t="s">
        <v>108</v>
      </c>
      <c r="E172" s="101" t="s">
        <v>40</v>
      </c>
      <c r="F172" s="101">
        <v>0.18</v>
      </c>
      <c r="G172" s="102">
        <v>3030</v>
      </c>
      <c r="H172" s="102">
        <f t="shared" si="8"/>
        <v>545.4</v>
      </c>
    </row>
    <row r="173" spans="1:9" x14ac:dyDescent="0.2">
      <c r="A173" s="101" t="s">
        <v>366</v>
      </c>
      <c r="B173" s="101" t="s">
        <v>109</v>
      </c>
      <c r="C173" s="101" t="s">
        <v>110</v>
      </c>
      <c r="D173" s="101" t="s">
        <v>111</v>
      </c>
      <c r="E173" s="101" t="s">
        <v>40</v>
      </c>
      <c r="F173" s="101">
        <v>0.28999999999999998</v>
      </c>
      <c r="G173" s="102">
        <v>1586</v>
      </c>
      <c r="H173" s="102">
        <f t="shared" si="8"/>
        <v>459.93999999999994</v>
      </c>
    </row>
    <row r="174" spans="1:9" x14ac:dyDescent="0.2">
      <c r="A174" s="101" t="s">
        <v>366</v>
      </c>
      <c r="B174" s="101" t="s">
        <v>206</v>
      </c>
      <c r="C174" s="101" t="s">
        <v>207</v>
      </c>
      <c r="D174" s="101" t="s">
        <v>111</v>
      </c>
      <c r="E174" s="101" t="s">
        <v>161</v>
      </c>
      <c r="F174" s="101">
        <v>0.25</v>
      </c>
      <c r="G174" s="102">
        <v>3958</v>
      </c>
      <c r="H174" s="102">
        <f t="shared" si="8"/>
        <v>989.5</v>
      </c>
    </row>
    <row r="175" spans="1:9" x14ac:dyDescent="0.2">
      <c r="A175" s="101" t="s">
        <v>366</v>
      </c>
      <c r="B175" s="101" t="s">
        <v>430</v>
      </c>
      <c r="C175" s="101" t="s">
        <v>431</v>
      </c>
      <c r="D175" s="101" t="s">
        <v>111</v>
      </c>
      <c r="E175" s="101" t="s">
        <v>40</v>
      </c>
      <c r="F175" s="101">
        <v>3.0000000000000001E-3</v>
      </c>
      <c r="G175" s="102">
        <v>622590</v>
      </c>
      <c r="H175" s="102">
        <f t="shared" si="8"/>
        <v>1867.77</v>
      </c>
    </row>
    <row r="176" spans="1:9" x14ac:dyDescent="0.2">
      <c r="G176" s="113"/>
      <c r="H176" s="113"/>
    </row>
    <row r="177" spans="1:9" x14ac:dyDescent="0.2">
      <c r="G177" s="113"/>
      <c r="H177" s="113"/>
    </row>
    <row r="178" spans="1:9" x14ac:dyDescent="0.2">
      <c r="A178" s="458" t="s">
        <v>319</v>
      </c>
      <c r="B178" s="458"/>
      <c r="C178" s="458"/>
      <c r="D178" s="458"/>
      <c r="E178" s="458"/>
      <c r="F178" s="458"/>
      <c r="G178" s="458"/>
      <c r="H178" s="458"/>
    </row>
    <row r="179" spans="1:9" x14ac:dyDescent="0.2">
      <c r="G179" s="113"/>
      <c r="H179" s="113"/>
    </row>
    <row r="180" spans="1:9" x14ac:dyDescent="0.2">
      <c r="A180" s="103" t="s">
        <v>123</v>
      </c>
      <c r="B180" s="103" t="s">
        <v>124</v>
      </c>
      <c r="C180" s="104" t="s">
        <v>125</v>
      </c>
      <c r="D180" s="104" t="s">
        <v>126</v>
      </c>
      <c r="E180" s="104" t="s">
        <v>4</v>
      </c>
      <c r="F180" s="105" t="s">
        <v>127</v>
      </c>
      <c r="G180" s="106" t="s">
        <v>128</v>
      </c>
      <c r="H180" s="106" t="s">
        <v>129</v>
      </c>
      <c r="I180" s="359" t="s">
        <v>537</v>
      </c>
    </row>
    <row r="181" spans="1:9" ht="31.5" x14ac:dyDescent="0.2">
      <c r="A181" s="99" t="s">
        <v>434</v>
      </c>
      <c r="B181" s="99" t="s">
        <v>96</v>
      </c>
      <c r="C181" s="302" t="s">
        <v>433</v>
      </c>
      <c r="D181" s="99" t="s">
        <v>97</v>
      </c>
      <c r="E181" s="99" t="s">
        <v>37</v>
      </c>
      <c r="F181" s="99"/>
      <c r="G181" s="100"/>
      <c r="H181" s="100">
        <f>ROUND(SUM(H182:H188),0)</f>
        <v>292448</v>
      </c>
      <c r="I181" s="100">
        <f>+ROUND(H181*(1+$J$3),0)</f>
        <v>399952</v>
      </c>
    </row>
    <row r="182" spans="1:9" x14ac:dyDescent="0.2">
      <c r="A182" s="101" t="s">
        <v>434</v>
      </c>
      <c r="B182" s="101" t="s">
        <v>98</v>
      </c>
      <c r="C182" s="101" t="s">
        <v>99</v>
      </c>
      <c r="D182" s="101" t="s">
        <v>100</v>
      </c>
      <c r="E182" s="101" t="s">
        <v>101</v>
      </c>
      <c r="F182" s="101">
        <v>0.66</v>
      </c>
      <c r="G182" s="102">
        <v>21336</v>
      </c>
      <c r="H182" s="102">
        <f>F182*G182</f>
        <v>14081.76</v>
      </c>
    </row>
    <row r="183" spans="1:9" x14ac:dyDescent="0.2">
      <c r="A183" s="101" t="s">
        <v>434</v>
      </c>
      <c r="B183" s="101" t="s">
        <v>157</v>
      </c>
      <c r="C183" s="101" t="s">
        <v>435</v>
      </c>
      <c r="D183" s="101" t="s">
        <v>104</v>
      </c>
      <c r="E183" s="101" t="s">
        <v>117</v>
      </c>
      <c r="F183" s="101">
        <v>0.04</v>
      </c>
      <c r="G183" s="102">
        <v>156760</v>
      </c>
      <c r="H183" s="102">
        <f t="shared" ref="H183:H188" si="9">F183*G183</f>
        <v>6270.4000000000005</v>
      </c>
    </row>
    <row r="184" spans="1:9" x14ac:dyDescent="0.2">
      <c r="A184" s="101" t="s">
        <v>434</v>
      </c>
      <c r="B184" s="101" t="s">
        <v>106</v>
      </c>
      <c r="C184" s="101" t="s">
        <v>107</v>
      </c>
      <c r="D184" s="101" t="s">
        <v>108</v>
      </c>
      <c r="E184" s="101" t="s">
        <v>40</v>
      </c>
      <c r="F184" s="101">
        <v>0.02</v>
      </c>
      <c r="G184" s="102">
        <v>3030</v>
      </c>
      <c r="H184" s="102">
        <f t="shared" si="9"/>
        <v>60.6</v>
      </c>
    </row>
    <row r="185" spans="1:9" x14ac:dyDescent="0.2">
      <c r="A185" s="101" t="s">
        <v>434</v>
      </c>
      <c r="B185" s="101" t="s">
        <v>109</v>
      </c>
      <c r="C185" s="101" t="s">
        <v>110</v>
      </c>
      <c r="D185" s="101" t="s">
        <v>111</v>
      </c>
      <c r="E185" s="101" t="s">
        <v>40</v>
      </c>
      <c r="F185" s="101">
        <v>0.7</v>
      </c>
      <c r="G185" s="102">
        <v>1586</v>
      </c>
      <c r="H185" s="102">
        <f t="shared" si="9"/>
        <v>1110.1999999999998</v>
      </c>
    </row>
    <row r="186" spans="1:9" x14ac:dyDescent="0.2">
      <c r="A186" s="101" t="s">
        <v>434</v>
      </c>
      <c r="B186" s="101" t="s">
        <v>432</v>
      </c>
      <c r="C186" s="101" t="s">
        <v>437</v>
      </c>
      <c r="D186" s="101" t="s">
        <v>111</v>
      </c>
      <c r="E186" s="101" t="s">
        <v>40</v>
      </c>
      <c r="F186" s="101">
        <f>13</f>
        <v>13</v>
      </c>
      <c r="G186" s="102">
        <f>17700*1.1</f>
        <v>19470</v>
      </c>
      <c r="H186" s="102">
        <f t="shared" si="9"/>
        <v>253110</v>
      </c>
    </row>
    <row r="187" spans="1:9" x14ac:dyDescent="0.2">
      <c r="A187" s="303" t="s">
        <v>434</v>
      </c>
      <c r="B187" t="s">
        <v>151</v>
      </c>
      <c r="C187" s="303" t="s">
        <v>152</v>
      </c>
      <c r="D187" t="s">
        <v>132</v>
      </c>
      <c r="E187" t="s">
        <v>25</v>
      </c>
      <c r="F187" s="303">
        <f>1*0.03</f>
        <v>0.03</v>
      </c>
      <c r="G187" s="378">
        <f>+VLOOKUP(B187,[29]Insumos!$A$2:$F$2700,5,FALSE)</f>
        <v>539143</v>
      </c>
      <c r="H187" s="102">
        <f t="shared" si="9"/>
        <v>16174.289999999999</v>
      </c>
    </row>
    <row r="188" spans="1:9" x14ac:dyDescent="0.2">
      <c r="A188" s="303" t="s">
        <v>434</v>
      </c>
      <c r="B188" s="101" t="s">
        <v>167</v>
      </c>
      <c r="C188" s="101" t="s">
        <v>436</v>
      </c>
      <c r="D188" s="101" t="s">
        <v>100</v>
      </c>
      <c r="E188" s="101" t="s">
        <v>101</v>
      </c>
      <c r="F188" s="101">
        <v>0.2</v>
      </c>
      <c r="G188" s="379">
        <f>+VLOOKUP(B188,[29]Insumos!$A$2:$F$2700,5,FALSE)</f>
        <v>8206</v>
      </c>
      <c r="H188" s="102">
        <f t="shared" si="9"/>
        <v>1641.2</v>
      </c>
    </row>
    <row r="189" spans="1:9" x14ac:dyDescent="0.2">
      <c r="G189" s="113"/>
      <c r="H189" s="113"/>
    </row>
    <row r="190" spans="1:9" x14ac:dyDescent="0.2">
      <c r="A190" s="103" t="s">
        <v>123</v>
      </c>
      <c r="B190" s="103" t="s">
        <v>124</v>
      </c>
      <c r="C190" s="104" t="s">
        <v>125</v>
      </c>
      <c r="D190" s="104" t="s">
        <v>126</v>
      </c>
      <c r="E190" s="104" t="s">
        <v>4</v>
      </c>
      <c r="F190" s="105" t="s">
        <v>127</v>
      </c>
      <c r="G190" s="106" t="s">
        <v>128</v>
      </c>
      <c r="H190" s="106" t="s">
        <v>129</v>
      </c>
      <c r="I190" s="359" t="s">
        <v>537</v>
      </c>
    </row>
    <row r="191" spans="1:9" ht="31.5" x14ac:dyDescent="0.2">
      <c r="A191" s="99" t="s">
        <v>438</v>
      </c>
      <c r="B191" s="99" t="s">
        <v>96</v>
      </c>
      <c r="C191" s="302" t="s">
        <v>439</v>
      </c>
      <c r="D191" s="99" t="s">
        <v>97</v>
      </c>
      <c r="E191" s="99" t="s">
        <v>37</v>
      </c>
      <c r="F191" s="99"/>
      <c r="G191" s="100"/>
      <c r="H191" s="100">
        <f>ROUND(SUM(H192:H198),0)</f>
        <v>175628</v>
      </c>
      <c r="I191" s="100">
        <f>+ROUND(H191*(1+$J$3),0)</f>
        <v>240189</v>
      </c>
    </row>
    <row r="192" spans="1:9" x14ac:dyDescent="0.2">
      <c r="A192" s="101" t="s">
        <v>438</v>
      </c>
      <c r="B192" s="101" t="s">
        <v>98</v>
      </c>
      <c r="C192" s="101" t="s">
        <v>99</v>
      </c>
      <c r="D192" s="101" t="s">
        <v>100</v>
      </c>
      <c r="E192" s="101" t="s">
        <v>101</v>
      </c>
      <c r="F192" s="101">
        <v>0.66</v>
      </c>
      <c r="G192" s="102">
        <v>21336</v>
      </c>
      <c r="H192" s="102">
        <f>F192*G192</f>
        <v>14081.76</v>
      </c>
    </row>
    <row r="193" spans="1:9" x14ac:dyDescent="0.2">
      <c r="A193" s="101" t="s">
        <v>438</v>
      </c>
      <c r="B193" s="101" t="s">
        <v>157</v>
      </c>
      <c r="C193" s="101" t="s">
        <v>435</v>
      </c>
      <c r="D193" s="101" t="s">
        <v>104</v>
      </c>
      <c r="E193" s="101" t="s">
        <v>117</v>
      </c>
      <c r="F193" s="101">
        <v>0.04</v>
      </c>
      <c r="G193" s="102">
        <v>156760</v>
      </c>
      <c r="H193" s="102">
        <f t="shared" ref="H193:H198" si="10">F193*G193</f>
        <v>6270.4000000000005</v>
      </c>
    </row>
    <row r="194" spans="1:9" x14ac:dyDescent="0.2">
      <c r="A194" s="101" t="s">
        <v>438</v>
      </c>
      <c r="B194" s="101" t="s">
        <v>106</v>
      </c>
      <c r="C194" s="101" t="s">
        <v>107</v>
      </c>
      <c r="D194" s="101" t="s">
        <v>108</v>
      </c>
      <c r="E194" s="101" t="s">
        <v>40</v>
      </c>
      <c r="F194" s="101">
        <v>0.02</v>
      </c>
      <c r="G194" s="102">
        <v>3030</v>
      </c>
      <c r="H194" s="102">
        <f t="shared" si="10"/>
        <v>60.6</v>
      </c>
    </row>
    <row r="195" spans="1:9" x14ac:dyDescent="0.2">
      <c r="A195" s="101" t="s">
        <v>438</v>
      </c>
      <c r="B195" s="101" t="s">
        <v>109</v>
      </c>
      <c r="C195" s="101" t="s">
        <v>110</v>
      </c>
      <c r="D195" s="101" t="s">
        <v>111</v>
      </c>
      <c r="E195" s="101" t="s">
        <v>40</v>
      </c>
      <c r="F195" s="101">
        <v>0.7</v>
      </c>
      <c r="G195" s="102">
        <v>1586</v>
      </c>
      <c r="H195" s="102">
        <f t="shared" si="10"/>
        <v>1110.1999999999998</v>
      </c>
    </row>
    <row r="196" spans="1:9" x14ac:dyDescent="0.2">
      <c r="A196" s="101" t="s">
        <v>438</v>
      </c>
      <c r="B196" s="101" t="s">
        <v>432</v>
      </c>
      <c r="C196" s="101" t="s">
        <v>446</v>
      </c>
      <c r="D196" s="101" t="s">
        <v>111</v>
      </c>
      <c r="E196" s="101" t="s">
        <v>40</v>
      </c>
      <c r="F196" s="101">
        <v>7</v>
      </c>
      <c r="G196" s="102">
        <f>17700*1.1</f>
        <v>19470</v>
      </c>
      <c r="H196" s="102">
        <f t="shared" si="10"/>
        <v>136290</v>
      </c>
    </row>
    <row r="197" spans="1:9" x14ac:dyDescent="0.2">
      <c r="A197" s="101" t="s">
        <v>438</v>
      </c>
      <c r="B197" t="s">
        <v>151</v>
      </c>
      <c r="C197" s="303" t="s">
        <v>152</v>
      </c>
      <c r="D197" t="s">
        <v>132</v>
      </c>
      <c r="E197" t="s">
        <v>25</v>
      </c>
      <c r="F197" s="303">
        <f>1*0.03</f>
        <v>0.03</v>
      </c>
      <c r="G197" s="378">
        <f>+VLOOKUP(B197,[29]Insumos!$A$2:$F$2700,5,FALSE)</f>
        <v>539143</v>
      </c>
      <c r="H197" s="102">
        <f t="shared" si="10"/>
        <v>16174.289999999999</v>
      </c>
    </row>
    <row r="198" spans="1:9" x14ac:dyDescent="0.2">
      <c r="A198" s="101" t="s">
        <v>438</v>
      </c>
      <c r="B198" s="101" t="s">
        <v>167</v>
      </c>
      <c r="C198" s="101" t="s">
        <v>436</v>
      </c>
      <c r="D198" s="101" t="s">
        <v>100</v>
      </c>
      <c r="E198" s="101" t="s">
        <v>101</v>
      </c>
      <c r="F198" s="101">
        <v>0.2</v>
      </c>
      <c r="G198" s="379">
        <f>+VLOOKUP(B198,[29]Insumos!$A$2:$F$2700,5,FALSE)</f>
        <v>8206</v>
      </c>
      <c r="H198" s="102">
        <f t="shared" si="10"/>
        <v>1641.2</v>
      </c>
    </row>
    <row r="199" spans="1:9" x14ac:dyDescent="0.2">
      <c r="G199" s="113"/>
      <c r="H199" s="113"/>
    </row>
    <row r="200" spans="1:9" x14ac:dyDescent="0.2">
      <c r="A200" s="103" t="s">
        <v>123</v>
      </c>
      <c r="B200" s="103" t="s">
        <v>124</v>
      </c>
      <c r="C200" s="104" t="s">
        <v>125</v>
      </c>
      <c r="D200" s="104" t="s">
        <v>126</v>
      </c>
      <c r="E200" s="104" t="s">
        <v>4</v>
      </c>
      <c r="F200" s="105" t="s">
        <v>127</v>
      </c>
      <c r="G200" s="106" t="s">
        <v>128</v>
      </c>
      <c r="H200" s="106" t="s">
        <v>129</v>
      </c>
      <c r="I200" s="359" t="s">
        <v>537</v>
      </c>
    </row>
    <row r="201" spans="1:9" ht="31.5" x14ac:dyDescent="0.2">
      <c r="A201" s="99" t="s">
        <v>440</v>
      </c>
      <c r="B201" s="99" t="s">
        <v>96</v>
      </c>
      <c r="C201" s="302" t="s">
        <v>441</v>
      </c>
      <c r="D201" s="99" t="s">
        <v>97</v>
      </c>
      <c r="E201" s="99" t="s">
        <v>37</v>
      </c>
      <c r="F201" s="99"/>
      <c r="G201" s="100"/>
      <c r="H201" s="100">
        <f>ROUND(SUM(H202:H208),0)</f>
        <v>160305</v>
      </c>
      <c r="I201" s="100">
        <f>+ROUND(H201*(1+$J$3),0)</f>
        <v>219233</v>
      </c>
    </row>
    <row r="202" spans="1:9" x14ac:dyDescent="0.2">
      <c r="A202" s="101" t="s">
        <v>440</v>
      </c>
      <c r="B202" s="101" t="s">
        <v>98</v>
      </c>
      <c r="C202" s="101" t="s">
        <v>99</v>
      </c>
      <c r="D202" s="101" t="s">
        <v>100</v>
      </c>
      <c r="E202" s="101" t="s">
        <v>101</v>
      </c>
      <c r="F202" s="101">
        <v>0.66</v>
      </c>
      <c r="G202" s="102">
        <v>21336</v>
      </c>
      <c r="H202" s="102">
        <f>F202*G202</f>
        <v>14081.76</v>
      </c>
    </row>
    <row r="203" spans="1:9" x14ac:dyDescent="0.2">
      <c r="A203" s="101" t="s">
        <v>440</v>
      </c>
      <c r="B203" s="101" t="s">
        <v>157</v>
      </c>
      <c r="C203" s="101" t="s">
        <v>442</v>
      </c>
      <c r="D203" s="101" t="s">
        <v>104</v>
      </c>
      <c r="E203" s="101" t="s">
        <v>117</v>
      </c>
      <c r="F203" s="101">
        <v>0.04</v>
      </c>
      <c r="G203" s="102">
        <v>156760</v>
      </c>
      <c r="H203" s="102">
        <f t="shared" ref="H203:H208" si="11">F203*G203</f>
        <v>6270.4000000000005</v>
      </c>
    </row>
    <row r="204" spans="1:9" x14ac:dyDescent="0.2">
      <c r="A204" s="101" t="s">
        <v>440</v>
      </c>
      <c r="B204" s="101" t="s">
        <v>106</v>
      </c>
      <c r="C204" s="101" t="s">
        <v>107</v>
      </c>
      <c r="D204" s="101" t="s">
        <v>108</v>
      </c>
      <c r="E204" s="101" t="s">
        <v>40</v>
      </c>
      <c r="F204" s="101">
        <v>0.02</v>
      </c>
      <c r="G204" s="102">
        <v>3030</v>
      </c>
      <c r="H204" s="102">
        <f t="shared" si="11"/>
        <v>60.6</v>
      </c>
    </row>
    <row r="205" spans="1:9" x14ac:dyDescent="0.2">
      <c r="A205" s="101" t="s">
        <v>440</v>
      </c>
      <c r="B205" s="101" t="s">
        <v>109</v>
      </c>
      <c r="C205" s="101" t="s">
        <v>110</v>
      </c>
      <c r="D205" s="101" t="s">
        <v>111</v>
      </c>
      <c r="E205" s="101" t="s">
        <v>40</v>
      </c>
      <c r="F205" s="101">
        <v>0.7</v>
      </c>
      <c r="G205" s="102">
        <v>1586</v>
      </c>
      <c r="H205" s="102">
        <f t="shared" si="11"/>
        <v>1110.1999999999998</v>
      </c>
    </row>
    <row r="206" spans="1:9" x14ac:dyDescent="0.2">
      <c r="A206" s="101" t="s">
        <v>440</v>
      </c>
      <c r="B206" s="101" t="s">
        <v>432</v>
      </c>
      <c r="C206" s="101" t="s">
        <v>445</v>
      </c>
      <c r="D206" s="101" t="s">
        <v>111</v>
      </c>
      <c r="E206" s="101" t="s">
        <v>40</v>
      </c>
      <c r="F206" s="101">
        <v>7</v>
      </c>
      <c r="G206" s="102">
        <f>15710*1.1</f>
        <v>17281</v>
      </c>
      <c r="H206" s="102">
        <f t="shared" si="11"/>
        <v>120967</v>
      </c>
    </row>
    <row r="207" spans="1:9" x14ac:dyDescent="0.2">
      <c r="A207" s="101" t="s">
        <v>440</v>
      </c>
      <c r="B207" t="s">
        <v>151</v>
      </c>
      <c r="C207" s="303" t="s">
        <v>152</v>
      </c>
      <c r="D207" t="s">
        <v>132</v>
      </c>
      <c r="E207" t="s">
        <v>25</v>
      </c>
      <c r="F207" s="303">
        <f>1*0.03</f>
        <v>0.03</v>
      </c>
      <c r="G207" s="303">
        <f>+VLOOKUP(B207,[29]Insumos!$A$2:$F$2700,5,FALSE)</f>
        <v>539143</v>
      </c>
      <c r="H207" s="102">
        <f t="shared" si="11"/>
        <v>16174.289999999999</v>
      </c>
    </row>
    <row r="208" spans="1:9" x14ac:dyDescent="0.2">
      <c r="A208" s="101" t="s">
        <v>440</v>
      </c>
      <c r="B208" s="101" t="s">
        <v>167</v>
      </c>
      <c r="C208" s="101" t="s">
        <v>436</v>
      </c>
      <c r="D208" s="101" t="s">
        <v>100</v>
      </c>
      <c r="E208" s="101" t="s">
        <v>101</v>
      </c>
      <c r="F208" s="101">
        <v>0.2</v>
      </c>
      <c r="G208" s="101">
        <f>+VLOOKUP(B208,[29]Insumos!$A$2:$F$2700,5,FALSE)</f>
        <v>8206</v>
      </c>
      <c r="H208" s="102">
        <f t="shared" si="11"/>
        <v>1641.2</v>
      </c>
    </row>
    <row r="209" spans="1:9" x14ac:dyDescent="0.2">
      <c r="G209" s="113"/>
      <c r="H209" s="113"/>
    </row>
    <row r="210" spans="1:9" x14ac:dyDescent="0.2">
      <c r="A210" s="103" t="s">
        <v>123</v>
      </c>
      <c r="B210" s="103" t="s">
        <v>124</v>
      </c>
      <c r="C210" s="104" t="s">
        <v>125</v>
      </c>
      <c r="D210" s="104" t="s">
        <v>126</v>
      </c>
      <c r="E210" s="104" t="s">
        <v>4</v>
      </c>
      <c r="F210" s="105" t="s">
        <v>127</v>
      </c>
      <c r="G210" s="106" t="s">
        <v>128</v>
      </c>
      <c r="H210" s="106" t="s">
        <v>129</v>
      </c>
      <c r="I210" s="359" t="s">
        <v>537</v>
      </c>
    </row>
    <row r="211" spans="1:9" ht="31.5" x14ac:dyDescent="0.2">
      <c r="A211" s="99" t="s">
        <v>443</v>
      </c>
      <c r="B211" s="99" t="s">
        <v>96</v>
      </c>
      <c r="C211" s="302" t="s">
        <v>444</v>
      </c>
      <c r="D211" s="99" t="s">
        <v>97</v>
      </c>
      <c r="E211" s="99" t="s">
        <v>40</v>
      </c>
      <c r="F211" s="99"/>
      <c r="G211" s="100"/>
      <c r="H211" s="100">
        <f>ROUND(SUM(H212:H218),0)</f>
        <v>129098</v>
      </c>
      <c r="I211" s="100">
        <f>+ROUND(H211*(1+$J$3),0)</f>
        <v>176554</v>
      </c>
    </row>
    <row r="212" spans="1:9" x14ac:dyDescent="0.2">
      <c r="A212" s="101" t="s">
        <v>443</v>
      </c>
      <c r="B212" s="101" t="s">
        <v>98</v>
      </c>
      <c r="C212" s="101" t="s">
        <v>99</v>
      </c>
      <c r="D212" s="101" t="s">
        <v>100</v>
      </c>
      <c r="E212" s="101" t="s">
        <v>101</v>
      </c>
      <c r="F212" s="101">
        <v>0.66</v>
      </c>
      <c r="G212" s="102">
        <v>21336</v>
      </c>
      <c r="H212" s="102">
        <f>F212*G212</f>
        <v>14081.76</v>
      </c>
    </row>
    <row r="213" spans="1:9" x14ac:dyDescent="0.2">
      <c r="A213" s="101" t="s">
        <v>443</v>
      </c>
      <c r="B213" s="101" t="s">
        <v>157</v>
      </c>
      <c r="C213" s="101" t="s">
        <v>442</v>
      </c>
      <c r="D213" s="101" t="s">
        <v>104</v>
      </c>
      <c r="E213" s="101" t="s">
        <v>117</v>
      </c>
      <c r="F213" s="101">
        <v>0.04</v>
      </c>
      <c r="G213" s="102">
        <v>156760</v>
      </c>
      <c r="H213" s="102">
        <f t="shared" ref="H213:H218" si="12">F213*G213</f>
        <v>6270.4000000000005</v>
      </c>
    </row>
    <row r="214" spans="1:9" x14ac:dyDescent="0.2">
      <c r="A214" s="101" t="s">
        <v>443</v>
      </c>
      <c r="B214" s="101" t="s">
        <v>106</v>
      </c>
      <c r="C214" s="101" t="s">
        <v>107</v>
      </c>
      <c r="D214" s="101" t="s">
        <v>108</v>
      </c>
      <c r="E214" s="101" t="s">
        <v>40</v>
      </c>
      <c r="F214" s="101">
        <v>0.02</v>
      </c>
      <c r="G214" s="102">
        <v>3030</v>
      </c>
      <c r="H214" s="102">
        <f t="shared" si="12"/>
        <v>60.6</v>
      </c>
    </row>
    <row r="215" spans="1:9" x14ac:dyDescent="0.2">
      <c r="A215" s="101" t="s">
        <v>443</v>
      </c>
      <c r="B215" s="101" t="s">
        <v>109</v>
      </c>
      <c r="C215" s="101" t="s">
        <v>110</v>
      </c>
      <c r="D215" s="101" t="s">
        <v>111</v>
      </c>
      <c r="E215" s="101" t="s">
        <v>40</v>
      </c>
      <c r="F215" s="101">
        <v>0.7</v>
      </c>
      <c r="G215" s="102">
        <v>1586</v>
      </c>
      <c r="H215" s="102">
        <f t="shared" si="12"/>
        <v>1110.1999999999998</v>
      </c>
    </row>
    <row r="216" spans="1:9" ht="25.5" x14ac:dyDescent="0.2">
      <c r="A216" s="101" t="s">
        <v>443</v>
      </c>
      <c r="B216" s="101" t="s">
        <v>432</v>
      </c>
      <c r="C216" s="265" t="s">
        <v>447</v>
      </c>
      <c r="D216" s="101" t="s">
        <v>111</v>
      </c>
      <c r="E216" s="101" t="s">
        <v>40</v>
      </c>
      <c r="F216" s="101">
        <v>1</v>
      </c>
      <c r="G216" s="102">
        <f>81600*1.1</f>
        <v>89760</v>
      </c>
      <c r="H216" s="102">
        <f t="shared" si="12"/>
        <v>89760</v>
      </c>
    </row>
    <row r="217" spans="1:9" x14ac:dyDescent="0.2">
      <c r="A217" s="101" t="s">
        <v>443</v>
      </c>
      <c r="B217" t="s">
        <v>151</v>
      </c>
      <c r="C217" s="303" t="s">
        <v>152</v>
      </c>
      <c r="D217" t="s">
        <v>132</v>
      </c>
      <c r="E217" t="s">
        <v>25</v>
      </c>
      <c r="F217" s="303">
        <f>1*0.03</f>
        <v>0.03</v>
      </c>
      <c r="G217" s="303">
        <f>+VLOOKUP(B217,[29]Insumos!$A$2:$F$2700,5,FALSE)</f>
        <v>539143</v>
      </c>
      <c r="H217" s="102">
        <f t="shared" si="12"/>
        <v>16174.289999999999</v>
      </c>
    </row>
    <row r="218" spans="1:9" x14ac:dyDescent="0.2">
      <c r="A218" s="101" t="s">
        <v>443</v>
      </c>
      <c r="B218" s="101" t="s">
        <v>167</v>
      </c>
      <c r="C218" s="101" t="s">
        <v>436</v>
      </c>
      <c r="D218" s="101" t="s">
        <v>100</v>
      </c>
      <c r="E218" s="101" t="s">
        <v>101</v>
      </c>
      <c r="F218" s="101">
        <v>0.2</v>
      </c>
      <c r="G218" s="101">
        <f>+VLOOKUP(B218,[29]Insumos!$A$2:$F$2700,5,FALSE)</f>
        <v>8206</v>
      </c>
      <c r="H218" s="102">
        <f t="shared" si="12"/>
        <v>1641.2</v>
      </c>
    </row>
    <row r="219" spans="1:9" x14ac:dyDescent="0.2">
      <c r="G219" s="113"/>
      <c r="H219" s="113"/>
    </row>
    <row r="220" spans="1:9" x14ac:dyDescent="0.2">
      <c r="A220" s="103" t="s">
        <v>123</v>
      </c>
      <c r="B220" s="103" t="s">
        <v>124</v>
      </c>
      <c r="C220" s="104" t="s">
        <v>125</v>
      </c>
      <c r="D220" s="104" t="s">
        <v>126</v>
      </c>
      <c r="E220" s="104" t="s">
        <v>4</v>
      </c>
      <c r="F220" s="105" t="s">
        <v>127</v>
      </c>
      <c r="G220" s="106" t="s">
        <v>128</v>
      </c>
      <c r="H220" s="106" t="s">
        <v>129</v>
      </c>
      <c r="I220" s="359" t="s">
        <v>537</v>
      </c>
    </row>
    <row r="221" spans="1:9" ht="31.5" x14ac:dyDescent="0.2">
      <c r="A221" s="99" t="s">
        <v>320</v>
      </c>
      <c r="B221" s="99" t="s">
        <v>96</v>
      </c>
      <c r="C221" s="302" t="s">
        <v>321</v>
      </c>
      <c r="D221" s="99" t="s">
        <v>97</v>
      </c>
      <c r="E221" s="99" t="s">
        <v>25</v>
      </c>
      <c r="F221" s="99"/>
      <c r="G221" s="100"/>
      <c r="H221" s="100">
        <f>SUM(H222:H229)</f>
        <v>716838</v>
      </c>
      <c r="I221" s="100">
        <f>+ROUND(H221*(1+$J$3),0)</f>
        <v>980348</v>
      </c>
    </row>
    <row r="222" spans="1:9" x14ac:dyDescent="0.2">
      <c r="A222" s="101" t="s">
        <v>320</v>
      </c>
      <c r="B222" s="101" t="s">
        <v>153</v>
      </c>
      <c r="C222" s="101" t="s">
        <v>154</v>
      </c>
      <c r="D222" s="101" t="s">
        <v>132</v>
      </c>
      <c r="E222" s="101" t="s">
        <v>25</v>
      </c>
      <c r="F222" s="101">
        <v>1.05</v>
      </c>
      <c r="G222" s="102">
        <v>505796</v>
      </c>
      <c r="H222" s="102">
        <v>531086</v>
      </c>
    </row>
    <row r="223" spans="1:9" x14ac:dyDescent="0.2">
      <c r="A223" s="101" t="s">
        <v>320</v>
      </c>
      <c r="B223" s="101" t="s">
        <v>133</v>
      </c>
      <c r="C223" s="101" t="s">
        <v>134</v>
      </c>
      <c r="D223" s="101" t="s">
        <v>100</v>
      </c>
      <c r="E223" s="101" t="s">
        <v>101</v>
      </c>
      <c r="F223" s="101">
        <v>4</v>
      </c>
      <c r="G223" s="102">
        <v>37748</v>
      </c>
      <c r="H223" s="102">
        <v>150992</v>
      </c>
    </row>
    <row r="224" spans="1:9" x14ac:dyDescent="0.2">
      <c r="A224" s="101" t="s">
        <v>320</v>
      </c>
      <c r="B224" s="101" t="s">
        <v>188</v>
      </c>
      <c r="C224" s="101" t="s">
        <v>189</v>
      </c>
      <c r="D224" s="101" t="s">
        <v>104</v>
      </c>
      <c r="E224" s="101" t="s">
        <v>117</v>
      </c>
      <c r="F224" s="101">
        <v>1.5</v>
      </c>
      <c r="G224" s="102">
        <v>422</v>
      </c>
      <c r="H224" s="102">
        <v>633</v>
      </c>
    </row>
    <row r="225" spans="1:9" x14ac:dyDescent="0.2">
      <c r="A225" s="101" t="s">
        <v>320</v>
      </c>
      <c r="B225" s="101" t="s">
        <v>157</v>
      </c>
      <c r="C225" s="101" t="s">
        <v>158</v>
      </c>
      <c r="D225" s="101" t="s">
        <v>104</v>
      </c>
      <c r="E225" s="101" t="s">
        <v>117</v>
      </c>
      <c r="F225" s="101">
        <v>6.5799999999999997E-2</v>
      </c>
      <c r="G225" s="102">
        <v>156760</v>
      </c>
      <c r="H225" s="102">
        <v>10315</v>
      </c>
    </row>
    <row r="226" spans="1:9" x14ac:dyDescent="0.2">
      <c r="A226" s="101" t="s">
        <v>320</v>
      </c>
      <c r="B226" s="101" t="s">
        <v>106</v>
      </c>
      <c r="C226" s="265" t="s">
        <v>107</v>
      </c>
      <c r="D226" s="101" t="s">
        <v>108</v>
      </c>
      <c r="E226" s="101" t="s">
        <v>40</v>
      </c>
      <c r="F226" s="101">
        <v>0.4</v>
      </c>
      <c r="G226" s="102">
        <v>3030</v>
      </c>
      <c r="H226" s="102">
        <v>1212</v>
      </c>
    </row>
    <row r="227" spans="1:9" x14ac:dyDescent="0.2">
      <c r="A227" s="101" t="s">
        <v>320</v>
      </c>
      <c r="B227" s="101" t="s">
        <v>109</v>
      </c>
      <c r="C227" s="101" t="s">
        <v>110</v>
      </c>
      <c r="D227" s="101" t="s">
        <v>111</v>
      </c>
      <c r="E227" s="101" t="s">
        <v>40</v>
      </c>
      <c r="F227" s="101">
        <v>4.1933999999999996</v>
      </c>
      <c r="G227" s="101">
        <v>1586</v>
      </c>
      <c r="H227" s="102">
        <v>6651</v>
      </c>
    </row>
    <row r="228" spans="1:9" x14ac:dyDescent="0.2">
      <c r="A228" s="101" t="s">
        <v>320</v>
      </c>
      <c r="B228" s="101" t="s">
        <v>190</v>
      </c>
      <c r="C228" s="101" t="s">
        <v>191</v>
      </c>
      <c r="D228" s="101" t="s">
        <v>111</v>
      </c>
      <c r="E228" s="101" t="s">
        <v>37</v>
      </c>
      <c r="F228" s="101">
        <v>3</v>
      </c>
      <c r="G228" s="101">
        <v>4283</v>
      </c>
      <c r="H228" s="102">
        <v>12849</v>
      </c>
    </row>
    <row r="229" spans="1:9" x14ac:dyDescent="0.2">
      <c r="A229" s="101" t="s">
        <v>320</v>
      </c>
      <c r="B229" s="101" t="s">
        <v>186</v>
      </c>
      <c r="C229" s="101" t="s">
        <v>187</v>
      </c>
      <c r="D229" s="101" t="s">
        <v>111</v>
      </c>
      <c r="E229" s="101" t="s">
        <v>164</v>
      </c>
      <c r="F229" s="101">
        <v>0.8</v>
      </c>
      <c r="G229" s="102">
        <v>3875</v>
      </c>
      <c r="H229" s="102">
        <v>3100</v>
      </c>
    </row>
    <row r="230" spans="1:9" ht="13.5" thickBot="1" x14ac:dyDescent="0.25">
      <c r="G230" s="113"/>
      <c r="H230" s="113"/>
    </row>
    <row r="231" spans="1:9" ht="13.5" thickBot="1" x14ac:dyDescent="0.25">
      <c r="A231" s="455" t="s">
        <v>78</v>
      </c>
      <c r="B231" s="456"/>
      <c r="C231" s="456"/>
      <c r="D231" s="456"/>
      <c r="E231" s="456"/>
      <c r="F231" s="456"/>
      <c r="G231" s="456"/>
      <c r="H231" s="457"/>
    </row>
    <row r="233" spans="1:9" x14ac:dyDescent="0.2">
      <c r="A233" s="103" t="s">
        <v>123</v>
      </c>
      <c r="B233" s="103" t="s">
        <v>124</v>
      </c>
      <c r="C233" s="104" t="s">
        <v>125</v>
      </c>
      <c r="D233" s="104" t="s">
        <v>126</v>
      </c>
      <c r="E233" s="104" t="s">
        <v>4</v>
      </c>
      <c r="F233" s="105" t="s">
        <v>127</v>
      </c>
      <c r="G233" s="106" t="s">
        <v>128</v>
      </c>
      <c r="H233" s="106" t="s">
        <v>129</v>
      </c>
      <c r="I233" s="359" t="s">
        <v>537</v>
      </c>
    </row>
    <row r="234" spans="1:9" x14ac:dyDescent="0.2">
      <c r="A234" s="99" t="s">
        <v>281</v>
      </c>
      <c r="B234" s="99" t="s">
        <v>96</v>
      </c>
      <c r="C234" s="99" t="s">
        <v>282</v>
      </c>
      <c r="D234" s="99" t="s">
        <v>97</v>
      </c>
      <c r="E234" s="99" t="s">
        <v>25</v>
      </c>
      <c r="F234" s="99"/>
      <c r="G234" s="100"/>
      <c r="H234" s="100">
        <f>SUM(H235:H239)</f>
        <v>121052</v>
      </c>
      <c r="I234" s="100">
        <f>+ROUND(H234*(1+$J$3),0)</f>
        <v>165551</v>
      </c>
    </row>
    <row r="235" spans="1:9" x14ac:dyDescent="0.2">
      <c r="A235" s="101" t="s">
        <v>281</v>
      </c>
      <c r="B235" s="101" t="s">
        <v>133</v>
      </c>
      <c r="C235" s="101" t="s">
        <v>134</v>
      </c>
      <c r="D235" s="101" t="s">
        <v>100</v>
      </c>
      <c r="E235" s="101" t="s">
        <v>101</v>
      </c>
      <c r="F235" s="101">
        <v>0.4</v>
      </c>
      <c r="G235" s="102">
        <v>37748</v>
      </c>
      <c r="H235" s="102">
        <v>15099</v>
      </c>
    </row>
    <row r="236" spans="1:9" x14ac:dyDescent="0.2">
      <c r="A236" s="101" t="s">
        <v>281</v>
      </c>
      <c r="B236" s="101" t="s">
        <v>159</v>
      </c>
      <c r="C236" s="101" t="s">
        <v>160</v>
      </c>
      <c r="D236" s="101" t="s">
        <v>104</v>
      </c>
      <c r="E236" s="101" t="s">
        <v>117</v>
      </c>
      <c r="F236" s="101">
        <v>0.5</v>
      </c>
      <c r="G236" s="102">
        <v>51733</v>
      </c>
      <c r="H236" s="102">
        <v>25867</v>
      </c>
    </row>
    <row r="237" spans="1:9" x14ac:dyDescent="0.2">
      <c r="A237" s="101" t="s">
        <v>281</v>
      </c>
      <c r="B237" s="101" t="s">
        <v>106</v>
      </c>
      <c r="C237" s="101" t="s">
        <v>107</v>
      </c>
      <c r="D237" s="101" t="s">
        <v>108</v>
      </c>
      <c r="E237" s="101" t="s">
        <v>40</v>
      </c>
      <c r="F237" s="101">
        <v>0.5</v>
      </c>
      <c r="G237" s="102">
        <v>3030</v>
      </c>
      <c r="H237" s="102">
        <v>1515</v>
      </c>
    </row>
    <row r="238" spans="1:9" x14ac:dyDescent="0.2">
      <c r="A238" s="101" t="s">
        <v>281</v>
      </c>
      <c r="B238" s="101" t="s">
        <v>109</v>
      </c>
      <c r="C238" s="101" t="s">
        <v>110</v>
      </c>
      <c r="D238" s="101" t="s">
        <v>111</v>
      </c>
      <c r="E238" s="101" t="s">
        <v>40</v>
      </c>
      <c r="F238" s="101">
        <v>2.1</v>
      </c>
      <c r="G238" s="102">
        <v>1586</v>
      </c>
      <c r="H238" s="102">
        <v>3331</v>
      </c>
    </row>
    <row r="239" spans="1:9" x14ac:dyDescent="0.2">
      <c r="A239" s="101" t="s">
        <v>281</v>
      </c>
      <c r="B239" s="101" t="s">
        <v>162</v>
      </c>
      <c r="C239" s="101" t="s">
        <v>163</v>
      </c>
      <c r="D239" s="101" t="s">
        <v>111</v>
      </c>
      <c r="E239" s="101" t="s">
        <v>25</v>
      </c>
      <c r="F239" s="101">
        <v>1.25</v>
      </c>
      <c r="G239" s="102">
        <v>60192</v>
      </c>
      <c r="H239" s="102">
        <f>+F239*G239</f>
        <v>75240</v>
      </c>
    </row>
    <row r="241" spans="1:9" x14ac:dyDescent="0.2">
      <c r="A241" s="103" t="s">
        <v>123</v>
      </c>
      <c r="B241" s="103" t="s">
        <v>124</v>
      </c>
      <c r="C241" s="104" t="s">
        <v>125</v>
      </c>
      <c r="D241" s="104" t="s">
        <v>126</v>
      </c>
      <c r="E241" s="104" t="s">
        <v>4</v>
      </c>
      <c r="F241" s="105" t="s">
        <v>127</v>
      </c>
      <c r="G241" s="106" t="s">
        <v>128</v>
      </c>
      <c r="H241" s="106" t="s">
        <v>129</v>
      </c>
      <c r="I241" s="359" t="s">
        <v>537</v>
      </c>
    </row>
    <row r="242" spans="1:9" ht="38.25" x14ac:dyDescent="0.2">
      <c r="A242" s="99" t="s">
        <v>79</v>
      </c>
      <c r="B242" s="99" t="s">
        <v>96</v>
      </c>
      <c r="C242" s="111" t="s">
        <v>80</v>
      </c>
      <c r="D242" s="99" t="s">
        <v>97</v>
      </c>
      <c r="E242" s="99" t="s">
        <v>25</v>
      </c>
      <c r="F242" s="99"/>
      <c r="G242" s="100"/>
      <c r="H242" s="100">
        <f>SUM(H243:H245)</f>
        <v>167130</v>
      </c>
      <c r="I242" s="100">
        <f>+ROUND(H242*(1+$J$3),0)</f>
        <v>228567</v>
      </c>
    </row>
    <row r="243" spans="1:9" x14ac:dyDescent="0.2">
      <c r="A243" s="101" t="s">
        <v>79</v>
      </c>
      <c r="B243" s="101" t="s">
        <v>133</v>
      </c>
      <c r="C243" s="101" t="s">
        <v>134</v>
      </c>
      <c r="D243" s="101" t="s">
        <v>100</v>
      </c>
      <c r="E243" s="101" t="s">
        <v>101</v>
      </c>
      <c r="F243" s="101">
        <v>0.75</v>
      </c>
      <c r="G243" s="102">
        <f>+VLOOKUP(B243,[28]Insumos!$A$2:$F$2700,5,FALSE)</f>
        <v>37748</v>
      </c>
      <c r="H243" s="102">
        <f>+ROUND(F243*G243,0)</f>
        <v>28311</v>
      </c>
    </row>
    <row r="244" spans="1:9" x14ac:dyDescent="0.2">
      <c r="A244" s="101" t="s">
        <v>79</v>
      </c>
      <c r="B244" s="101"/>
      <c r="C244" s="101" t="s">
        <v>549</v>
      </c>
      <c r="D244" s="101" t="s">
        <v>104</v>
      </c>
      <c r="E244" s="101" t="s">
        <v>101</v>
      </c>
      <c r="F244" s="101">
        <v>0.1</v>
      </c>
      <c r="G244" s="102">
        <v>60000</v>
      </c>
      <c r="H244" s="102">
        <f>+ROUND(F244*G244,0)</f>
        <v>6000</v>
      </c>
    </row>
    <row r="245" spans="1:9" x14ac:dyDescent="0.2">
      <c r="A245" s="101" t="s">
        <v>79</v>
      </c>
      <c r="B245" s="101" t="s">
        <v>204</v>
      </c>
      <c r="C245" s="101" t="s">
        <v>205</v>
      </c>
      <c r="D245" s="101" t="s">
        <v>111</v>
      </c>
      <c r="E245" s="101" t="s">
        <v>25</v>
      </c>
      <c r="F245" s="101">
        <v>1.25</v>
      </c>
      <c r="G245" s="102">
        <f>+VLOOKUP(B245,[28]Insumos!$A$2:$F$2700,5,FALSE)</f>
        <v>106255</v>
      </c>
      <c r="H245" s="102">
        <f>+ROUND(F245*G245,0)</f>
        <v>132819</v>
      </c>
    </row>
    <row r="246" spans="1:9" ht="13.5" thickBot="1" x14ac:dyDescent="0.25">
      <c r="G246" s="113"/>
      <c r="H246" s="113"/>
    </row>
    <row r="247" spans="1:9" ht="13.5" thickBot="1" x14ac:dyDescent="0.25">
      <c r="A247" s="455" t="s">
        <v>324</v>
      </c>
      <c r="B247" s="456"/>
      <c r="C247" s="456"/>
      <c r="D247" s="456"/>
      <c r="E247" s="456"/>
      <c r="F247" s="456"/>
      <c r="G247" s="456"/>
      <c r="H247" s="457"/>
    </row>
    <row r="248" spans="1:9" x14ac:dyDescent="0.2">
      <c r="G248" s="113"/>
      <c r="H248" s="113"/>
    </row>
    <row r="249" spans="1:9" x14ac:dyDescent="0.2">
      <c r="A249" s="103" t="s">
        <v>123</v>
      </c>
      <c r="B249" s="103" t="s">
        <v>124</v>
      </c>
      <c r="C249" s="104" t="s">
        <v>125</v>
      </c>
      <c r="D249" s="104" t="s">
        <v>126</v>
      </c>
      <c r="E249" s="104" t="s">
        <v>4</v>
      </c>
      <c r="F249" s="105" t="s">
        <v>127</v>
      </c>
      <c r="G249" s="106" t="s">
        <v>128</v>
      </c>
      <c r="H249" s="106" t="s">
        <v>129</v>
      </c>
      <c r="I249" s="359" t="s">
        <v>537</v>
      </c>
    </row>
    <row r="250" spans="1:9" ht="25.5" x14ac:dyDescent="0.2">
      <c r="A250" s="99" t="s">
        <v>325</v>
      </c>
      <c r="B250" s="99" t="s">
        <v>96</v>
      </c>
      <c r="C250" s="111" t="s">
        <v>326</v>
      </c>
      <c r="D250" s="99" t="s">
        <v>97</v>
      </c>
      <c r="E250" s="99" t="s">
        <v>40</v>
      </c>
      <c r="F250" s="99"/>
      <c r="G250" s="100"/>
      <c r="H250" s="100">
        <v>1145120</v>
      </c>
      <c r="I250" s="100">
        <f>+ROUND(H250*(1+$J$3),0)</f>
        <v>1566066</v>
      </c>
    </row>
    <row r="251" spans="1:9" x14ac:dyDescent="0.2">
      <c r="A251" s="101" t="s">
        <v>325</v>
      </c>
      <c r="B251" s="101" t="s">
        <v>448</v>
      </c>
      <c r="C251" s="101" t="s">
        <v>326</v>
      </c>
      <c r="D251" s="101" t="s">
        <v>111</v>
      </c>
      <c r="E251" s="101" t="s">
        <v>40</v>
      </c>
      <c r="F251" s="101">
        <v>1</v>
      </c>
      <c r="G251" s="102">
        <v>1145120</v>
      </c>
      <c r="H251" s="102">
        <v>1145120</v>
      </c>
    </row>
    <row r="252" spans="1:9" x14ac:dyDescent="0.2">
      <c r="G252" s="113"/>
      <c r="H252" s="113"/>
    </row>
    <row r="253" spans="1:9" x14ac:dyDescent="0.2">
      <c r="A253" s="103" t="s">
        <v>123</v>
      </c>
      <c r="B253" s="103" t="s">
        <v>124</v>
      </c>
      <c r="C253" s="104" t="s">
        <v>125</v>
      </c>
      <c r="D253" s="104" t="s">
        <v>126</v>
      </c>
      <c r="E253" s="104" t="s">
        <v>4</v>
      </c>
      <c r="F253" s="105" t="s">
        <v>127</v>
      </c>
      <c r="G253" s="106" t="s">
        <v>128</v>
      </c>
      <c r="H253" s="106" t="s">
        <v>129</v>
      </c>
      <c r="I253" s="359" t="s">
        <v>537</v>
      </c>
    </row>
    <row r="254" spans="1:9" x14ac:dyDescent="0.2">
      <c r="A254" s="99" t="s">
        <v>327</v>
      </c>
      <c r="B254" s="99" t="s">
        <v>96</v>
      </c>
      <c r="C254" s="111" t="s">
        <v>328</v>
      </c>
      <c r="D254" s="99" t="s">
        <v>97</v>
      </c>
      <c r="E254" s="99" t="s">
        <v>40</v>
      </c>
      <c r="F254" s="99"/>
      <c r="G254" s="100"/>
      <c r="H254" s="100">
        <f>ROUND(SUM(H255:H260),0)</f>
        <v>412018</v>
      </c>
      <c r="I254" s="100">
        <f>+ROUND(H254*(1+$J$3),0)</f>
        <v>563476</v>
      </c>
    </row>
    <row r="255" spans="1:9" x14ac:dyDescent="0.2">
      <c r="A255" s="101" t="s">
        <v>327</v>
      </c>
      <c r="B255" s="101" t="s">
        <v>98</v>
      </c>
      <c r="C255" s="101" t="s">
        <v>99</v>
      </c>
      <c r="D255" s="101" t="s">
        <v>100</v>
      </c>
      <c r="E255" s="101" t="s">
        <v>101</v>
      </c>
      <c r="F255" s="101">
        <v>1.7</v>
      </c>
      <c r="G255" s="102">
        <v>21336</v>
      </c>
      <c r="H255" s="102">
        <f>F255*G255</f>
        <v>36271.199999999997</v>
      </c>
    </row>
    <row r="256" spans="1:9" x14ac:dyDescent="0.2">
      <c r="A256" s="101" t="s">
        <v>327</v>
      </c>
      <c r="B256" s="101" t="s">
        <v>157</v>
      </c>
      <c r="C256" s="101" t="s">
        <v>158</v>
      </c>
      <c r="D256" s="101" t="s">
        <v>104</v>
      </c>
      <c r="E256" s="101" t="s">
        <v>117</v>
      </c>
      <c r="F256" s="101">
        <v>0.03</v>
      </c>
      <c r="G256" s="102">
        <v>156760</v>
      </c>
      <c r="H256" s="102">
        <f t="shared" ref="H256:H260" si="13">F256*G256</f>
        <v>4702.8</v>
      </c>
    </row>
    <row r="257" spans="1:9" x14ac:dyDescent="0.2">
      <c r="A257" s="101" t="s">
        <v>327</v>
      </c>
      <c r="B257" s="101" t="s">
        <v>106</v>
      </c>
      <c r="C257" s="101" t="s">
        <v>107</v>
      </c>
      <c r="D257" s="101" t="s">
        <v>108</v>
      </c>
      <c r="E257" s="101" t="s">
        <v>40</v>
      </c>
      <c r="F257" s="101">
        <v>0.23</v>
      </c>
      <c r="G257" s="102">
        <v>3030</v>
      </c>
      <c r="H257" s="102">
        <f t="shared" si="13"/>
        <v>696.9</v>
      </c>
    </row>
    <row r="258" spans="1:9" x14ac:dyDescent="0.2">
      <c r="A258" s="101" t="s">
        <v>327</v>
      </c>
      <c r="B258" s="101" t="s">
        <v>109</v>
      </c>
      <c r="C258" s="101" t="s">
        <v>110</v>
      </c>
      <c r="D258" s="101" t="s">
        <v>111</v>
      </c>
      <c r="E258" s="101" t="s">
        <v>40</v>
      </c>
      <c r="F258" s="101">
        <v>1.8</v>
      </c>
      <c r="G258" s="102">
        <v>1586</v>
      </c>
      <c r="H258" s="102">
        <f t="shared" si="13"/>
        <v>2854.8</v>
      </c>
    </row>
    <row r="259" spans="1:9" x14ac:dyDescent="0.2">
      <c r="A259" s="101" t="s">
        <v>327</v>
      </c>
      <c r="B259" s="101" t="s">
        <v>449</v>
      </c>
      <c r="C259" s="101" t="s">
        <v>450</v>
      </c>
      <c r="D259" s="101" t="s">
        <v>111</v>
      </c>
      <c r="E259" s="101" t="s">
        <v>40</v>
      </c>
      <c r="F259" s="101">
        <v>1</v>
      </c>
      <c r="G259" s="102">
        <v>205924</v>
      </c>
      <c r="H259" s="102">
        <f t="shared" si="13"/>
        <v>205924</v>
      </c>
    </row>
    <row r="260" spans="1:9" x14ac:dyDescent="0.2">
      <c r="A260" s="101" t="s">
        <v>327</v>
      </c>
      <c r="B260" s="101"/>
      <c r="C260" s="101" t="s">
        <v>451</v>
      </c>
      <c r="D260" s="101" t="s">
        <v>111</v>
      </c>
      <c r="E260" s="101" t="s">
        <v>40</v>
      </c>
      <c r="F260" s="101">
        <v>1.44</v>
      </c>
      <c r="G260" s="102">
        <v>112200</v>
      </c>
      <c r="H260" s="102">
        <f t="shared" si="13"/>
        <v>161568</v>
      </c>
    </row>
    <row r="261" spans="1:9" x14ac:dyDescent="0.2">
      <c r="G261" s="113"/>
      <c r="H261" s="113"/>
    </row>
    <row r="262" spans="1:9" x14ac:dyDescent="0.2">
      <c r="A262" s="103" t="s">
        <v>123</v>
      </c>
      <c r="B262" s="103" t="s">
        <v>124</v>
      </c>
      <c r="C262" s="104" t="s">
        <v>125</v>
      </c>
      <c r="D262" s="104" t="s">
        <v>126</v>
      </c>
      <c r="E262" s="104" t="s">
        <v>4</v>
      </c>
      <c r="F262" s="105" t="s">
        <v>127</v>
      </c>
      <c r="G262" s="106" t="s">
        <v>128</v>
      </c>
      <c r="H262" s="106" t="s">
        <v>129</v>
      </c>
      <c r="I262" s="359" t="s">
        <v>537</v>
      </c>
    </row>
    <row r="263" spans="1:9" ht="38.25" x14ac:dyDescent="0.2">
      <c r="A263" s="99" t="s">
        <v>329</v>
      </c>
      <c r="B263" s="99" t="s">
        <v>96</v>
      </c>
      <c r="C263" s="111" t="s">
        <v>330</v>
      </c>
      <c r="D263" s="99" t="s">
        <v>97</v>
      </c>
      <c r="E263" s="99" t="s">
        <v>40</v>
      </c>
      <c r="F263" s="99"/>
      <c r="G263" s="100"/>
      <c r="H263" s="100">
        <v>644643</v>
      </c>
      <c r="I263" s="100">
        <f>+ROUND(H263*(1+$J$3),0)</f>
        <v>881614</v>
      </c>
    </row>
    <row r="264" spans="1:9" x14ac:dyDescent="0.2">
      <c r="A264" s="101" t="s">
        <v>329</v>
      </c>
      <c r="B264" s="101" t="s">
        <v>452</v>
      </c>
      <c r="C264" s="101" t="s">
        <v>330</v>
      </c>
      <c r="D264" s="101" t="s">
        <v>111</v>
      </c>
      <c r="E264" s="101" t="s">
        <v>40</v>
      </c>
      <c r="F264" s="101">
        <v>1</v>
      </c>
      <c r="G264" s="102">
        <v>644643</v>
      </c>
      <c r="H264" s="102">
        <v>644643</v>
      </c>
    </row>
    <row r="265" spans="1:9" ht="13.5" thickBot="1" x14ac:dyDescent="0.25">
      <c r="G265" s="113"/>
      <c r="H265" s="113"/>
    </row>
    <row r="266" spans="1:9" ht="13.5" thickBot="1" x14ac:dyDescent="0.25">
      <c r="A266" s="455" t="s">
        <v>453</v>
      </c>
      <c r="B266" s="456"/>
      <c r="C266" s="456"/>
      <c r="D266" s="456"/>
      <c r="E266" s="456"/>
      <c r="F266" s="456"/>
      <c r="G266" s="456"/>
      <c r="H266" s="457"/>
    </row>
    <row r="267" spans="1:9" x14ac:dyDescent="0.2">
      <c r="G267" s="113"/>
      <c r="H267" s="113"/>
    </row>
    <row r="268" spans="1:9" x14ac:dyDescent="0.2">
      <c r="A268" s="103" t="s">
        <v>123</v>
      </c>
      <c r="B268" s="103" t="s">
        <v>124</v>
      </c>
      <c r="C268" s="104" t="s">
        <v>125</v>
      </c>
      <c r="D268" s="104" t="s">
        <v>126</v>
      </c>
      <c r="E268" s="104" t="s">
        <v>4</v>
      </c>
      <c r="F268" s="105" t="s">
        <v>127</v>
      </c>
      <c r="G268" s="106" t="s">
        <v>128</v>
      </c>
      <c r="H268" s="106" t="s">
        <v>129</v>
      </c>
      <c r="I268" s="359" t="s">
        <v>537</v>
      </c>
    </row>
    <row r="269" spans="1:9" ht="25.5" x14ac:dyDescent="0.2">
      <c r="A269" s="99" t="s">
        <v>368</v>
      </c>
      <c r="B269" s="99" t="s">
        <v>96</v>
      </c>
      <c r="C269" s="111" t="s">
        <v>367</v>
      </c>
      <c r="D269" s="99" t="s">
        <v>97</v>
      </c>
      <c r="E269" s="99" t="s">
        <v>25</v>
      </c>
      <c r="F269" s="99"/>
      <c r="G269" s="99"/>
      <c r="H269" s="100">
        <f>SUM(H270:H274)</f>
        <v>552690</v>
      </c>
      <c r="I269" s="100">
        <f>+ROUND(H269*(1+$J$3),0)</f>
        <v>755859</v>
      </c>
    </row>
    <row r="270" spans="1:9" x14ac:dyDescent="0.2">
      <c r="A270" s="101" t="s">
        <v>368</v>
      </c>
      <c r="B270" s="101" t="s">
        <v>153</v>
      </c>
      <c r="C270" s="101" t="s">
        <v>154</v>
      </c>
      <c r="D270" s="101" t="s">
        <v>132</v>
      </c>
      <c r="E270" s="101" t="s">
        <v>25</v>
      </c>
      <c r="F270" s="101">
        <v>0.88</v>
      </c>
      <c r="G270" s="101">
        <f>+VLOOKUP(B270,[29]Insumos!$A$2:$F$2700,5,FALSE)</f>
        <v>505796</v>
      </c>
      <c r="H270" s="101">
        <f>+ROUND(F270*G270,0)</f>
        <v>445100</v>
      </c>
    </row>
    <row r="271" spans="1:9" x14ac:dyDescent="0.2">
      <c r="A271" s="101" t="s">
        <v>368</v>
      </c>
      <c r="B271" s="101" t="s">
        <v>208</v>
      </c>
      <c r="C271" s="101" t="s">
        <v>209</v>
      </c>
      <c r="D271" s="101" t="s">
        <v>100</v>
      </c>
      <c r="E271" s="101" t="s">
        <v>101</v>
      </c>
      <c r="F271" s="101">
        <v>1.3</v>
      </c>
      <c r="G271" s="101">
        <f>+VLOOKUP(B271,[29]Insumos!$A$2:$F$2700,5,FALSE)</f>
        <v>68612</v>
      </c>
      <c r="H271" s="101">
        <f>+ROUND(F271*G271,0)</f>
        <v>89196</v>
      </c>
    </row>
    <row r="272" spans="1:9" x14ac:dyDescent="0.2">
      <c r="A272" s="101" t="s">
        <v>368</v>
      </c>
      <c r="B272" s="101" t="s">
        <v>157</v>
      </c>
      <c r="C272" s="101" t="s">
        <v>158</v>
      </c>
      <c r="D272" s="101" t="s">
        <v>104</v>
      </c>
      <c r="E272" s="101" t="s">
        <v>117</v>
      </c>
      <c r="F272" s="101">
        <v>9.9000000000000008E-3</v>
      </c>
      <c r="G272" s="101">
        <f>+VLOOKUP(B272,[29]Insumos!$A$2:$F$2700,5,FALSE)</f>
        <v>156760</v>
      </c>
      <c r="H272" s="101">
        <f>+ROUND(F272*G272,0)</f>
        <v>1552</v>
      </c>
    </row>
    <row r="273" spans="1:9" x14ac:dyDescent="0.2">
      <c r="A273" s="101" t="s">
        <v>368</v>
      </c>
      <c r="B273" s="101" t="s">
        <v>106</v>
      </c>
      <c r="C273" s="101" t="s">
        <v>107</v>
      </c>
      <c r="D273" s="101" t="s">
        <v>108</v>
      </c>
      <c r="E273" s="101" t="s">
        <v>40</v>
      </c>
      <c r="F273" s="101">
        <v>0.01</v>
      </c>
      <c r="G273" s="101">
        <f>+VLOOKUP(B273,[29]Insumos!$A$2:$F$2700,5,FALSE)</f>
        <v>3030</v>
      </c>
      <c r="H273" s="101">
        <f>+ROUND(F273*G273,0)</f>
        <v>30</v>
      </c>
    </row>
    <row r="274" spans="1:9" x14ac:dyDescent="0.2">
      <c r="A274" s="101" t="s">
        <v>368</v>
      </c>
      <c r="B274" s="101" t="s">
        <v>109</v>
      </c>
      <c r="C274" s="101" t="s">
        <v>110</v>
      </c>
      <c r="D274" s="101" t="s">
        <v>111</v>
      </c>
      <c r="E274" s="101" t="s">
        <v>40</v>
      </c>
      <c r="F274" s="101">
        <v>10.6</v>
      </c>
      <c r="G274" s="101">
        <f>+VLOOKUP(B274,[29]Insumos!$A$2:$F$2700,5,FALSE)</f>
        <v>1586</v>
      </c>
      <c r="H274" s="101">
        <f>+ROUND(F274*G274,0)</f>
        <v>16812</v>
      </c>
    </row>
    <row r="275" spans="1:9" ht="13.5" thickBot="1" x14ac:dyDescent="0.25">
      <c r="G275" s="113"/>
      <c r="H275" s="113"/>
    </row>
    <row r="276" spans="1:9" ht="13.5" thickBot="1" x14ac:dyDescent="0.25">
      <c r="A276" s="455" t="s">
        <v>497</v>
      </c>
      <c r="B276" s="456"/>
      <c r="C276" s="456"/>
      <c r="D276" s="456"/>
      <c r="E276" s="456"/>
      <c r="F276" s="456"/>
      <c r="G276" s="456"/>
      <c r="H276" s="457"/>
    </row>
    <row r="277" spans="1:9" x14ac:dyDescent="0.2">
      <c r="G277" s="113"/>
      <c r="H277" s="113"/>
    </row>
    <row r="278" spans="1:9" x14ac:dyDescent="0.2">
      <c r="A278" s="103" t="s">
        <v>123</v>
      </c>
      <c r="B278" s="103" t="s">
        <v>124</v>
      </c>
      <c r="C278" s="104" t="s">
        <v>125</v>
      </c>
      <c r="D278" s="104" t="s">
        <v>126</v>
      </c>
      <c r="E278" s="104" t="s">
        <v>4</v>
      </c>
      <c r="F278" s="105" t="s">
        <v>127</v>
      </c>
      <c r="G278" s="106" t="s">
        <v>128</v>
      </c>
      <c r="H278" s="106" t="s">
        <v>129</v>
      </c>
      <c r="I278" s="359" t="s">
        <v>537</v>
      </c>
    </row>
    <row r="279" spans="1:9" x14ac:dyDescent="0.2">
      <c r="A279" s="99" t="s">
        <v>512</v>
      </c>
      <c r="B279" s="99" t="s">
        <v>96</v>
      </c>
      <c r="C279" s="111" t="s">
        <v>505</v>
      </c>
      <c r="D279" s="99" t="s">
        <v>97</v>
      </c>
      <c r="E279" s="99" t="s">
        <v>40</v>
      </c>
      <c r="F279" s="99"/>
      <c r="G279" s="99"/>
      <c r="H279" s="109">
        <f>SUM(H280:H289)</f>
        <v>2304100.79</v>
      </c>
      <c r="I279" s="100">
        <f>+ROUND(H279*(1+$J$3),0)</f>
        <v>3151088</v>
      </c>
    </row>
    <row r="280" spans="1:9" x14ac:dyDescent="0.2">
      <c r="A280" s="101" t="s">
        <v>512</v>
      </c>
      <c r="B280" s="101" t="s">
        <v>98</v>
      </c>
      <c r="C280" s="101" t="s">
        <v>156</v>
      </c>
      <c r="D280" s="101" t="s">
        <v>100</v>
      </c>
      <c r="E280" s="101" t="s">
        <v>101</v>
      </c>
      <c r="F280" s="101">
        <v>7</v>
      </c>
      <c r="G280" s="110">
        <v>45954</v>
      </c>
      <c r="H280" s="110">
        <f>F280*G280</f>
        <v>321678</v>
      </c>
    </row>
    <row r="281" spans="1:9" x14ac:dyDescent="0.2">
      <c r="A281" s="101" t="s">
        <v>512</v>
      </c>
      <c r="B281" s="101" t="s">
        <v>499</v>
      </c>
      <c r="C281" s="101" t="s">
        <v>510</v>
      </c>
      <c r="D281" s="101" t="s">
        <v>100</v>
      </c>
      <c r="E281" s="101" t="s">
        <v>101</v>
      </c>
      <c r="F281" s="101">
        <v>5</v>
      </c>
      <c r="G281" s="110">
        <v>92580</v>
      </c>
      <c r="H281" s="110">
        <f t="shared" ref="H281:H288" si="14">F281*G281</f>
        <v>462900</v>
      </c>
    </row>
    <row r="282" spans="1:9" x14ac:dyDescent="0.2">
      <c r="A282" s="101" t="s">
        <v>512</v>
      </c>
      <c r="B282" s="101" t="s">
        <v>167</v>
      </c>
      <c r="C282" s="101" t="s">
        <v>500</v>
      </c>
      <c r="D282" s="101" t="s">
        <v>100</v>
      </c>
      <c r="E282" s="101" t="s">
        <v>101</v>
      </c>
      <c r="F282" s="101">
        <v>1</v>
      </c>
      <c r="G282" s="110">
        <v>8206</v>
      </c>
      <c r="H282" s="110">
        <f t="shared" si="14"/>
        <v>8206</v>
      </c>
    </row>
    <row r="283" spans="1:9" x14ac:dyDescent="0.2">
      <c r="A283" s="101" t="s">
        <v>512</v>
      </c>
      <c r="B283" s="101" t="s">
        <v>501</v>
      </c>
      <c r="C283" s="101" t="s">
        <v>502</v>
      </c>
      <c r="D283" s="101" t="s">
        <v>104</v>
      </c>
      <c r="E283" s="101" t="s">
        <v>117</v>
      </c>
      <c r="F283" s="101">
        <v>0.23</v>
      </c>
      <c r="G283" s="110">
        <v>3636893</v>
      </c>
      <c r="H283" s="110">
        <f t="shared" si="14"/>
        <v>836485.39</v>
      </c>
    </row>
    <row r="284" spans="1:9" x14ac:dyDescent="0.2">
      <c r="A284" s="101" t="s">
        <v>512</v>
      </c>
      <c r="B284" s="101" t="s">
        <v>106</v>
      </c>
      <c r="C284" s="101" t="s">
        <v>107</v>
      </c>
      <c r="D284" s="101" t="s">
        <v>108</v>
      </c>
      <c r="E284" s="101" t="s">
        <v>40</v>
      </c>
      <c r="F284" s="101">
        <v>2</v>
      </c>
      <c r="G284" s="110">
        <v>3030</v>
      </c>
      <c r="H284" s="110">
        <f t="shared" si="14"/>
        <v>6060</v>
      </c>
    </row>
    <row r="285" spans="1:9" x14ac:dyDescent="0.2">
      <c r="A285" s="101" t="s">
        <v>512</v>
      </c>
      <c r="B285" s="101" t="s">
        <v>503</v>
      </c>
      <c r="C285" s="101" t="s">
        <v>504</v>
      </c>
      <c r="D285" s="101" t="s">
        <v>111</v>
      </c>
      <c r="E285" s="101" t="s">
        <v>25</v>
      </c>
      <c r="F285" s="101">
        <v>0.4</v>
      </c>
      <c r="G285" s="110">
        <v>356441</v>
      </c>
      <c r="H285" s="110">
        <f t="shared" si="14"/>
        <v>142576.4</v>
      </c>
    </row>
    <row r="286" spans="1:9" x14ac:dyDescent="0.2">
      <c r="A286" s="101" t="s">
        <v>512</v>
      </c>
      <c r="B286" s="101"/>
      <c r="C286" s="101" t="s">
        <v>506</v>
      </c>
      <c r="D286" s="101" t="s">
        <v>97</v>
      </c>
      <c r="E286" s="101" t="s">
        <v>40</v>
      </c>
      <c r="F286" s="101">
        <v>1</v>
      </c>
      <c r="G286" s="102">
        <v>40000</v>
      </c>
      <c r="H286" s="102">
        <f t="shared" si="14"/>
        <v>40000</v>
      </c>
    </row>
    <row r="287" spans="1:9" x14ac:dyDescent="0.2">
      <c r="A287" s="101" t="s">
        <v>512</v>
      </c>
      <c r="B287" s="101"/>
      <c r="C287" s="101" t="s">
        <v>507</v>
      </c>
      <c r="D287" s="101" t="s">
        <v>97</v>
      </c>
      <c r="E287" s="101" t="s">
        <v>40</v>
      </c>
      <c r="F287" s="101">
        <v>1</v>
      </c>
      <c r="G287" s="102">
        <v>145555</v>
      </c>
      <c r="H287" s="102">
        <f t="shared" si="14"/>
        <v>145555</v>
      </c>
    </row>
    <row r="288" spans="1:9" x14ac:dyDescent="0.2">
      <c r="A288" s="101" t="s">
        <v>512</v>
      </c>
      <c r="B288" s="101"/>
      <c r="C288" s="101" t="s">
        <v>508</v>
      </c>
      <c r="D288" s="101" t="s">
        <v>100</v>
      </c>
      <c r="E288" s="101" t="s">
        <v>101</v>
      </c>
      <c r="F288" s="101">
        <v>3</v>
      </c>
      <c r="G288" s="102">
        <v>42580</v>
      </c>
      <c r="H288" s="102">
        <f t="shared" si="14"/>
        <v>127740</v>
      </c>
    </row>
    <row r="289" spans="1:9" ht="25.5" x14ac:dyDescent="0.2">
      <c r="A289" s="101" t="s">
        <v>498</v>
      </c>
      <c r="B289" s="101"/>
      <c r="C289" s="265" t="s">
        <v>509</v>
      </c>
      <c r="D289" s="101" t="s">
        <v>100</v>
      </c>
      <c r="E289" s="101" t="s">
        <v>101</v>
      </c>
      <c r="F289" s="101">
        <v>5</v>
      </c>
      <c r="G289" s="102">
        <v>42580</v>
      </c>
      <c r="H289" s="102">
        <f t="shared" ref="H289" si="15">F289*G289</f>
        <v>212900</v>
      </c>
    </row>
    <row r="290" spans="1:9" x14ac:dyDescent="0.2">
      <c r="G290" s="113"/>
      <c r="H290" s="113"/>
    </row>
    <row r="291" spans="1:9" x14ac:dyDescent="0.2">
      <c r="A291" s="103" t="s">
        <v>123</v>
      </c>
      <c r="B291" s="103" t="s">
        <v>124</v>
      </c>
      <c r="C291" s="104" t="s">
        <v>125</v>
      </c>
      <c r="D291" s="104" t="s">
        <v>126</v>
      </c>
      <c r="E291" s="104" t="s">
        <v>4</v>
      </c>
      <c r="F291" s="105" t="s">
        <v>127</v>
      </c>
      <c r="G291" s="106" t="s">
        <v>128</v>
      </c>
      <c r="H291" s="106" t="s">
        <v>129</v>
      </c>
      <c r="I291" s="359" t="s">
        <v>537</v>
      </c>
    </row>
    <row r="292" spans="1:9" x14ac:dyDescent="0.2">
      <c r="A292" s="99" t="s">
        <v>513</v>
      </c>
      <c r="B292" s="99" t="s">
        <v>96</v>
      </c>
      <c r="C292" s="111" t="s">
        <v>511</v>
      </c>
      <c r="D292" s="99" t="s">
        <v>97</v>
      </c>
      <c r="E292" s="99" t="s">
        <v>40</v>
      </c>
      <c r="F292" s="99"/>
      <c r="G292" s="99"/>
      <c r="H292" s="109">
        <f>SUM(H293:H301)</f>
        <v>1795409.3499999999</v>
      </c>
      <c r="I292" s="100">
        <f>+ROUND(H292*(1+$J$3),0)</f>
        <v>2455402</v>
      </c>
    </row>
    <row r="293" spans="1:9" x14ac:dyDescent="0.2">
      <c r="A293" s="101" t="s">
        <v>513</v>
      </c>
      <c r="B293" s="101" t="s">
        <v>98</v>
      </c>
      <c r="C293" s="101" t="s">
        <v>156</v>
      </c>
      <c r="D293" s="101" t="s">
        <v>100</v>
      </c>
      <c r="E293" s="101" t="s">
        <v>101</v>
      </c>
      <c r="F293" s="101">
        <v>7</v>
      </c>
      <c r="G293" s="110">
        <v>45954</v>
      </c>
      <c r="H293" s="110">
        <f>F293*G293</f>
        <v>321678</v>
      </c>
    </row>
    <row r="294" spans="1:9" x14ac:dyDescent="0.2">
      <c r="A294" s="101" t="s">
        <v>513</v>
      </c>
      <c r="B294" s="101" t="s">
        <v>499</v>
      </c>
      <c r="C294" s="101" t="s">
        <v>510</v>
      </c>
      <c r="D294" s="101" t="s">
        <v>100</v>
      </c>
      <c r="E294" s="101" t="s">
        <v>101</v>
      </c>
      <c r="F294" s="101">
        <v>4</v>
      </c>
      <c r="G294" s="110">
        <v>92580</v>
      </c>
      <c r="H294" s="110">
        <f t="shared" ref="H294:H301" si="16">F294*G294</f>
        <v>370320</v>
      </c>
    </row>
    <row r="295" spans="1:9" x14ac:dyDescent="0.2">
      <c r="A295" s="101" t="s">
        <v>513</v>
      </c>
      <c r="B295" s="101" t="s">
        <v>167</v>
      </c>
      <c r="C295" s="101" t="s">
        <v>500</v>
      </c>
      <c r="D295" s="101" t="s">
        <v>100</v>
      </c>
      <c r="E295" s="101" t="s">
        <v>101</v>
      </c>
      <c r="F295" s="101">
        <v>1</v>
      </c>
      <c r="G295" s="110">
        <v>8206</v>
      </c>
      <c r="H295" s="110">
        <f t="shared" si="16"/>
        <v>8206</v>
      </c>
    </row>
    <row r="296" spans="1:9" x14ac:dyDescent="0.2">
      <c r="A296" s="101" t="s">
        <v>513</v>
      </c>
      <c r="B296" s="101" t="s">
        <v>501</v>
      </c>
      <c r="C296" s="101" t="s">
        <v>502</v>
      </c>
      <c r="D296" s="101" t="s">
        <v>104</v>
      </c>
      <c r="E296" s="101" t="s">
        <v>117</v>
      </c>
      <c r="F296" s="101">
        <v>0.15</v>
      </c>
      <c r="G296" s="110">
        <v>3636893</v>
      </c>
      <c r="H296" s="110">
        <f t="shared" si="16"/>
        <v>545533.94999999995</v>
      </c>
    </row>
    <row r="297" spans="1:9" x14ac:dyDescent="0.2">
      <c r="A297" s="101" t="s">
        <v>513</v>
      </c>
      <c r="B297" s="101" t="s">
        <v>106</v>
      </c>
      <c r="C297" s="101" t="s">
        <v>107</v>
      </c>
      <c r="D297" s="101" t="s">
        <v>108</v>
      </c>
      <c r="E297" s="101" t="s">
        <v>40</v>
      </c>
      <c r="F297" s="101">
        <v>2</v>
      </c>
      <c r="G297" s="110">
        <v>3030</v>
      </c>
      <c r="H297" s="110">
        <f t="shared" si="16"/>
        <v>6060</v>
      </c>
    </row>
    <row r="298" spans="1:9" x14ac:dyDescent="0.2">
      <c r="A298" s="101" t="s">
        <v>513</v>
      </c>
      <c r="B298" s="101" t="s">
        <v>503</v>
      </c>
      <c r="C298" s="101" t="s">
        <v>504</v>
      </c>
      <c r="D298" s="101" t="s">
        <v>111</v>
      </c>
      <c r="E298" s="101" t="s">
        <v>25</v>
      </c>
      <c r="F298" s="101">
        <v>0.4</v>
      </c>
      <c r="G298" s="110">
        <v>356441</v>
      </c>
      <c r="H298" s="110">
        <f t="shared" si="16"/>
        <v>142576.4</v>
      </c>
    </row>
    <row r="299" spans="1:9" x14ac:dyDescent="0.2">
      <c r="A299" s="101" t="s">
        <v>513</v>
      </c>
      <c r="B299" s="101"/>
      <c r="C299" s="101" t="s">
        <v>507</v>
      </c>
      <c r="D299" s="101" t="s">
        <v>97</v>
      </c>
      <c r="E299" s="101" t="s">
        <v>40</v>
      </c>
      <c r="F299" s="101">
        <v>1</v>
      </c>
      <c r="G299" s="102">
        <v>145555</v>
      </c>
      <c r="H299" s="102">
        <f t="shared" si="16"/>
        <v>145555</v>
      </c>
    </row>
    <row r="300" spans="1:9" x14ac:dyDescent="0.2">
      <c r="A300" s="101" t="s">
        <v>513</v>
      </c>
      <c r="B300" s="101"/>
      <c r="C300" s="101" t="s">
        <v>508</v>
      </c>
      <c r="D300" s="101" t="s">
        <v>100</v>
      </c>
      <c r="E300" s="101" t="s">
        <v>101</v>
      </c>
      <c r="F300" s="101">
        <v>2</v>
      </c>
      <c r="G300" s="102">
        <v>42580</v>
      </c>
      <c r="H300" s="102">
        <f t="shared" si="16"/>
        <v>85160</v>
      </c>
    </row>
    <row r="301" spans="1:9" ht="25.5" x14ac:dyDescent="0.2">
      <c r="A301" s="101" t="s">
        <v>513</v>
      </c>
      <c r="B301" s="101"/>
      <c r="C301" s="265" t="s">
        <v>509</v>
      </c>
      <c r="D301" s="101" t="s">
        <v>100</v>
      </c>
      <c r="E301" s="101" t="s">
        <v>101</v>
      </c>
      <c r="F301" s="101">
        <v>4</v>
      </c>
      <c r="G301" s="102">
        <v>42580</v>
      </c>
      <c r="H301" s="102">
        <f t="shared" si="16"/>
        <v>170320</v>
      </c>
    </row>
    <row r="302" spans="1:9" x14ac:dyDescent="0.2">
      <c r="G302" s="113"/>
      <c r="H302" s="113"/>
    </row>
    <row r="303" spans="1:9" x14ac:dyDescent="0.2">
      <c r="A303" s="103" t="s">
        <v>123</v>
      </c>
      <c r="B303" s="103" t="s">
        <v>124</v>
      </c>
      <c r="C303" s="104" t="s">
        <v>125</v>
      </c>
      <c r="D303" s="104" t="s">
        <v>126</v>
      </c>
      <c r="E303" s="104" t="s">
        <v>4</v>
      </c>
      <c r="F303" s="105" t="s">
        <v>127</v>
      </c>
      <c r="G303" s="106" t="s">
        <v>128</v>
      </c>
      <c r="H303" s="106" t="s">
        <v>129</v>
      </c>
      <c r="I303" s="359" t="s">
        <v>537</v>
      </c>
    </row>
    <row r="304" spans="1:9" ht="25.5" x14ac:dyDescent="0.2">
      <c r="A304" s="99" t="s">
        <v>514</v>
      </c>
      <c r="B304" s="99" t="s">
        <v>96</v>
      </c>
      <c r="C304" s="111" t="s">
        <v>520</v>
      </c>
      <c r="D304" s="99" t="s">
        <v>97</v>
      </c>
      <c r="E304" s="99" t="s">
        <v>40</v>
      </c>
      <c r="F304" s="99"/>
      <c r="G304" s="99"/>
      <c r="H304" s="109">
        <f>SUM(H305:H306)</f>
        <v>399160</v>
      </c>
      <c r="I304" s="100">
        <f>+ROUND(H304*(1+$J$3),0)</f>
        <v>545891</v>
      </c>
    </row>
    <row r="305" spans="1:9" x14ac:dyDescent="0.2">
      <c r="A305" s="101" t="s">
        <v>513</v>
      </c>
      <c r="B305" s="101"/>
      <c r="C305" s="101" t="s">
        <v>524</v>
      </c>
      <c r="D305" s="101" t="s">
        <v>522</v>
      </c>
      <c r="E305" s="101" t="s">
        <v>40</v>
      </c>
      <c r="F305" s="101">
        <v>1</v>
      </c>
      <c r="G305" s="110">
        <v>314000</v>
      </c>
      <c r="H305" s="110">
        <f>F305*G305</f>
        <v>314000</v>
      </c>
    </row>
    <row r="306" spans="1:9" ht="25.5" x14ac:dyDescent="0.2">
      <c r="A306" s="101" t="s">
        <v>513</v>
      </c>
      <c r="B306" s="101"/>
      <c r="C306" s="265" t="s">
        <v>509</v>
      </c>
      <c r="D306" s="101" t="s">
        <v>100</v>
      </c>
      <c r="E306" s="101" t="s">
        <v>101</v>
      </c>
      <c r="F306" s="101">
        <v>2</v>
      </c>
      <c r="G306" s="102">
        <v>42580</v>
      </c>
      <c r="H306" s="102">
        <f t="shared" ref="H306" si="17">F306*G306</f>
        <v>85160</v>
      </c>
    </row>
    <row r="307" spans="1:9" x14ac:dyDescent="0.2">
      <c r="G307" s="113"/>
      <c r="H307" s="113"/>
    </row>
    <row r="308" spans="1:9" x14ac:dyDescent="0.2">
      <c r="A308" s="103" t="s">
        <v>123</v>
      </c>
      <c r="B308" s="103" t="s">
        <v>124</v>
      </c>
      <c r="C308" s="104" t="s">
        <v>125</v>
      </c>
      <c r="D308" s="104" t="s">
        <v>126</v>
      </c>
      <c r="E308" s="104" t="s">
        <v>4</v>
      </c>
      <c r="F308" s="105" t="s">
        <v>127</v>
      </c>
      <c r="G308" s="106" t="s">
        <v>128</v>
      </c>
      <c r="H308" s="106" t="s">
        <v>129</v>
      </c>
      <c r="I308" s="359" t="s">
        <v>537</v>
      </c>
    </row>
    <row r="309" spans="1:9" ht="25.5" x14ac:dyDescent="0.2">
      <c r="A309" s="99" t="s">
        <v>515</v>
      </c>
      <c r="B309" s="99" t="s">
        <v>96</v>
      </c>
      <c r="C309" s="111" t="s">
        <v>525</v>
      </c>
      <c r="D309" s="99" t="s">
        <v>97</v>
      </c>
      <c r="E309" s="99" t="s">
        <v>40</v>
      </c>
      <c r="F309" s="99"/>
      <c r="G309" s="99"/>
      <c r="H309" s="109">
        <f>SUM(H310:H311)</f>
        <v>399160</v>
      </c>
      <c r="I309" s="100">
        <f>+ROUND(H309*(1+$J$3),0)</f>
        <v>545891</v>
      </c>
    </row>
    <row r="310" spans="1:9" x14ac:dyDescent="0.2">
      <c r="A310" s="101" t="s">
        <v>515</v>
      </c>
      <c r="B310" s="101"/>
      <c r="C310" s="101" t="s">
        <v>521</v>
      </c>
      <c r="D310" s="101" t="s">
        <v>522</v>
      </c>
      <c r="E310" s="101" t="s">
        <v>40</v>
      </c>
      <c r="F310" s="101">
        <v>1</v>
      </c>
      <c r="G310" s="110">
        <v>314000</v>
      </c>
      <c r="H310" s="110">
        <f>F310*G310</f>
        <v>314000</v>
      </c>
    </row>
    <row r="311" spans="1:9" ht="25.5" x14ac:dyDescent="0.2">
      <c r="A311" s="101" t="s">
        <v>515</v>
      </c>
      <c r="B311" s="101"/>
      <c r="C311" s="265" t="s">
        <v>509</v>
      </c>
      <c r="D311" s="101" t="s">
        <v>100</v>
      </c>
      <c r="E311" s="101" t="s">
        <v>101</v>
      </c>
      <c r="F311" s="101">
        <v>2</v>
      </c>
      <c r="G311" s="102">
        <v>42580</v>
      </c>
      <c r="H311" s="102">
        <f t="shared" ref="H311" si="18">F311*G311</f>
        <v>85160</v>
      </c>
    </row>
    <row r="312" spans="1:9" x14ac:dyDescent="0.2">
      <c r="G312" s="113"/>
      <c r="H312" s="113"/>
    </row>
    <row r="313" spans="1:9" x14ac:dyDescent="0.2">
      <c r="A313" s="103" t="s">
        <v>123</v>
      </c>
      <c r="B313" s="103" t="s">
        <v>124</v>
      </c>
      <c r="C313" s="104" t="s">
        <v>125</v>
      </c>
      <c r="D313" s="104" t="s">
        <v>126</v>
      </c>
      <c r="E313" s="104" t="s">
        <v>4</v>
      </c>
      <c r="F313" s="105" t="s">
        <v>127</v>
      </c>
      <c r="G313" s="106" t="s">
        <v>128</v>
      </c>
      <c r="H313" s="106" t="s">
        <v>129</v>
      </c>
      <c r="I313" s="359" t="s">
        <v>537</v>
      </c>
    </row>
    <row r="314" spans="1:9" ht="25.5" x14ac:dyDescent="0.2">
      <c r="A314" s="99" t="s">
        <v>516</v>
      </c>
      <c r="B314" s="99" t="s">
        <v>96</v>
      </c>
      <c r="C314" s="111" t="s">
        <v>526</v>
      </c>
      <c r="D314" s="99" t="s">
        <v>97</v>
      </c>
      <c r="E314" s="99" t="s">
        <v>35</v>
      </c>
      <c r="F314" s="99"/>
      <c r="G314" s="99"/>
      <c r="H314" s="109">
        <f>SUM(H315:H316)</f>
        <v>51204.705882352944</v>
      </c>
      <c r="I314" s="100">
        <f>+ROUND(H314*(1+$J$3),0)</f>
        <v>70028</v>
      </c>
    </row>
    <row r="315" spans="1:9" x14ac:dyDescent="0.2">
      <c r="A315" s="101" t="s">
        <v>516</v>
      </c>
      <c r="B315" s="101"/>
      <c r="C315" s="101" t="s">
        <v>527</v>
      </c>
      <c r="D315" s="101" t="s">
        <v>522</v>
      </c>
      <c r="E315" s="101" t="s">
        <v>523</v>
      </c>
      <c r="F315" s="101">
        <v>1</v>
      </c>
      <c r="G315" s="110">
        <v>48700</v>
      </c>
      <c r="H315" s="110">
        <f>F315*G315</f>
        <v>48700</v>
      </c>
    </row>
    <row r="316" spans="1:9" ht="25.5" x14ac:dyDescent="0.2">
      <c r="A316" s="101" t="s">
        <v>516</v>
      </c>
      <c r="B316" s="101"/>
      <c r="C316" s="265" t="s">
        <v>509</v>
      </c>
      <c r="D316" s="101" t="s">
        <v>100</v>
      </c>
      <c r="E316" s="101" t="s">
        <v>101</v>
      </c>
      <c r="F316" s="101">
        <f>1/17</f>
        <v>5.8823529411764705E-2</v>
      </c>
      <c r="G316" s="102">
        <v>42580</v>
      </c>
      <c r="H316" s="102">
        <f t="shared" ref="H316" si="19">F316*G316</f>
        <v>2504.705882352941</v>
      </c>
    </row>
    <row r="317" spans="1:9" x14ac:dyDescent="0.2">
      <c r="G317" s="113"/>
      <c r="H317" s="113"/>
    </row>
    <row r="318" spans="1:9" x14ac:dyDescent="0.2">
      <c r="A318" s="103" t="s">
        <v>123</v>
      </c>
      <c r="B318" s="103" t="s">
        <v>124</v>
      </c>
      <c r="C318" s="104" t="s">
        <v>125</v>
      </c>
      <c r="D318" s="104" t="s">
        <v>126</v>
      </c>
      <c r="E318" s="104" t="s">
        <v>4</v>
      </c>
      <c r="F318" s="105" t="s">
        <v>127</v>
      </c>
      <c r="G318" s="106" t="s">
        <v>128</v>
      </c>
      <c r="H318" s="106" t="s">
        <v>129</v>
      </c>
      <c r="I318" s="359" t="s">
        <v>537</v>
      </c>
    </row>
    <row r="319" spans="1:9" ht="25.5" x14ac:dyDescent="0.2">
      <c r="A319" s="99" t="s">
        <v>517</v>
      </c>
      <c r="B319" s="99" t="s">
        <v>96</v>
      </c>
      <c r="C319" s="111" t="s">
        <v>528</v>
      </c>
      <c r="D319" s="99" t="s">
        <v>97</v>
      </c>
      <c r="E319" s="99" t="s">
        <v>35</v>
      </c>
      <c r="F319" s="99"/>
      <c r="G319" s="99"/>
      <c r="H319" s="109">
        <f>SUM(H320:H321)</f>
        <v>30404.705882352941</v>
      </c>
      <c r="I319" s="100">
        <f>+ROUND(H319*(1+$J$3),0)</f>
        <v>41581</v>
      </c>
    </row>
    <row r="320" spans="1:9" x14ac:dyDescent="0.2">
      <c r="A320" s="101" t="s">
        <v>517</v>
      </c>
      <c r="B320" s="101"/>
      <c r="C320" s="101" t="s">
        <v>529</v>
      </c>
      <c r="D320" s="101" t="s">
        <v>522</v>
      </c>
      <c r="E320" s="101" t="s">
        <v>523</v>
      </c>
      <c r="F320" s="101">
        <v>1</v>
      </c>
      <c r="G320" s="110">
        <v>27900</v>
      </c>
      <c r="H320" s="110">
        <f>F320*G320</f>
        <v>27900</v>
      </c>
    </row>
    <row r="321" spans="1:9" ht="25.5" x14ac:dyDescent="0.2">
      <c r="A321" s="101" t="s">
        <v>517</v>
      </c>
      <c r="B321" s="101"/>
      <c r="C321" s="265" t="s">
        <v>509</v>
      </c>
      <c r="D321" s="101" t="s">
        <v>100</v>
      </c>
      <c r="E321" s="101" t="s">
        <v>101</v>
      </c>
      <c r="F321" s="101">
        <f>1/17</f>
        <v>5.8823529411764705E-2</v>
      </c>
      <c r="G321" s="102">
        <v>42580</v>
      </c>
      <c r="H321" s="102">
        <f t="shared" ref="H321" si="20">F321*G321</f>
        <v>2504.705882352941</v>
      </c>
    </row>
    <row r="322" spans="1:9" x14ac:dyDescent="0.2">
      <c r="G322" s="113"/>
      <c r="H322" s="113"/>
    </row>
    <row r="323" spans="1:9" x14ac:dyDescent="0.2">
      <c r="A323" s="103" t="s">
        <v>123</v>
      </c>
      <c r="B323" s="103" t="s">
        <v>124</v>
      </c>
      <c r="C323" s="104" t="s">
        <v>125</v>
      </c>
      <c r="D323" s="104" t="s">
        <v>126</v>
      </c>
      <c r="E323" s="104" t="s">
        <v>4</v>
      </c>
      <c r="F323" s="105" t="s">
        <v>127</v>
      </c>
      <c r="G323" s="106" t="s">
        <v>128</v>
      </c>
      <c r="H323" s="106" t="s">
        <v>129</v>
      </c>
      <c r="I323" s="359" t="s">
        <v>537</v>
      </c>
    </row>
    <row r="324" spans="1:9" x14ac:dyDescent="0.2">
      <c r="A324" s="99" t="s">
        <v>518</v>
      </c>
      <c r="B324" s="99" t="s">
        <v>96</v>
      </c>
      <c r="C324" s="111" t="s">
        <v>530</v>
      </c>
      <c r="D324" s="99" t="s">
        <v>97</v>
      </c>
      <c r="E324" s="99" t="s">
        <v>35</v>
      </c>
      <c r="F324" s="99"/>
      <c r="G324" s="99"/>
      <c r="H324" s="109">
        <f>SUM(H325:H327)</f>
        <v>49082.5</v>
      </c>
      <c r="I324" s="100">
        <f>+ROUND(H324*(1+$J$3),0)</f>
        <v>67125</v>
      </c>
    </row>
    <row r="325" spans="1:9" x14ac:dyDescent="0.2">
      <c r="A325" s="101" t="s">
        <v>518</v>
      </c>
      <c r="B325" s="101"/>
      <c r="C325" s="101" t="s">
        <v>531</v>
      </c>
      <c r="D325" s="101" t="s">
        <v>522</v>
      </c>
      <c r="E325" s="101" t="s">
        <v>523</v>
      </c>
      <c r="F325" s="101">
        <v>1</v>
      </c>
      <c r="G325" s="110">
        <v>37700</v>
      </c>
      <c r="H325" s="110">
        <f>F325*G325</f>
        <v>37700</v>
      </c>
    </row>
    <row r="326" spans="1:9" ht="25.5" x14ac:dyDescent="0.2">
      <c r="A326" s="101" t="s">
        <v>518</v>
      </c>
      <c r="B326" s="101"/>
      <c r="C326" s="265" t="s">
        <v>509</v>
      </c>
      <c r="D326" s="101" t="s">
        <v>100</v>
      </c>
      <c r="E326" s="101" t="s">
        <v>101</v>
      </c>
      <c r="F326" s="101">
        <f>1/8</f>
        <v>0.125</v>
      </c>
      <c r="G326" s="102">
        <v>42580</v>
      </c>
      <c r="H326" s="102">
        <f t="shared" ref="H326:H327" si="21">F326*G326</f>
        <v>5322.5</v>
      </c>
    </row>
    <row r="327" spans="1:9" x14ac:dyDescent="0.2">
      <c r="A327" s="101" t="s">
        <v>519</v>
      </c>
      <c r="B327" s="101" t="s">
        <v>106</v>
      </c>
      <c r="C327" s="101" t="s">
        <v>107</v>
      </c>
      <c r="D327" s="101" t="s">
        <v>108</v>
      </c>
      <c r="E327" s="101" t="s">
        <v>40</v>
      </c>
      <c r="F327" s="101">
        <v>2</v>
      </c>
      <c r="G327" s="110">
        <v>3030</v>
      </c>
      <c r="H327" s="110">
        <f t="shared" si="21"/>
        <v>6060</v>
      </c>
    </row>
    <row r="328" spans="1:9" x14ac:dyDescent="0.2">
      <c r="G328" s="113"/>
      <c r="H328" s="113"/>
    </row>
    <row r="329" spans="1:9" x14ac:dyDescent="0.2">
      <c r="G329"/>
      <c r="H329"/>
    </row>
    <row r="330" spans="1:9" x14ac:dyDescent="0.2">
      <c r="A330" s="458" t="s">
        <v>218</v>
      </c>
      <c r="B330" s="458"/>
      <c r="C330" s="458"/>
      <c r="D330" s="458"/>
      <c r="E330" s="458"/>
      <c r="F330" s="458"/>
      <c r="G330" s="458"/>
      <c r="H330" s="458"/>
    </row>
    <row r="331" spans="1:9" x14ac:dyDescent="0.2">
      <c r="G331"/>
      <c r="H331"/>
    </row>
    <row r="332" spans="1:9" x14ac:dyDescent="0.2">
      <c r="A332" s="103" t="s">
        <v>123</v>
      </c>
      <c r="B332" s="103" t="s">
        <v>124</v>
      </c>
      <c r="C332" s="104" t="s">
        <v>125</v>
      </c>
      <c r="D332" s="104" t="s">
        <v>126</v>
      </c>
      <c r="E332" s="104" t="s">
        <v>4</v>
      </c>
      <c r="F332" s="105" t="s">
        <v>127</v>
      </c>
      <c r="G332" s="106" t="s">
        <v>128</v>
      </c>
      <c r="H332" s="106" t="s">
        <v>129</v>
      </c>
      <c r="I332" s="359" t="s">
        <v>537</v>
      </c>
    </row>
    <row r="333" spans="1:9" ht="39.75" customHeight="1" x14ac:dyDescent="0.2">
      <c r="A333" s="382">
        <v>23048</v>
      </c>
      <c r="B333" s="99" t="s">
        <v>96</v>
      </c>
      <c r="C333" s="111" t="s">
        <v>541</v>
      </c>
      <c r="D333" s="99" t="s">
        <v>97</v>
      </c>
      <c r="E333" s="99" t="s">
        <v>37</v>
      </c>
      <c r="F333" s="99"/>
      <c r="G333" s="100"/>
      <c r="H333" s="100">
        <f>SUM(H334)</f>
        <v>57750</v>
      </c>
      <c r="I333" s="100">
        <f>+ROUND(H333*(1+$J$3),0)</f>
        <v>78979</v>
      </c>
    </row>
    <row r="334" spans="1:9" ht="25.5" x14ac:dyDescent="0.2">
      <c r="A334" s="258" t="s">
        <v>542</v>
      </c>
      <c r="B334" s="258" t="s">
        <v>543</v>
      </c>
      <c r="C334" s="383" t="s">
        <v>544</v>
      </c>
      <c r="D334" s="101" t="s">
        <v>111</v>
      </c>
      <c r="E334" s="101" t="s">
        <v>37</v>
      </c>
      <c r="F334" s="101">
        <v>1</v>
      </c>
      <c r="G334" s="259">
        <v>57750</v>
      </c>
      <c r="H334" s="102">
        <f>+F334*G334</f>
        <v>57750</v>
      </c>
    </row>
    <row r="335" spans="1:9" x14ac:dyDescent="0.2">
      <c r="G335"/>
      <c r="H335"/>
    </row>
    <row r="336" spans="1:9" x14ac:dyDescent="0.2">
      <c r="A336" s="103" t="s">
        <v>123</v>
      </c>
      <c r="B336" s="103" t="s">
        <v>124</v>
      </c>
      <c r="C336" s="104" t="s">
        <v>125</v>
      </c>
      <c r="D336" s="104" t="s">
        <v>126</v>
      </c>
      <c r="E336" s="104" t="s">
        <v>4</v>
      </c>
      <c r="F336" s="105" t="s">
        <v>127</v>
      </c>
      <c r="G336" s="106" t="s">
        <v>128</v>
      </c>
      <c r="H336" s="106" t="s">
        <v>129</v>
      </c>
      <c r="I336" s="359" t="s">
        <v>537</v>
      </c>
    </row>
    <row r="337" spans="1:9" ht="25.5" x14ac:dyDescent="0.2">
      <c r="A337" s="99" t="s">
        <v>322</v>
      </c>
      <c r="B337" s="99" t="s">
        <v>96</v>
      </c>
      <c r="C337" s="111" t="s">
        <v>323</v>
      </c>
      <c r="D337" s="99" t="s">
        <v>97</v>
      </c>
      <c r="E337" s="99" t="s">
        <v>35</v>
      </c>
      <c r="F337" s="99"/>
      <c r="G337" s="100"/>
      <c r="H337" s="100">
        <f>SUM(H338)</f>
        <v>2593</v>
      </c>
      <c r="I337" s="100">
        <f>+ROUND(H337*(1+$J$3),0)</f>
        <v>3546</v>
      </c>
    </row>
    <row r="338" spans="1:9" x14ac:dyDescent="0.2">
      <c r="A338" s="101" t="s">
        <v>322</v>
      </c>
      <c r="B338" s="101" t="s">
        <v>454</v>
      </c>
      <c r="C338" s="101" t="s">
        <v>455</v>
      </c>
      <c r="D338" s="101" t="s">
        <v>111</v>
      </c>
      <c r="E338" s="101" t="s">
        <v>35</v>
      </c>
      <c r="F338" s="101">
        <v>1</v>
      </c>
      <c r="G338" s="102">
        <v>2593</v>
      </c>
      <c r="H338" s="102">
        <v>2593</v>
      </c>
    </row>
    <row r="339" spans="1:9" x14ac:dyDescent="0.2">
      <c r="G339" s="113"/>
      <c r="H339" s="113"/>
    </row>
    <row r="340" spans="1:9" x14ac:dyDescent="0.2">
      <c r="A340" s="103" t="s">
        <v>123</v>
      </c>
      <c r="B340" s="103" t="s">
        <v>124</v>
      </c>
      <c r="C340" s="104" t="s">
        <v>125</v>
      </c>
      <c r="D340" s="104" t="s">
        <v>126</v>
      </c>
      <c r="E340" s="104" t="s">
        <v>4</v>
      </c>
      <c r="F340" s="105" t="s">
        <v>127</v>
      </c>
      <c r="G340" s="106" t="s">
        <v>128</v>
      </c>
      <c r="H340" s="106" t="s">
        <v>129</v>
      </c>
      <c r="I340" s="359" t="s">
        <v>537</v>
      </c>
    </row>
    <row r="341" spans="1:9" x14ac:dyDescent="0.2">
      <c r="A341" s="99" t="s">
        <v>456</v>
      </c>
      <c r="B341" s="99" t="s">
        <v>96</v>
      </c>
      <c r="C341" s="111" t="s">
        <v>457</v>
      </c>
      <c r="D341" s="99" t="s">
        <v>97</v>
      </c>
      <c r="E341" s="99" t="s">
        <v>35</v>
      </c>
      <c r="F341" s="99"/>
      <c r="G341" s="100"/>
      <c r="H341" s="100">
        <v>11055</v>
      </c>
      <c r="I341" s="100">
        <f>+ROUND(H341*(1+$J$3),0)</f>
        <v>15119</v>
      </c>
    </row>
    <row r="342" spans="1:9" x14ac:dyDescent="0.2">
      <c r="A342" s="101" t="s">
        <v>456</v>
      </c>
      <c r="B342" s="101" t="s">
        <v>458</v>
      </c>
      <c r="C342" s="101" t="s">
        <v>459</v>
      </c>
      <c r="D342" s="101" t="s">
        <v>111</v>
      </c>
      <c r="E342" s="101" t="s">
        <v>35</v>
      </c>
      <c r="F342" s="101">
        <v>1</v>
      </c>
      <c r="G342" s="102">
        <v>11055</v>
      </c>
      <c r="H342" s="102">
        <v>11055</v>
      </c>
    </row>
    <row r="343" spans="1:9" x14ac:dyDescent="0.2">
      <c r="G343" s="113"/>
      <c r="H343" s="113"/>
    </row>
    <row r="344" spans="1:9" ht="12" customHeight="1" x14ac:dyDescent="0.2"/>
    <row r="345" spans="1:9" ht="12" customHeight="1" x14ac:dyDescent="0.2">
      <c r="A345" s="458" t="s">
        <v>460</v>
      </c>
      <c r="B345" s="458"/>
      <c r="C345" s="458"/>
      <c r="D345" s="458"/>
      <c r="E345" s="458"/>
      <c r="F345" s="458"/>
      <c r="G345" s="458"/>
      <c r="H345" s="458"/>
    </row>
    <row r="346" spans="1:9" ht="12" customHeight="1" x14ac:dyDescent="0.2"/>
    <row r="347" spans="1:9" ht="12" customHeight="1" x14ac:dyDescent="0.2">
      <c r="A347" s="103" t="s">
        <v>123</v>
      </c>
      <c r="B347" s="107" t="s">
        <v>124</v>
      </c>
      <c r="C347" s="108" t="s">
        <v>125</v>
      </c>
      <c r="D347" s="104" t="s">
        <v>126</v>
      </c>
      <c r="E347" s="104" t="s">
        <v>4</v>
      </c>
      <c r="F347" s="105" t="s">
        <v>127</v>
      </c>
      <c r="G347" s="106" t="s">
        <v>128</v>
      </c>
      <c r="H347" s="106" t="s">
        <v>129</v>
      </c>
      <c r="I347" s="359" t="s">
        <v>537</v>
      </c>
    </row>
    <row r="348" spans="1:9" ht="25.5" x14ac:dyDescent="0.2">
      <c r="A348" s="99" t="s">
        <v>296</v>
      </c>
      <c r="B348" s="99" t="s">
        <v>96</v>
      </c>
      <c r="C348" s="111" t="s">
        <v>293</v>
      </c>
      <c r="D348" s="99" t="s">
        <v>97</v>
      </c>
      <c r="E348" s="99" t="s">
        <v>40</v>
      </c>
      <c r="F348" s="99"/>
      <c r="G348" s="100"/>
      <c r="H348" s="100">
        <f>SUM(H349)</f>
        <v>461278</v>
      </c>
      <c r="I348" s="100">
        <f>+ROUND(H348*(1+$J$3),0)</f>
        <v>630844</v>
      </c>
    </row>
    <row r="349" spans="1:9" ht="12" customHeight="1" x14ac:dyDescent="0.2">
      <c r="A349" s="101" t="s">
        <v>296</v>
      </c>
      <c r="B349" s="101" t="s">
        <v>294</v>
      </c>
      <c r="C349" s="101" t="s">
        <v>295</v>
      </c>
      <c r="D349" s="101" t="s">
        <v>111</v>
      </c>
      <c r="E349" s="101" t="s">
        <v>40</v>
      </c>
      <c r="F349" s="101">
        <v>1</v>
      </c>
      <c r="G349" s="102">
        <v>461278</v>
      </c>
      <c r="H349" s="102">
        <f>F349*G349</f>
        <v>461278</v>
      </c>
    </row>
    <row r="350" spans="1:9" ht="12" customHeight="1" x14ac:dyDescent="0.2"/>
    <row r="351" spans="1:9" ht="12" customHeight="1" x14ac:dyDescent="0.2">
      <c r="A351" s="103" t="s">
        <v>123</v>
      </c>
      <c r="B351" s="107" t="s">
        <v>124</v>
      </c>
      <c r="C351" s="108" t="s">
        <v>125</v>
      </c>
      <c r="D351" s="104" t="s">
        <v>126</v>
      </c>
      <c r="E351" s="104" t="s">
        <v>4</v>
      </c>
      <c r="F351" s="105" t="s">
        <v>127</v>
      </c>
      <c r="G351" s="106" t="s">
        <v>128</v>
      </c>
      <c r="H351" s="106" t="s">
        <v>129</v>
      </c>
      <c r="I351" s="359" t="s">
        <v>537</v>
      </c>
    </row>
    <row r="352" spans="1:9" ht="25.5" x14ac:dyDescent="0.2">
      <c r="A352" s="97" t="s">
        <v>298</v>
      </c>
      <c r="B352" s="99" t="s">
        <v>96</v>
      </c>
      <c r="C352" s="111" t="s">
        <v>297</v>
      </c>
      <c r="D352" s="99" t="s">
        <v>97</v>
      </c>
      <c r="E352" s="99" t="s">
        <v>40</v>
      </c>
      <c r="F352" s="99"/>
      <c r="G352" s="100"/>
      <c r="H352" s="100">
        <f>SUM(H353)</f>
        <v>549670</v>
      </c>
      <c r="I352" s="100">
        <f>+ROUND(H352*(1+$J$3),0)</f>
        <v>751729</v>
      </c>
    </row>
    <row r="353" spans="1:9" ht="25.5" x14ac:dyDescent="0.2">
      <c r="A353" s="101" t="s">
        <v>298</v>
      </c>
      <c r="B353" s="101" t="s">
        <v>299</v>
      </c>
      <c r="C353" s="265" t="s">
        <v>300</v>
      </c>
      <c r="D353" s="101" t="s">
        <v>111</v>
      </c>
      <c r="E353" s="101" t="s">
        <v>40</v>
      </c>
      <c r="F353" s="101">
        <v>1</v>
      </c>
      <c r="G353" s="102">
        <v>549670</v>
      </c>
      <c r="H353" s="102">
        <f>F353*G353</f>
        <v>549670</v>
      </c>
    </row>
    <row r="354" spans="1:9" ht="12" customHeight="1" x14ac:dyDescent="0.2"/>
    <row r="355" spans="1:9" ht="12" customHeight="1" x14ac:dyDescent="0.2">
      <c r="A355" s="103" t="s">
        <v>123</v>
      </c>
      <c r="B355" s="107" t="s">
        <v>124</v>
      </c>
      <c r="C355" s="108" t="s">
        <v>125</v>
      </c>
      <c r="D355" s="104" t="s">
        <v>126</v>
      </c>
      <c r="E355" s="104" t="s">
        <v>4</v>
      </c>
      <c r="F355" s="105" t="s">
        <v>127</v>
      </c>
      <c r="G355" s="106" t="s">
        <v>128</v>
      </c>
      <c r="H355" s="106" t="s">
        <v>129</v>
      </c>
      <c r="I355" s="359" t="s">
        <v>537</v>
      </c>
    </row>
    <row r="356" spans="1:9" ht="41.25" customHeight="1" x14ac:dyDescent="0.2">
      <c r="A356" s="99" t="s">
        <v>302</v>
      </c>
      <c r="B356" s="99" t="s">
        <v>96</v>
      </c>
      <c r="C356" s="111" t="s">
        <v>301</v>
      </c>
      <c r="D356" s="99" t="s">
        <v>97</v>
      </c>
      <c r="E356" s="99" t="s">
        <v>40</v>
      </c>
      <c r="F356" s="99"/>
      <c r="G356" s="100"/>
      <c r="H356" s="100">
        <f>SUM(H357)</f>
        <v>771306</v>
      </c>
      <c r="I356" s="100">
        <f>+ROUND(H356*(1+$J$3),0)</f>
        <v>1054838</v>
      </c>
    </row>
    <row r="357" spans="1:9" ht="27" customHeight="1" x14ac:dyDescent="0.2">
      <c r="A357" s="267" t="s">
        <v>302</v>
      </c>
      <c r="B357" s="101"/>
      <c r="C357" s="266" t="s">
        <v>301</v>
      </c>
      <c r="D357" s="101" t="s">
        <v>111</v>
      </c>
      <c r="E357" s="101" t="s">
        <v>40</v>
      </c>
      <c r="F357" s="101">
        <v>1</v>
      </c>
      <c r="G357" s="102">
        <v>771306</v>
      </c>
      <c r="H357" s="102">
        <f>F357*G357</f>
        <v>771306</v>
      </c>
    </row>
    <row r="358" spans="1:9" ht="12" customHeight="1" x14ac:dyDescent="0.2"/>
    <row r="359" spans="1:9" ht="12" customHeight="1" x14ac:dyDescent="0.2">
      <c r="A359" s="458" t="s">
        <v>220</v>
      </c>
      <c r="B359" s="458"/>
      <c r="C359" s="458"/>
      <c r="D359" s="458"/>
      <c r="E359" s="458"/>
      <c r="F359" s="458"/>
      <c r="G359" s="458"/>
      <c r="H359" s="458"/>
    </row>
    <row r="361" spans="1:9" ht="31.5" customHeight="1" x14ac:dyDescent="0.2">
      <c r="A361" s="103" t="s">
        <v>123</v>
      </c>
      <c r="B361" s="107" t="s">
        <v>124</v>
      </c>
      <c r="C361" s="108" t="s">
        <v>125</v>
      </c>
      <c r="D361" s="104" t="s">
        <v>126</v>
      </c>
      <c r="E361" s="104" t="s">
        <v>4</v>
      </c>
      <c r="F361" s="105" t="s">
        <v>127</v>
      </c>
      <c r="G361" s="106" t="s">
        <v>128</v>
      </c>
      <c r="H361" s="106" t="s">
        <v>129</v>
      </c>
      <c r="I361" s="359" t="s">
        <v>537</v>
      </c>
    </row>
    <row r="362" spans="1:9" ht="24.75" customHeight="1" x14ac:dyDescent="0.2">
      <c r="A362" s="384" t="s">
        <v>546</v>
      </c>
      <c r="B362" s="99" t="s">
        <v>96</v>
      </c>
      <c r="C362" s="384" t="s">
        <v>547</v>
      </c>
      <c r="D362" s="99" t="s">
        <v>97</v>
      </c>
      <c r="E362" s="99" t="s">
        <v>35</v>
      </c>
      <c r="F362" s="99"/>
      <c r="G362" s="381"/>
      <c r="H362" s="100">
        <f>+H363</f>
        <v>89112</v>
      </c>
      <c r="I362" s="100">
        <f>+ROUND(H362*(1+$J$3),0)</f>
        <v>121870</v>
      </c>
    </row>
    <row r="363" spans="1:9" ht="23.25" customHeight="1" x14ac:dyDescent="0.2">
      <c r="A363" s="384" t="s">
        <v>546</v>
      </c>
      <c r="B363" s="101"/>
      <c r="C363" s="258" t="s">
        <v>548</v>
      </c>
      <c r="D363" s="258" t="s">
        <v>100</v>
      </c>
      <c r="E363" s="258" t="s">
        <v>101</v>
      </c>
      <c r="F363" s="258">
        <v>8</v>
      </c>
      <c r="G363" s="385">
        <v>11139</v>
      </c>
      <c r="H363" s="102">
        <f>+F363*G363</f>
        <v>89112</v>
      </c>
    </row>
    <row r="365" spans="1:9" x14ac:dyDescent="0.2">
      <c r="A365" s="103" t="s">
        <v>123</v>
      </c>
      <c r="B365" s="107" t="s">
        <v>124</v>
      </c>
      <c r="C365" s="108" t="s">
        <v>125</v>
      </c>
      <c r="D365" s="104" t="s">
        <v>126</v>
      </c>
      <c r="E365" s="104" t="s">
        <v>4</v>
      </c>
      <c r="F365" s="105" t="s">
        <v>127</v>
      </c>
      <c r="G365" s="106" t="s">
        <v>128</v>
      </c>
      <c r="H365" s="106" t="s">
        <v>129</v>
      </c>
      <c r="I365" s="359" t="s">
        <v>537</v>
      </c>
    </row>
    <row r="366" spans="1:9" ht="25.5" x14ac:dyDescent="0.2">
      <c r="A366" s="99" t="s">
        <v>477</v>
      </c>
      <c r="B366" s="99" t="s">
        <v>96</v>
      </c>
      <c r="C366" s="111" t="s">
        <v>476</v>
      </c>
      <c r="D366" s="99" t="s">
        <v>97</v>
      </c>
      <c r="E366" s="99" t="s">
        <v>40</v>
      </c>
      <c r="F366" s="99"/>
      <c r="G366" s="100"/>
      <c r="H366" s="100">
        <v>220390</v>
      </c>
      <c r="I366" s="100">
        <f>+ROUND(H366*(1+$J$3),0)</f>
        <v>301405</v>
      </c>
    </row>
    <row r="367" spans="1:9" x14ac:dyDescent="0.2">
      <c r="A367" s="101" t="s">
        <v>477</v>
      </c>
      <c r="B367" s="101" t="s">
        <v>462</v>
      </c>
      <c r="C367" s="101" t="s">
        <v>463</v>
      </c>
      <c r="D367" s="101" t="s">
        <v>132</v>
      </c>
      <c r="E367" s="101" t="s">
        <v>161</v>
      </c>
      <c r="F367" s="101">
        <v>0.6</v>
      </c>
      <c r="G367" s="102">
        <v>6371</v>
      </c>
      <c r="H367" s="102">
        <v>3823</v>
      </c>
    </row>
    <row r="368" spans="1:9" x14ac:dyDescent="0.2">
      <c r="A368" s="101" t="s">
        <v>477</v>
      </c>
      <c r="B368" s="101" t="s">
        <v>153</v>
      </c>
      <c r="C368" s="101" t="s">
        <v>154</v>
      </c>
      <c r="D368" s="101" t="s">
        <v>132</v>
      </c>
      <c r="E368" s="101" t="s">
        <v>25</v>
      </c>
      <c r="F368" s="101">
        <v>0.1</v>
      </c>
      <c r="G368" s="102">
        <v>505796</v>
      </c>
      <c r="H368" s="102">
        <v>50580</v>
      </c>
    </row>
    <row r="369" spans="1:9" x14ac:dyDescent="0.2">
      <c r="A369" s="101" t="s">
        <v>477</v>
      </c>
      <c r="B369" s="101" t="s">
        <v>464</v>
      </c>
      <c r="C369" s="101" t="s">
        <v>465</v>
      </c>
      <c r="D369" s="101" t="s">
        <v>100</v>
      </c>
      <c r="E369" s="101" t="s">
        <v>101</v>
      </c>
      <c r="F369" s="101">
        <v>1.8</v>
      </c>
      <c r="G369" s="102">
        <v>59584</v>
      </c>
      <c r="H369" s="102">
        <v>107251</v>
      </c>
    </row>
    <row r="370" spans="1:9" x14ac:dyDescent="0.2">
      <c r="A370" s="101" t="s">
        <v>477</v>
      </c>
      <c r="B370" s="101" t="s">
        <v>466</v>
      </c>
      <c r="C370" s="101" t="s">
        <v>467</v>
      </c>
      <c r="D370" s="101" t="s">
        <v>104</v>
      </c>
      <c r="E370" s="101" t="s">
        <v>117</v>
      </c>
      <c r="F370" s="101">
        <v>6</v>
      </c>
      <c r="G370" s="102">
        <v>1790</v>
      </c>
      <c r="H370" s="102">
        <v>10740</v>
      </c>
    </row>
    <row r="371" spans="1:9" x14ac:dyDescent="0.2">
      <c r="A371" s="101" t="s">
        <v>477</v>
      </c>
      <c r="B371" s="101" t="s">
        <v>157</v>
      </c>
      <c r="C371" s="101" t="s">
        <v>158</v>
      </c>
      <c r="D371" s="101" t="s">
        <v>104</v>
      </c>
      <c r="E371" s="101" t="s">
        <v>117</v>
      </c>
      <c r="F371" s="101">
        <v>1.12E-2</v>
      </c>
      <c r="G371" s="102">
        <v>156760</v>
      </c>
      <c r="H371" s="102">
        <v>1756</v>
      </c>
    </row>
    <row r="372" spans="1:9" x14ac:dyDescent="0.2">
      <c r="A372" s="101" t="s">
        <v>477</v>
      </c>
      <c r="B372" s="101" t="s">
        <v>106</v>
      </c>
      <c r="C372" s="101" t="s">
        <v>107</v>
      </c>
      <c r="D372" s="101" t="s">
        <v>108</v>
      </c>
      <c r="E372" s="101" t="s">
        <v>40</v>
      </c>
      <c r="F372" s="101">
        <v>0.35</v>
      </c>
      <c r="G372" s="102">
        <v>3030</v>
      </c>
      <c r="H372" s="102">
        <v>1061</v>
      </c>
    </row>
    <row r="373" spans="1:9" x14ac:dyDescent="0.2">
      <c r="A373" s="101" t="s">
        <v>477</v>
      </c>
      <c r="B373" s="101" t="s">
        <v>468</v>
      </c>
      <c r="C373" s="101" t="s">
        <v>469</v>
      </c>
      <c r="D373" s="101" t="s">
        <v>111</v>
      </c>
      <c r="E373" s="101" t="s">
        <v>164</v>
      </c>
      <c r="F373" s="101">
        <v>0.25</v>
      </c>
      <c r="G373" s="102">
        <v>5468</v>
      </c>
      <c r="H373" s="102">
        <v>1367</v>
      </c>
    </row>
    <row r="374" spans="1:9" x14ac:dyDescent="0.2">
      <c r="A374" s="101" t="s">
        <v>477</v>
      </c>
      <c r="B374" s="101" t="s">
        <v>109</v>
      </c>
      <c r="C374" s="101" t="s">
        <v>110</v>
      </c>
      <c r="D374" s="101" t="s">
        <v>111</v>
      </c>
      <c r="E374" s="101" t="s">
        <v>40</v>
      </c>
      <c r="F374" s="101">
        <v>4.7653600000000003</v>
      </c>
      <c r="G374" s="102">
        <v>1586</v>
      </c>
      <c r="H374" s="102">
        <v>7558</v>
      </c>
    </row>
    <row r="375" spans="1:9" x14ac:dyDescent="0.2">
      <c r="A375" s="101" t="s">
        <v>477</v>
      </c>
      <c r="B375" s="101" t="s">
        <v>470</v>
      </c>
      <c r="C375" s="101" t="s">
        <v>471</v>
      </c>
      <c r="D375" s="101" t="s">
        <v>111</v>
      </c>
      <c r="E375" s="101" t="s">
        <v>164</v>
      </c>
      <c r="F375" s="101">
        <v>2</v>
      </c>
      <c r="G375" s="102">
        <v>16399</v>
      </c>
      <c r="H375" s="102">
        <v>32798</v>
      </c>
    </row>
    <row r="376" spans="1:9" x14ac:dyDescent="0.2">
      <c r="A376" s="101" t="s">
        <v>477</v>
      </c>
      <c r="B376" s="101" t="s">
        <v>472</v>
      </c>
      <c r="C376" s="101" t="s">
        <v>473</v>
      </c>
      <c r="D376" s="101" t="s">
        <v>111</v>
      </c>
      <c r="E376" s="101" t="s">
        <v>161</v>
      </c>
      <c r="F376" s="101">
        <v>1.7999999999999999E-2</v>
      </c>
      <c r="G376" s="102">
        <v>5165</v>
      </c>
      <c r="H376" s="102">
        <v>93</v>
      </c>
    </row>
    <row r="377" spans="1:9" x14ac:dyDescent="0.2">
      <c r="A377" s="101" t="s">
        <v>477</v>
      </c>
      <c r="B377" s="101" t="s">
        <v>474</v>
      </c>
      <c r="C377" s="101" t="s">
        <v>475</v>
      </c>
      <c r="D377" s="101" t="s">
        <v>111</v>
      </c>
      <c r="E377" s="101" t="s">
        <v>161</v>
      </c>
      <c r="F377" s="101">
        <v>0.2</v>
      </c>
      <c r="G377" s="102">
        <v>10796</v>
      </c>
      <c r="H377" s="102">
        <v>2159</v>
      </c>
    </row>
    <row r="378" spans="1:9" x14ac:dyDescent="0.2">
      <c r="A378" s="101" t="s">
        <v>477</v>
      </c>
      <c r="B378" s="101" t="s">
        <v>162</v>
      </c>
      <c r="C378" s="101" t="s">
        <v>163</v>
      </c>
      <c r="D378" s="101" t="s">
        <v>111</v>
      </c>
      <c r="E378" s="101" t="s">
        <v>25</v>
      </c>
      <c r="F378" s="101">
        <v>1.6E-2</v>
      </c>
      <c r="G378" s="102">
        <v>60192</v>
      </c>
      <c r="H378" s="102">
        <v>1204</v>
      </c>
    </row>
    <row r="380" spans="1:9" x14ac:dyDescent="0.2">
      <c r="A380" s="103" t="s">
        <v>123</v>
      </c>
      <c r="B380" s="107" t="s">
        <v>124</v>
      </c>
      <c r="C380" s="108" t="s">
        <v>125</v>
      </c>
      <c r="D380" s="104" t="s">
        <v>126</v>
      </c>
      <c r="E380" s="104" t="s">
        <v>4</v>
      </c>
      <c r="F380" s="105" t="s">
        <v>127</v>
      </c>
      <c r="G380" s="106" t="s">
        <v>128</v>
      </c>
      <c r="H380" s="106" t="s">
        <v>129</v>
      </c>
      <c r="I380" s="359" t="s">
        <v>537</v>
      </c>
    </row>
    <row r="381" spans="1:9" x14ac:dyDescent="0.2">
      <c r="A381" s="99" t="s">
        <v>478</v>
      </c>
      <c r="B381" s="99" t="s">
        <v>96</v>
      </c>
      <c r="C381" s="99" t="s">
        <v>479</v>
      </c>
      <c r="D381" s="99" t="s">
        <v>97</v>
      </c>
      <c r="E381" s="99" t="s">
        <v>25</v>
      </c>
      <c r="F381" s="99"/>
      <c r="G381" s="100"/>
      <c r="H381" s="100">
        <v>742886</v>
      </c>
      <c r="I381" s="100">
        <f>+ROUND(H381*(1+$J$3),0)</f>
        <v>1015971</v>
      </c>
    </row>
    <row r="382" spans="1:9" x14ac:dyDescent="0.2">
      <c r="A382" s="101" t="s">
        <v>478</v>
      </c>
      <c r="B382" s="101" t="s">
        <v>153</v>
      </c>
      <c r="C382" s="101" t="s">
        <v>154</v>
      </c>
      <c r="D382" s="101" t="s">
        <v>132</v>
      </c>
      <c r="E382" s="101" t="s">
        <v>25</v>
      </c>
      <c r="F382" s="101">
        <v>1.05</v>
      </c>
      <c r="G382" s="102">
        <v>505796</v>
      </c>
      <c r="H382" s="102">
        <v>531086</v>
      </c>
    </row>
    <row r="383" spans="1:9" x14ac:dyDescent="0.2">
      <c r="A383" s="101" t="s">
        <v>478</v>
      </c>
      <c r="B383" s="101" t="s">
        <v>170</v>
      </c>
      <c r="C383" s="101" t="s">
        <v>171</v>
      </c>
      <c r="D383" s="101" t="s">
        <v>100</v>
      </c>
      <c r="E383" s="101" t="s">
        <v>101</v>
      </c>
      <c r="F383" s="101">
        <v>3.2</v>
      </c>
      <c r="G383" s="102">
        <v>54160</v>
      </c>
      <c r="H383" s="102">
        <v>173312</v>
      </c>
    </row>
    <row r="384" spans="1:9" x14ac:dyDescent="0.2">
      <c r="A384" s="101" t="s">
        <v>478</v>
      </c>
      <c r="B384" s="101" t="s">
        <v>174</v>
      </c>
      <c r="C384" s="101" t="s">
        <v>175</v>
      </c>
      <c r="D384" s="101" t="s">
        <v>104</v>
      </c>
      <c r="E384" s="101" t="s">
        <v>117</v>
      </c>
      <c r="F384" s="101">
        <v>0.11</v>
      </c>
      <c r="G384" s="102">
        <v>62066</v>
      </c>
      <c r="H384" s="102">
        <v>6827</v>
      </c>
    </row>
    <row r="385" spans="1:8" x14ac:dyDescent="0.2">
      <c r="A385" s="101" t="s">
        <v>478</v>
      </c>
      <c r="B385" s="101" t="s">
        <v>106</v>
      </c>
      <c r="C385" s="101" t="s">
        <v>107</v>
      </c>
      <c r="D385" s="101" t="s">
        <v>108</v>
      </c>
      <c r="E385" s="101" t="s">
        <v>40</v>
      </c>
      <c r="F385" s="101">
        <v>6</v>
      </c>
      <c r="G385" s="102">
        <v>3030</v>
      </c>
      <c r="H385" s="102">
        <v>18180</v>
      </c>
    </row>
    <row r="386" spans="1:8" x14ac:dyDescent="0.2">
      <c r="A386" s="101" t="s">
        <v>478</v>
      </c>
      <c r="B386" s="101" t="s">
        <v>109</v>
      </c>
      <c r="C386" s="101" t="s">
        <v>110</v>
      </c>
      <c r="D386" s="101" t="s">
        <v>111</v>
      </c>
      <c r="E386" s="101" t="s">
        <v>40</v>
      </c>
      <c r="F386" s="101">
        <v>8.5</v>
      </c>
      <c r="G386" s="102">
        <v>1586</v>
      </c>
      <c r="H386" s="102">
        <v>13481</v>
      </c>
    </row>
  </sheetData>
  <mergeCells count="13">
    <mergeCell ref="A1:H1"/>
    <mergeCell ref="A67:H67"/>
    <mergeCell ref="A87:H87"/>
    <mergeCell ref="A144:H144"/>
    <mergeCell ref="A359:H359"/>
    <mergeCell ref="A231:H231"/>
    <mergeCell ref="A330:H330"/>
    <mergeCell ref="A345:H345"/>
    <mergeCell ref="A43:H43"/>
    <mergeCell ref="A178:H178"/>
    <mergeCell ref="A247:H247"/>
    <mergeCell ref="A266:H266"/>
    <mergeCell ref="A276:H276"/>
  </mergeCells>
  <pageMargins left="0.70866141732283472" right="0.70866141732283472" top="0.74803149606299213" bottom="0.74803149606299213" header="0.31496062992125984" footer="0.31496062992125984"/>
  <pageSetup scale="61" orientation="landscape" r:id="rId1"/>
  <rowBreaks count="6" manualBreakCount="6">
    <brk id="50" max="16383" man="1"/>
    <brk id="112" max="16383" man="1"/>
    <brk id="166" max="16383" man="1"/>
    <brk id="219" max="16383" man="1"/>
    <brk id="328" max="8" man="1"/>
    <brk id="379" max="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52"/>
  <sheetViews>
    <sheetView topLeftCell="A4" zoomScaleNormal="100" workbookViewId="0">
      <selection activeCell="Z24" sqref="Z24"/>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34</v>
      </c>
      <c r="I12" s="470" t="s">
        <v>22</v>
      </c>
      <c r="J12" s="470"/>
    </row>
    <row r="13" spans="2:10" ht="20.100000000000001" customHeight="1" thickBot="1" x14ac:dyDescent="0.3">
      <c r="B13" s="475"/>
      <c r="C13" s="476"/>
      <c r="D13" s="477"/>
      <c r="E13" s="268" t="s">
        <v>23</v>
      </c>
      <c r="F13" s="268" t="s">
        <v>1</v>
      </c>
      <c r="G13" s="268"/>
      <c r="H13" s="479"/>
      <c r="I13" s="471" t="s">
        <v>33</v>
      </c>
      <c r="J13" s="471"/>
    </row>
    <row r="14" spans="2:10" ht="29.25" customHeight="1" x14ac:dyDescent="0.25">
      <c r="B14" s="472" t="str">
        <f>+PRESUPUESTO!D13</f>
        <v>001.085</v>
      </c>
      <c r="C14" s="473" t="str">
        <f>+PRESUPUESTO!G13</f>
        <v>LOCALIZACION Y REPLANTEO DE VIAS incluye eje de via y laterales con andenes</v>
      </c>
      <c r="D14" s="474" t="str">
        <f>+PRESUPUESTO!H13</f>
        <v>ML</v>
      </c>
      <c r="E14" s="269">
        <f>142.4+20</f>
        <v>162.4</v>
      </c>
      <c r="F14" s="270"/>
      <c r="G14" s="271"/>
      <c r="H14" s="272">
        <f>+E14</f>
        <v>162.4</v>
      </c>
      <c r="I14" s="484" t="s">
        <v>370</v>
      </c>
      <c r="J14" s="485"/>
    </row>
    <row r="15" spans="2:10" ht="13.9" customHeight="1" x14ac:dyDescent="0.25">
      <c r="B15" s="472"/>
      <c r="C15" s="473"/>
      <c r="D15" s="474"/>
      <c r="E15" s="273">
        <v>102</v>
      </c>
      <c r="F15" s="12"/>
      <c r="G15" s="13"/>
      <c r="H15" s="14">
        <f t="shared" ref="H15:H20" si="0">+E15</f>
        <v>102</v>
      </c>
      <c r="I15" s="480" t="s">
        <v>371</v>
      </c>
      <c r="J15" s="481"/>
    </row>
    <row r="16" spans="2:10" ht="13.9" customHeight="1" x14ac:dyDescent="0.25">
      <c r="B16" s="472"/>
      <c r="C16" s="473"/>
      <c r="D16" s="474"/>
      <c r="E16" s="273">
        <v>99</v>
      </c>
      <c r="F16" s="12"/>
      <c r="G16" s="13"/>
      <c r="H16" s="14">
        <f t="shared" si="0"/>
        <v>99</v>
      </c>
      <c r="I16" s="480" t="s">
        <v>372</v>
      </c>
      <c r="J16" s="481"/>
    </row>
    <row r="17" spans="2:10" ht="13.9" customHeight="1" x14ac:dyDescent="0.25">
      <c r="B17" s="472"/>
      <c r="C17" s="473"/>
      <c r="D17" s="474"/>
      <c r="E17" s="273"/>
      <c r="F17" s="12"/>
      <c r="G17" s="13"/>
      <c r="H17" s="14">
        <f t="shared" si="0"/>
        <v>0</v>
      </c>
      <c r="I17" s="480"/>
      <c r="J17" s="481"/>
    </row>
    <row r="18" spans="2:10" x14ac:dyDescent="0.25">
      <c r="B18" s="472"/>
      <c r="C18" s="473"/>
      <c r="D18" s="474"/>
      <c r="E18" s="273"/>
      <c r="F18" s="12"/>
      <c r="G18" s="13"/>
      <c r="H18" s="14">
        <f t="shared" si="0"/>
        <v>0</v>
      </c>
      <c r="I18" s="480"/>
      <c r="J18" s="481"/>
    </row>
    <row r="19" spans="2:10" x14ac:dyDescent="0.25">
      <c r="B19" s="472"/>
      <c r="C19" s="473"/>
      <c r="D19" s="474"/>
      <c r="E19" s="273"/>
      <c r="F19" s="12"/>
      <c r="G19" s="13"/>
      <c r="H19" s="14">
        <f t="shared" si="0"/>
        <v>0</v>
      </c>
      <c r="I19" s="480"/>
      <c r="J19" s="481"/>
    </row>
    <row r="20" spans="2:10" ht="15.75" thickBot="1" x14ac:dyDescent="0.3">
      <c r="B20" s="472"/>
      <c r="C20" s="473"/>
      <c r="D20" s="474"/>
      <c r="E20" s="274"/>
      <c r="F20" s="275"/>
      <c r="G20" s="276"/>
      <c r="H20" s="14">
        <f t="shared" si="0"/>
        <v>0</v>
      </c>
      <c r="I20" s="482"/>
      <c r="J20" s="483"/>
    </row>
    <row r="21" spans="2:10" x14ac:dyDescent="0.25">
      <c r="B21" s="466" t="s">
        <v>26</v>
      </c>
      <c r="C21" s="466"/>
      <c r="D21" s="466"/>
      <c r="E21" s="466"/>
      <c r="F21" s="466"/>
      <c r="G21" s="466"/>
      <c r="H21" s="15">
        <f>ROUND(SUM(H14:H20),1)</f>
        <v>363.4</v>
      </c>
      <c r="I21" s="462"/>
      <c r="J21" s="462"/>
    </row>
    <row r="22" spans="2:10" ht="15.75" thickBot="1" x14ac:dyDescent="0.3">
      <c r="B22" s="16"/>
      <c r="C22" s="17"/>
      <c r="D22" s="17"/>
      <c r="E22" s="17"/>
      <c r="F22" s="17"/>
      <c r="G22" s="17"/>
      <c r="H22" s="17"/>
      <c r="I22" s="18"/>
      <c r="J22" s="19"/>
    </row>
    <row r="23" spans="2:10" ht="15.75" thickBot="1" x14ac:dyDescent="0.3">
      <c r="B23" s="463" t="s">
        <v>27</v>
      </c>
      <c r="C23" s="463"/>
      <c r="D23" s="463"/>
      <c r="E23" s="463"/>
      <c r="F23" s="463"/>
      <c r="G23" s="463"/>
      <c r="H23" s="463"/>
      <c r="I23" s="463"/>
      <c r="J23" s="463"/>
    </row>
    <row r="24" spans="2:10" ht="15.75" thickBot="1" x14ac:dyDescent="0.3">
      <c r="B24" s="464"/>
      <c r="C24" s="464"/>
      <c r="D24" s="22"/>
      <c r="E24" s="22"/>
      <c r="F24" s="22"/>
      <c r="G24" s="22"/>
      <c r="H24" s="465"/>
      <c r="I24" s="465"/>
      <c r="J24" s="465"/>
    </row>
    <row r="25" spans="2:10" x14ac:dyDescent="0.25">
      <c r="B25" s="23"/>
      <c r="C25" s="24"/>
      <c r="D25" s="24"/>
      <c r="E25" s="24"/>
      <c r="F25" s="24"/>
      <c r="G25" s="24"/>
      <c r="H25" s="24"/>
      <c r="I25" s="25"/>
      <c r="J25" s="26"/>
    </row>
    <row r="26" spans="2:10" x14ac:dyDescent="0.25">
      <c r="B26" s="23"/>
      <c r="C26" s="24"/>
      <c r="D26" s="24"/>
      <c r="E26" s="24"/>
      <c r="F26" s="24"/>
      <c r="G26" s="24"/>
      <c r="H26" s="24"/>
      <c r="I26" s="25"/>
      <c r="J26" s="26"/>
    </row>
    <row r="27" spans="2:10" x14ac:dyDescent="0.25">
      <c r="B27" s="23"/>
      <c r="C27" s="24"/>
      <c r="D27" s="24"/>
      <c r="E27" s="24"/>
      <c r="F27" s="24"/>
      <c r="G27" s="24"/>
      <c r="H27" s="24"/>
      <c r="I27" s="25"/>
      <c r="J27" s="26"/>
    </row>
    <row r="28" spans="2:10" x14ac:dyDescent="0.25">
      <c r="B28" s="23"/>
      <c r="C28" s="24"/>
      <c r="D28" s="24"/>
      <c r="E28" s="24"/>
      <c r="F28" s="24"/>
      <c r="G28" s="24"/>
      <c r="H28" s="24"/>
      <c r="I28" s="25"/>
      <c r="J28" s="26"/>
    </row>
    <row r="29" spans="2:10" x14ac:dyDescent="0.25">
      <c r="B29" s="467" t="s">
        <v>29</v>
      </c>
      <c r="C29" s="467"/>
      <c r="E29" s="468" t="s">
        <v>30</v>
      </c>
      <c r="F29" s="468"/>
      <c r="G29" s="468"/>
      <c r="H29" s="468"/>
      <c r="I29" s="468"/>
      <c r="J29" s="468"/>
    </row>
    <row r="30" spans="2:10" x14ac:dyDescent="0.25">
      <c r="B30" s="27" t="s">
        <v>31</v>
      </c>
      <c r="C30" s="28"/>
      <c r="E30" s="469" t="s">
        <v>32</v>
      </c>
      <c r="F30" s="469"/>
      <c r="G30" s="29"/>
      <c r="H30" s="30"/>
      <c r="I30" s="30"/>
      <c r="J30" s="31"/>
    </row>
    <row r="31" spans="2:10" ht="15.75" customHeight="1" thickBot="1" x14ac:dyDescent="0.3">
      <c r="B31" s="459"/>
      <c r="C31" s="460"/>
      <c r="E31" s="461"/>
      <c r="F31" s="461"/>
      <c r="G31" s="32"/>
      <c r="H31" s="32"/>
      <c r="I31" s="32"/>
      <c r="J31" s="33"/>
    </row>
    <row r="32" spans="2:10" ht="16.5" customHeight="1" thickBot="1" x14ac:dyDescent="0.3">
      <c r="B32" s="459"/>
      <c r="C32" s="460"/>
      <c r="D32" s="34"/>
      <c r="E32" s="461"/>
      <c r="F32" s="461"/>
      <c r="G32" s="34"/>
      <c r="H32" s="34"/>
      <c r="I32" s="34"/>
      <c r="J32" s="35"/>
    </row>
    <row r="33" ht="15" customHeight="1" x14ac:dyDescent="0.25"/>
    <row r="1048551" ht="12.75" customHeight="1" x14ac:dyDescent="0.25"/>
    <row r="1048552" ht="12.75" customHeight="1" x14ac:dyDescent="0.25"/>
  </sheetData>
  <mergeCells count="37">
    <mergeCell ref="B2:C5"/>
    <mergeCell ref="D2:I4"/>
    <mergeCell ref="J2:J3"/>
    <mergeCell ref="B6:B7"/>
    <mergeCell ref="C6:G7"/>
    <mergeCell ref="H6:J6"/>
    <mergeCell ref="C8:G8"/>
    <mergeCell ref="H8:H9"/>
    <mergeCell ref="I8:I9"/>
    <mergeCell ref="J8:J9"/>
    <mergeCell ref="C9:G9"/>
    <mergeCell ref="I12:J12"/>
    <mergeCell ref="I13:J13"/>
    <mergeCell ref="B14:B20"/>
    <mergeCell ref="C14:C20"/>
    <mergeCell ref="D14:D20"/>
    <mergeCell ref="B12:B13"/>
    <mergeCell ref="C12:C13"/>
    <mergeCell ref="D12:D13"/>
    <mergeCell ref="E12:G12"/>
    <mergeCell ref="H12:H13"/>
    <mergeCell ref="I18:J20"/>
    <mergeCell ref="I14:J14"/>
    <mergeCell ref="I15:J15"/>
    <mergeCell ref="I16:J16"/>
    <mergeCell ref="I17:J17"/>
    <mergeCell ref="B31:B32"/>
    <mergeCell ref="C31:C32"/>
    <mergeCell ref="E31:F32"/>
    <mergeCell ref="I21:J21"/>
    <mergeCell ref="B23:J23"/>
    <mergeCell ref="B24:C24"/>
    <mergeCell ref="H24:J24"/>
    <mergeCell ref="B21:G21"/>
    <mergeCell ref="B29:C29"/>
    <mergeCell ref="E29:J29"/>
    <mergeCell ref="E30:F30"/>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8"/>
  <sheetViews>
    <sheetView topLeftCell="A7" zoomScaleNormal="100" workbookViewId="0">
      <selection activeCell="H8" sqref="H8:J9"/>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36</v>
      </c>
      <c r="I12" s="470" t="s">
        <v>22</v>
      </c>
      <c r="J12" s="470"/>
    </row>
    <row r="13" spans="2:10" ht="20.100000000000001" customHeight="1" x14ac:dyDescent="0.25">
      <c r="B13" s="475"/>
      <c r="C13" s="476"/>
      <c r="D13" s="477"/>
      <c r="E13" s="11" t="s">
        <v>23</v>
      </c>
      <c r="F13" s="11" t="s">
        <v>1</v>
      </c>
      <c r="G13" s="11"/>
      <c r="H13" s="478"/>
      <c r="I13" s="470" t="s">
        <v>33</v>
      </c>
      <c r="J13" s="470"/>
    </row>
    <row r="14" spans="2:10" ht="13.9" customHeight="1" x14ac:dyDescent="0.25">
      <c r="B14" s="472" t="str">
        <f>+PRESUPUESTO!D14</f>
        <v>001.046</v>
      </c>
      <c r="C14" s="473" t="str">
        <f>+PRESUPUESTO!G14</f>
        <v>SUMINISTRO, TRANSPORTE E INSTALACION CAMPAMENTO PROVISIONAL</v>
      </c>
      <c r="D14" s="473" t="str">
        <f>+PRESUPUESTO!H14</f>
        <v>M2</v>
      </c>
      <c r="E14" s="12">
        <v>8</v>
      </c>
      <c r="F14" s="12">
        <v>3</v>
      </c>
      <c r="G14" s="13"/>
      <c r="H14" s="14">
        <f>+E14*F14</f>
        <v>24</v>
      </c>
      <c r="I14" s="462"/>
      <c r="J14" s="462"/>
    </row>
    <row r="15" spans="2:10" ht="13.9" customHeight="1" x14ac:dyDescent="0.25">
      <c r="B15" s="472"/>
      <c r="C15" s="473"/>
      <c r="D15" s="473"/>
      <c r="E15" s="12"/>
      <c r="F15" s="12"/>
      <c r="G15" s="13"/>
      <c r="H15" s="14">
        <f>+E15</f>
        <v>0</v>
      </c>
      <c r="I15" s="462"/>
      <c r="J15" s="462"/>
    </row>
    <row r="16" spans="2:10" ht="13.9" customHeight="1" x14ac:dyDescent="0.25">
      <c r="B16" s="472"/>
      <c r="C16" s="473"/>
      <c r="D16" s="473"/>
      <c r="E16" s="12"/>
      <c r="F16" s="12"/>
      <c r="G16" s="13"/>
      <c r="H16" s="14">
        <f t="shared" ref="H16:H22" si="0">+E16*F16</f>
        <v>0</v>
      </c>
      <c r="I16" s="462"/>
      <c r="J16" s="462"/>
    </row>
    <row r="17" spans="2:10" ht="13.9" customHeight="1" x14ac:dyDescent="0.25">
      <c r="B17" s="472"/>
      <c r="C17" s="473"/>
      <c r="D17" s="473"/>
      <c r="E17" s="12"/>
      <c r="F17" s="12"/>
      <c r="G17" s="13"/>
      <c r="H17" s="14">
        <f t="shared" si="0"/>
        <v>0</v>
      </c>
      <c r="I17" s="462"/>
      <c r="J17" s="462"/>
    </row>
    <row r="18" spans="2:10" ht="13.9" customHeight="1" x14ac:dyDescent="0.25">
      <c r="B18" s="472"/>
      <c r="C18" s="473"/>
      <c r="D18" s="473"/>
      <c r="E18" s="12"/>
      <c r="F18" s="12"/>
      <c r="G18" s="13"/>
      <c r="H18" s="14">
        <f t="shared" si="0"/>
        <v>0</v>
      </c>
      <c r="I18" s="462"/>
      <c r="J18" s="462"/>
    </row>
    <row r="19" spans="2:10" ht="13.9" customHeight="1" x14ac:dyDescent="0.25">
      <c r="B19" s="472"/>
      <c r="C19" s="473"/>
      <c r="D19" s="473"/>
      <c r="E19" s="12"/>
      <c r="F19" s="12"/>
      <c r="G19" s="13"/>
      <c r="H19" s="14">
        <f t="shared" si="0"/>
        <v>0</v>
      </c>
      <c r="I19" s="462"/>
      <c r="J19" s="462"/>
    </row>
    <row r="20" spans="2:10" ht="13.9" customHeight="1" x14ac:dyDescent="0.25">
      <c r="B20" s="472"/>
      <c r="C20" s="473"/>
      <c r="D20" s="473"/>
      <c r="E20" s="12"/>
      <c r="F20" s="12"/>
      <c r="G20" s="13"/>
      <c r="H20" s="14">
        <f t="shared" si="0"/>
        <v>0</v>
      </c>
      <c r="I20" s="462"/>
      <c r="J20" s="462"/>
    </row>
    <row r="21" spans="2:10" ht="13.9" customHeight="1" x14ac:dyDescent="0.25">
      <c r="B21" s="472"/>
      <c r="C21" s="473"/>
      <c r="D21" s="473"/>
      <c r="E21" s="12"/>
      <c r="F21" s="12"/>
      <c r="G21" s="13"/>
      <c r="H21" s="14">
        <f t="shared" si="0"/>
        <v>0</v>
      </c>
      <c r="I21" s="462"/>
      <c r="J21" s="462"/>
    </row>
    <row r="22" spans="2:10" ht="13.9" customHeight="1" x14ac:dyDescent="0.25">
      <c r="B22" s="472"/>
      <c r="C22" s="473"/>
      <c r="D22" s="473"/>
      <c r="E22" s="12"/>
      <c r="F22" s="12"/>
      <c r="G22" s="13"/>
      <c r="H22" s="14">
        <f t="shared" si="0"/>
        <v>0</v>
      </c>
      <c r="I22" s="462"/>
      <c r="J22" s="462"/>
    </row>
    <row r="23" spans="2:10" x14ac:dyDescent="0.25">
      <c r="B23" s="466" t="s">
        <v>26</v>
      </c>
      <c r="C23" s="466"/>
      <c r="D23" s="466"/>
      <c r="E23" s="466"/>
      <c r="F23" s="466"/>
      <c r="G23" s="466"/>
      <c r="H23" s="15">
        <f>ROUND(SUM(H14:H22),1)</f>
        <v>24</v>
      </c>
      <c r="I23" s="462"/>
      <c r="J23" s="462"/>
    </row>
    <row r="24" spans="2:10" ht="15.75" thickBot="1" x14ac:dyDescent="0.3">
      <c r="B24" s="16"/>
      <c r="C24" s="17"/>
      <c r="D24" s="17"/>
      <c r="E24" s="17"/>
      <c r="F24" s="17"/>
      <c r="G24" s="17"/>
      <c r="H24" s="17"/>
      <c r="I24" s="18"/>
      <c r="J24" s="19"/>
    </row>
    <row r="25" spans="2:10" ht="15.75" thickBot="1" x14ac:dyDescent="0.3">
      <c r="B25" s="463" t="s">
        <v>27</v>
      </c>
      <c r="C25" s="463"/>
      <c r="D25" s="463"/>
      <c r="E25" s="463"/>
      <c r="F25" s="463"/>
      <c r="G25" s="463"/>
      <c r="H25" s="463"/>
      <c r="I25" s="463"/>
      <c r="J25" s="463"/>
    </row>
    <row r="26" spans="2:10" ht="15.75" thickBot="1" x14ac:dyDescent="0.3">
      <c r="B26" s="464" t="s">
        <v>28</v>
      </c>
      <c r="C26" s="464"/>
      <c r="D26" s="20"/>
      <c r="E26" s="20"/>
      <c r="F26" s="20"/>
      <c r="G26" s="20"/>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1"/>
      <c r="E38" s="21"/>
      <c r="F38" s="21"/>
      <c r="G38" s="21"/>
      <c r="H38" s="465"/>
      <c r="I38" s="465"/>
      <c r="J38" s="465"/>
    </row>
    <row r="39" spans="2:10" ht="15.75" thickBot="1" x14ac:dyDescent="0.3">
      <c r="B39" s="464"/>
      <c r="C39" s="464"/>
      <c r="D39" s="22"/>
      <c r="E39" s="22"/>
      <c r="F39" s="22"/>
      <c r="G39" s="22"/>
      <c r="H39" s="465"/>
      <c r="I39" s="465"/>
      <c r="J39" s="465"/>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23"/>
      <c r="C43" s="24"/>
      <c r="D43" s="24"/>
      <c r="E43" s="24"/>
      <c r="F43" s="24"/>
      <c r="G43" s="24"/>
      <c r="H43" s="24"/>
      <c r="I43" s="25"/>
      <c r="J43" s="26"/>
    </row>
    <row r="44" spans="2:10" x14ac:dyDescent="0.25">
      <c r="B44" s="467" t="s">
        <v>29</v>
      </c>
      <c r="C44" s="467"/>
      <c r="E44" s="468" t="s">
        <v>30</v>
      </c>
      <c r="F44" s="468"/>
      <c r="G44" s="468"/>
      <c r="H44" s="468"/>
      <c r="I44" s="468"/>
      <c r="J44" s="468"/>
    </row>
    <row r="45" spans="2:10" x14ac:dyDescent="0.25">
      <c r="B45" s="27" t="s">
        <v>31</v>
      </c>
      <c r="C45" s="28"/>
      <c r="E45" s="469" t="s">
        <v>32</v>
      </c>
      <c r="F45" s="469"/>
      <c r="G45" s="29"/>
      <c r="H45" s="30"/>
      <c r="I45" s="30"/>
      <c r="J45" s="31"/>
    </row>
    <row r="46" spans="2:10" ht="15.75" customHeight="1" thickBot="1" x14ac:dyDescent="0.3">
      <c r="B46" s="459"/>
      <c r="C46" s="460"/>
      <c r="E46" s="461"/>
      <c r="F46" s="461"/>
      <c r="G46" s="32"/>
      <c r="H46" s="32"/>
      <c r="I46" s="32"/>
      <c r="J46" s="33"/>
    </row>
    <row r="47" spans="2:10" ht="16.5" customHeight="1" thickBot="1" x14ac:dyDescent="0.3">
      <c r="B47" s="459"/>
      <c r="C47" s="460"/>
      <c r="D47" s="34"/>
      <c r="E47" s="461"/>
      <c r="F47" s="461"/>
      <c r="G47" s="34"/>
      <c r="H47" s="34"/>
      <c r="I47" s="34"/>
      <c r="J47" s="35"/>
    </row>
    <row r="48" spans="2:10" ht="15" customHeight="1" x14ac:dyDescent="0.25"/>
    <row r="1048566" ht="12.75" customHeight="1" x14ac:dyDescent="0.25"/>
    <row r="1048567" ht="12.75" customHeight="1" x14ac:dyDescent="0.25"/>
    <row r="1048568" ht="12.75" customHeight="1" x14ac:dyDescent="0.25"/>
  </sheetData>
  <mergeCells count="41">
    <mergeCell ref="B2:C5"/>
    <mergeCell ref="D2:I4"/>
    <mergeCell ref="J2:J3"/>
    <mergeCell ref="B6:B7"/>
    <mergeCell ref="C6:G7"/>
    <mergeCell ref="H6:J6"/>
    <mergeCell ref="C8:G8"/>
    <mergeCell ref="H8:H9"/>
    <mergeCell ref="I8:I9"/>
    <mergeCell ref="J8:J9"/>
    <mergeCell ref="C9:G9"/>
    <mergeCell ref="I22:J22"/>
    <mergeCell ref="B12:B13"/>
    <mergeCell ref="C12:C13"/>
    <mergeCell ref="D12:D13"/>
    <mergeCell ref="E12:G12"/>
    <mergeCell ref="H12:H13"/>
    <mergeCell ref="I12:J12"/>
    <mergeCell ref="I13:J13"/>
    <mergeCell ref="B14:B22"/>
    <mergeCell ref="C14:C22"/>
    <mergeCell ref="D14:D22"/>
    <mergeCell ref="I14:J14"/>
    <mergeCell ref="I15:J15"/>
    <mergeCell ref="I16:J16"/>
    <mergeCell ref="E45:F45"/>
    <mergeCell ref="B46:B47"/>
    <mergeCell ref="C46:C47"/>
    <mergeCell ref="E46:F47"/>
    <mergeCell ref="I17:J17"/>
    <mergeCell ref="I18:J18"/>
    <mergeCell ref="I19:J19"/>
    <mergeCell ref="B44:C44"/>
    <mergeCell ref="E44:J44"/>
    <mergeCell ref="I23:J23"/>
    <mergeCell ref="B25:J25"/>
    <mergeCell ref="B26:C39"/>
    <mergeCell ref="H26:J39"/>
    <mergeCell ref="B23:G23"/>
    <mergeCell ref="I20:J20"/>
    <mergeCell ref="I21:J21"/>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5"/>
  <sheetViews>
    <sheetView topLeftCell="A7" zoomScaleNormal="100" workbookViewId="0">
      <selection activeCell="E14" sqref="E14"/>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39</v>
      </c>
      <c r="I12" s="470" t="s">
        <v>22</v>
      </c>
      <c r="J12" s="470"/>
    </row>
    <row r="13" spans="2:10" ht="20.100000000000001" customHeight="1" x14ac:dyDescent="0.25">
      <c r="B13" s="475"/>
      <c r="C13" s="476"/>
      <c r="D13" s="477"/>
      <c r="E13" s="11" t="s">
        <v>4</v>
      </c>
      <c r="F13" s="11" t="s">
        <v>3</v>
      </c>
      <c r="G13" s="11"/>
      <c r="H13" s="478"/>
      <c r="I13" s="470" t="s">
        <v>33</v>
      </c>
      <c r="J13" s="470"/>
    </row>
    <row r="14" spans="2:10" ht="13.9" customHeight="1" x14ac:dyDescent="0.25">
      <c r="B14" s="472" t="str">
        <f>+PRESUPUESTO!D15</f>
        <v>001.050</v>
      </c>
      <c r="C14" s="472" t="str">
        <f>+PRESUPUESTO!G15</f>
        <v>INSTALACION PROVISIONAL DE ACUEDUCTO</v>
      </c>
      <c r="D14" s="472" t="str">
        <f>+PRESUPUESTO!H15</f>
        <v>MES</v>
      </c>
      <c r="E14" s="12">
        <v>3</v>
      </c>
      <c r="F14" s="12"/>
      <c r="G14" s="13"/>
      <c r="H14" s="14">
        <f>+E14</f>
        <v>3</v>
      </c>
      <c r="I14" s="462" t="s">
        <v>217</v>
      </c>
      <c r="J14" s="462"/>
    </row>
    <row r="15" spans="2:10" ht="13.9" customHeight="1" x14ac:dyDescent="0.25">
      <c r="B15" s="472"/>
      <c r="C15" s="472"/>
      <c r="D15" s="472"/>
      <c r="E15" s="12"/>
      <c r="F15" s="12"/>
      <c r="G15" s="13"/>
      <c r="H15" s="14">
        <f>+E15</f>
        <v>0</v>
      </c>
      <c r="I15" s="462"/>
      <c r="J15" s="462"/>
    </row>
    <row r="16" spans="2:10" ht="13.9" customHeight="1" x14ac:dyDescent="0.25">
      <c r="B16" s="472"/>
      <c r="C16" s="472"/>
      <c r="D16" s="472"/>
      <c r="E16" s="12"/>
      <c r="F16" s="12"/>
      <c r="G16" s="13"/>
      <c r="H16" s="14">
        <f t="shared" ref="H16:H19" si="0">+E16*F16</f>
        <v>0</v>
      </c>
      <c r="I16" s="462"/>
      <c r="J16" s="462"/>
    </row>
    <row r="17" spans="2:10" ht="13.9" customHeight="1" x14ac:dyDescent="0.25">
      <c r="B17" s="472"/>
      <c r="C17" s="472"/>
      <c r="D17" s="472"/>
      <c r="E17" s="12"/>
      <c r="F17" s="12"/>
      <c r="G17" s="13"/>
      <c r="H17" s="14">
        <f t="shared" si="0"/>
        <v>0</v>
      </c>
      <c r="I17" s="462"/>
      <c r="J17" s="462"/>
    </row>
    <row r="18" spans="2:10" ht="13.9" customHeight="1" x14ac:dyDescent="0.25">
      <c r="B18" s="472"/>
      <c r="C18" s="472"/>
      <c r="D18" s="472"/>
      <c r="E18" s="12"/>
      <c r="F18" s="12"/>
      <c r="G18" s="13"/>
      <c r="H18" s="14">
        <f t="shared" si="0"/>
        <v>0</v>
      </c>
      <c r="I18" s="462"/>
      <c r="J18" s="462"/>
    </row>
    <row r="19" spans="2:10" ht="13.9" customHeight="1" x14ac:dyDescent="0.25">
      <c r="B19" s="472"/>
      <c r="C19" s="472"/>
      <c r="D19" s="472"/>
      <c r="E19" s="12"/>
      <c r="F19" s="12"/>
      <c r="G19" s="13"/>
      <c r="H19" s="14">
        <f t="shared" si="0"/>
        <v>0</v>
      </c>
      <c r="I19" s="462"/>
      <c r="J19" s="462"/>
    </row>
    <row r="20" spans="2:10" x14ac:dyDescent="0.25">
      <c r="B20" s="466" t="s">
        <v>26</v>
      </c>
      <c r="C20" s="466"/>
      <c r="D20" s="466"/>
      <c r="E20" s="466"/>
      <c r="F20" s="466"/>
      <c r="G20" s="466"/>
      <c r="H20" s="15">
        <f>ROUND(SUM(H14:H19),1)</f>
        <v>3</v>
      </c>
      <c r="I20" s="462"/>
      <c r="J20" s="462"/>
    </row>
    <row r="21" spans="2:10" ht="15.75" thickBot="1" x14ac:dyDescent="0.3">
      <c r="B21" s="16"/>
      <c r="C21" s="17"/>
      <c r="D21" s="17"/>
      <c r="E21" s="17"/>
      <c r="F21" s="17"/>
      <c r="G21" s="17"/>
      <c r="H21" s="17"/>
      <c r="I21" s="18"/>
      <c r="J21" s="19"/>
    </row>
    <row r="22" spans="2:10" ht="15.75" thickBot="1" x14ac:dyDescent="0.3">
      <c r="B22" s="463" t="s">
        <v>27</v>
      </c>
      <c r="C22" s="463"/>
      <c r="D22" s="463"/>
      <c r="E22" s="463"/>
      <c r="F22" s="463"/>
      <c r="G22" s="463"/>
      <c r="H22" s="463"/>
      <c r="I22" s="463"/>
      <c r="J22" s="463"/>
    </row>
    <row r="23" spans="2:10" ht="15.75" thickBot="1" x14ac:dyDescent="0.3">
      <c r="B23" s="464" t="s">
        <v>28</v>
      </c>
      <c r="C23" s="464"/>
      <c r="D23" s="20"/>
      <c r="E23" s="20"/>
      <c r="F23" s="20"/>
      <c r="G23" s="20"/>
      <c r="H23" s="465"/>
      <c r="I23" s="465"/>
      <c r="J23" s="465"/>
    </row>
    <row r="24" spans="2:10" ht="15.75" thickBot="1" x14ac:dyDescent="0.3">
      <c r="B24" s="464"/>
      <c r="C24" s="464"/>
      <c r="D24" s="21"/>
      <c r="E24" s="21"/>
      <c r="F24" s="21"/>
      <c r="G24" s="21"/>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2"/>
      <c r="E36" s="22"/>
      <c r="F36" s="22"/>
      <c r="G36" s="22"/>
      <c r="H36" s="465"/>
      <c r="I36" s="465"/>
      <c r="J36" s="465"/>
    </row>
    <row r="37" spans="2:10" x14ac:dyDescent="0.25">
      <c r="B37" s="23"/>
      <c r="C37" s="24"/>
      <c r="D37" s="24"/>
      <c r="E37" s="24"/>
      <c r="F37" s="24"/>
      <c r="G37" s="24"/>
      <c r="H37" s="24"/>
      <c r="I37" s="25"/>
      <c r="J37" s="26"/>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467" t="s">
        <v>29</v>
      </c>
      <c r="C41" s="467"/>
      <c r="E41" s="468" t="s">
        <v>30</v>
      </c>
      <c r="F41" s="468"/>
      <c r="G41" s="468"/>
      <c r="H41" s="468"/>
      <c r="I41" s="468"/>
      <c r="J41" s="468"/>
    </row>
    <row r="42" spans="2:10" x14ac:dyDescent="0.25">
      <c r="B42" s="27" t="s">
        <v>31</v>
      </c>
      <c r="C42" s="28"/>
      <c r="E42" s="469" t="s">
        <v>32</v>
      </c>
      <c r="F42" s="469"/>
      <c r="G42" s="29"/>
      <c r="H42" s="30"/>
      <c r="I42" s="30"/>
      <c r="J42" s="31"/>
    </row>
    <row r="43" spans="2:10" ht="15.75" customHeight="1" thickBot="1" x14ac:dyDescent="0.3">
      <c r="B43" s="459"/>
      <c r="C43" s="460"/>
      <c r="E43" s="461"/>
      <c r="F43" s="461"/>
      <c r="G43" s="32"/>
      <c r="H43" s="32"/>
      <c r="I43" s="32"/>
      <c r="J43" s="33"/>
    </row>
    <row r="44" spans="2:10" ht="16.5" customHeight="1" thickBot="1" x14ac:dyDescent="0.3">
      <c r="B44" s="459"/>
      <c r="C44" s="460"/>
      <c r="D44" s="34"/>
      <c r="E44" s="461"/>
      <c r="F44" s="461"/>
      <c r="G44" s="34"/>
      <c r="H44" s="34"/>
      <c r="I44" s="34"/>
      <c r="J44" s="35"/>
    </row>
    <row r="45" spans="2:10" ht="15" customHeight="1" x14ac:dyDescent="0.25"/>
    <row r="1048563" ht="12.75" customHeight="1" x14ac:dyDescent="0.25"/>
    <row r="1048564" ht="12.75" customHeight="1" x14ac:dyDescent="0.25"/>
    <row r="1048565" ht="12.75" customHeight="1" x14ac:dyDescent="0.25"/>
  </sheetData>
  <mergeCells count="38">
    <mergeCell ref="B2:C5"/>
    <mergeCell ref="D2:I4"/>
    <mergeCell ref="J2:J3"/>
    <mergeCell ref="B6:B7"/>
    <mergeCell ref="C6:G7"/>
    <mergeCell ref="H6:J6"/>
    <mergeCell ref="C8:G8"/>
    <mergeCell ref="H8:H9"/>
    <mergeCell ref="I8:I9"/>
    <mergeCell ref="J8:J9"/>
    <mergeCell ref="C9:G9"/>
    <mergeCell ref="I19:J19"/>
    <mergeCell ref="I12:J12"/>
    <mergeCell ref="I13:J13"/>
    <mergeCell ref="B14:B19"/>
    <mergeCell ref="C14:C19"/>
    <mergeCell ref="D14:D19"/>
    <mergeCell ref="I14:J14"/>
    <mergeCell ref="I15:J15"/>
    <mergeCell ref="I16:J16"/>
    <mergeCell ref="I17:J17"/>
    <mergeCell ref="I18:J18"/>
    <mergeCell ref="B12:B13"/>
    <mergeCell ref="C12:C13"/>
    <mergeCell ref="D12:D13"/>
    <mergeCell ref="E12:G12"/>
    <mergeCell ref="H12:H13"/>
    <mergeCell ref="I20:J20"/>
    <mergeCell ref="B22:J22"/>
    <mergeCell ref="B23:C36"/>
    <mergeCell ref="H23:J36"/>
    <mergeCell ref="B20:G20"/>
    <mergeCell ref="B41:C41"/>
    <mergeCell ref="E41:J41"/>
    <mergeCell ref="E42:F42"/>
    <mergeCell ref="B43:B44"/>
    <mergeCell ref="C43:C44"/>
    <mergeCell ref="E43:F44"/>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4" zoomScaleNormal="100" workbookViewId="0">
      <selection activeCell="E18" sqref="E18"/>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39</v>
      </c>
      <c r="I12" s="470" t="s">
        <v>22</v>
      </c>
      <c r="J12" s="470"/>
    </row>
    <row r="13" spans="2:10" ht="20.100000000000001" customHeight="1" x14ac:dyDescent="0.25">
      <c r="B13" s="475"/>
      <c r="C13" s="476"/>
      <c r="D13" s="477"/>
      <c r="E13" s="11" t="s">
        <v>4</v>
      </c>
      <c r="F13" s="11" t="s">
        <v>3</v>
      </c>
      <c r="G13" s="11"/>
      <c r="H13" s="478"/>
      <c r="I13" s="470" t="s">
        <v>33</v>
      </c>
      <c r="J13" s="470"/>
    </row>
    <row r="14" spans="2:10" ht="13.9" customHeight="1" x14ac:dyDescent="0.25">
      <c r="B14" s="472" t="str">
        <f>+PRESUPUESTO!D16</f>
        <v>001.051</v>
      </c>
      <c r="C14" s="472" t="str">
        <f>+PRESUPUESTO!G16</f>
        <v>INSTALACION PROVISIONAL DE ENERGIA</v>
      </c>
      <c r="D14" s="472" t="str">
        <f>+PRESUPUESTO!H16</f>
        <v>MES</v>
      </c>
      <c r="E14" s="12">
        <v>3</v>
      </c>
      <c r="F14" s="12"/>
      <c r="G14" s="13"/>
      <c r="H14" s="14">
        <f>+E14</f>
        <v>3</v>
      </c>
      <c r="I14" s="462" t="s">
        <v>217</v>
      </c>
      <c r="J14" s="462"/>
    </row>
    <row r="15" spans="2:10" ht="13.9" customHeight="1" x14ac:dyDescent="0.25">
      <c r="B15" s="472"/>
      <c r="C15" s="472"/>
      <c r="D15" s="472"/>
      <c r="E15" s="12"/>
      <c r="F15" s="12"/>
      <c r="G15" s="13"/>
      <c r="H15" s="14">
        <f>+E15</f>
        <v>0</v>
      </c>
      <c r="I15" s="462"/>
      <c r="J15" s="462"/>
    </row>
    <row r="16" spans="2:10" ht="13.9" customHeight="1" x14ac:dyDescent="0.25">
      <c r="B16" s="472"/>
      <c r="C16" s="472"/>
      <c r="D16" s="472"/>
      <c r="E16" s="12"/>
      <c r="F16" s="12"/>
      <c r="G16" s="13"/>
      <c r="H16" s="14">
        <f t="shared" ref="H16:H21" si="0">+E16*F16</f>
        <v>0</v>
      </c>
      <c r="I16" s="462"/>
      <c r="J16" s="462"/>
    </row>
    <row r="17" spans="2:10" ht="13.9" customHeight="1" x14ac:dyDescent="0.25">
      <c r="B17" s="472"/>
      <c r="C17" s="472"/>
      <c r="D17" s="472"/>
      <c r="E17" s="12"/>
      <c r="F17" s="12"/>
      <c r="G17" s="13"/>
      <c r="H17" s="14">
        <f t="shared" si="0"/>
        <v>0</v>
      </c>
      <c r="I17" s="462"/>
      <c r="J17" s="462"/>
    </row>
    <row r="18" spans="2:10" ht="13.9" customHeight="1" x14ac:dyDescent="0.25">
      <c r="B18" s="472"/>
      <c r="C18" s="472"/>
      <c r="D18" s="472"/>
      <c r="E18" s="12"/>
      <c r="F18" s="12"/>
      <c r="G18" s="13"/>
      <c r="H18" s="14">
        <f t="shared" si="0"/>
        <v>0</v>
      </c>
      <c r="I18" s="462"/>
      <c r="J18" s="462"/>
    </row>
    <row r="19" spans="2:10" ht="13.9" customHeight="1" x14ac:dyDescent="0.25">
      <c r="B19" s="472"/>
      <c r="C19" s="472"/>
      <c r="D19" s="472"/>
      <c r="E19" s="12"/>
      <c r="F19" s="12"/>
      <c r="G19" s="13"/>
      <c r="H19" s="14">
        <f t="shared" si="0"/>
        <v>0</v>
      </c>
      <c r="I19" s="462"/>
      <c r="J19" s="462"/>
    </row>
    <row r="20" spans="2:10" ht="13.9" customHeight="1" x14ac:dyDescent="0.25">
      <c r="B20" s="472"/>
      <c r="C20" s="472"/>
      <c r="D20" s="472"/>
      <c r="E20" s="12"/>
      <c r="F20" s="12"/>
      <c r="G20" s="13"/>
      <c r="H20" s="14">
        <f t="shared" si="0"/>
        <v>0</v>
      </c>
      <c r="I20" s="462"/>
      <c r="J20" s="462"/>
    </row>
    <row r="21" spans="2:10" ht="13.9" customHeight="1" x14ac:dyDescent="0.25">
      <c r="B21" s="472"/>
      <c r="C21" s="472"/>
      <c r="D21" s="472"/>
      <c r="E21" s="12"/>
      <c r="F21" s="12"/>
      <c r="G21" s="13"/>
      <c r="H21" s="14">
        <f t="shared" si="0"/>
        <v>0</v>
      </c>
      <c r="I21" s="462"/>
      <c r="J21" s="462"/>
    </row>
    <row r="22" spans="2:10" x14ac:dyDescent="0.25">
      <c r="B22" s="466" t="s">
        <v>26</v>
      </c>
      <c r="C22" s="466"/>
      <c r="D22" s="466"/>
      <c r="E22" s="466"/>
      <c r="F22" s="466"/>
      <c r="G22" s="466"/>
      <c r="H22" s="15">
        <f>ROUND(SUM(H14:H21),1)</f>
        <v>3</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ht="15.75" thickBot="1" x14ac:dyDescent="0.3">
      <c r="B25" s="464" t="s">
        <v>28</v>
      </c>
      <c r="C25" s="464"/>
      <c r="D25" s="20"/>
      <c r="E25" s="20"/>
      <c r="F25" s="20"/>
      <c r="G25" s="20"/>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2"/>
      <c r="E38" s="22"/>
      <c r="F38" s="22"/>
      <c r="G38" s="22"/>
      <c r="H38" s="465"/>
      <c r="I38" s="465"/>
      <c r="J38" s="465"/>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467" t="s">
        <v>29</v>
      </c>
      <c r="C43" s="467"/>
      <c r="E43" s="468" t="s">
        <v>30</v>
      </c>
      <c r="F43" s="468"/>
      <c r="G43" s="468"/>
      <c r="H43" s="468"/>
      <c r="I43" s="468"/>
      <c r="J43" s="468"/>
    </row>
    <row r="44" spans="2:10" x14ac:dyDescent="0.25">
      <c r="B44" s="27" t="s">
        <v>31</v>
      </c>
      <c r="C44" s="28"/>
      <c r="E44" s="469" t="s">
        <v>32</v>
      </c>
      <c r="F44" s="469"/>
      <c r="G44" s="29"/>
      <c r="H44" s="30"/>
      <c r="I44" s="30"/>
      <c r="J44" s="31"/>
    </row>
    <row r="45" spans="2:10" ht="15.75" customHeight="1" thickBot="1" x14ac:dyDescent="0.3">
      <c r="B45" s="459"/>
      <c r="C45" s="460"/>
      <c r="E45" s="461"/>
      <c r="F45" s="461"/>
      <c r="G45" s="32"/>
      <c r="H45" s="32"/>
      <c r="I45" s="32"/>
      <c r="J45" s="33"/>
    </row>
    <row r="46" spans="2:10" ht="16.5" customHeight="1" thickBot="1" x14ac:dyDescent="0.3">
      <c r="B46" s="459"/>
      <c r="C46" s="460"/>
      <c r="D46" s="34"/>
      <c r="E46" s="461"/>
      <c r="F46" s="461"/>
      <c r="G46" s="34"/>
      <c r="H46" s="34"/>
      <c r="I46" s="34"/>
      <c r="J46" s="35"/>
    </row>
    <row r="47" spans="2:10" ht="15" customHeight="1" x14ac:dyDescent="0.25"/>
    <row r="1048565" ht="12.75" customHeight="1" x14ac:dyDescent="0.25"/>
    <row r="1048566" ht="12.75" customHeight="1" x14ac:dyDescent="0.25"/>
    <row r="1048567" ht="12.75" customHeight="1" x14ac:dyDescent="0.25"/>
  </sheetData>
  <mergeCells count="40">
    <mergeCell ref="B2:C5"/>
    <mergeCell ref="D2:I4"/>
    <mergeCell ref="J2:J3"/>
    <mergeCell ref="B6:B7"/>
    <mergeCell ref="C6:G7"/>
    <mergeCell ref="H6:J6"/>
    <mergeCell ref="C8:G8"/>
    <mergeCell ref="H8:H9"/>
    <mergeCell ref="I8:I9"/>
    <mergeCell ref="J8:J9"/>
    <mergeCell ref="C9:G9"/>
    <mergeCell ref="I12:J12"/>
    <mergeCell ref="I13:J13"/>
    <mergeCell ref="B14:B21"/>
    <mergeCell ref="C14:C21"/>
    <mergeCell ref="D14:D21"/>
    <mergeCell ref="I14:J14"/>
    <mergeCell ref="I15:J15"/>
    <mergeCell ref="I16:J16"/>
    <mergeCell ref="I17:J17"/>
    <mergeCell ref="B12:B13"/>
    <mergeCell ref="C12:C13"/>
    <mergeCell ref="D12:D13"/>
    <mergeCell ref="E12:G12"/>
    <mergeCell ref="H12:H13"/>
    <mergeCell ref="B45:B46"/>
    <mergeCell ref="C45:C46"/>
    <mergeCell ref="E45:F46"/>
    <mergeCell ref="I18:J18"/>
    <mergeCell ref="I19:J19"/>
    <mergeCell ref="B43:C43"/>
    <mergeCell ref="E43:J43"/>
    <mergeCell ref="E44:F44"/>
    <mergeCell ref="I22:J22"/>
    <mergeCell ref="B24:J24"/>
    <mergeCell ref="B25:C38"/>
    <mergeCell ref="H25:J38"/>
    <mergeCell ref="B22:G22"/>
    <mergeCell ref="I20:J20"/>
    <mergeCell ref="I21:J21"/>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52"/>
  <sheetViews>
    <sheetView topLeftCell="A7" zoomScaleNormal="100" workbookViewId="0">
      <selection activeCell="E36" sqref="E36"/>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336</v>
      </c>
      <c r="I12" s="470" t="s">
        <v>22</v>
      </c>
      <c r="J12" s="470"/>
    </row>
    <row r="13" spans="2:10" ht="20.100000000000001" customHeight="1" thickBot="1" x14ac:dyDescent="0.3">
      <c r="B13" s="475"/>
      <c r="C13" s="476"/>
      <c r="D13" s="477"/>
      <c r="E13" s="268" t="s">
        <v>4</v>
      </c>
      <c r="F13" s="268" t="s">
        <v>1</v>
      </c>
      <c r="G13" s="268" t="s">
        <v>3</v>
      </c>
      <c r="H13" s="479"/>
      <c r="I13" s="471" t="s">
        <v>33</v>
      </c>
      <c r="J13" s="471"/>
    </row>
    <row r="14" spans="2:10" ht="13.9" customHeight="1" x14ac:dyDescent="0.25">
      <c r="B14" s="472"/>
      <c r="C14" s="473" t="s">
        <v>210</v>
      </c>
      <c r="D14" s="474" t="s">
        <v>40</v>
      </c>
      <c r="E14" s="269">
        <v>2</v>
      </c>
      <c r="F14" s="270"/>
      <c r="G14" s="271">
        <v>1</v>
      </c>
      <c r="H14" s="272">
        <f>+E14</f>
        <v>2</v>
      </c>
      <c r="I14" s="484" t="s">
        <v>335</v>
      </c>
      <c r="J14" s="485"/>
    </row>
    <row r="15" spans="2:10" ht="13.9" customHeight="1" x14ac:dyDescent="0.25">
      <c r="B15" s="472"/>
      <c r="C15" s="473"/>
      <c r="D15" s="474"/>
      <c r="E15" s="273"/>
      <c r="F15" s="12"/>
      <c r="G15" s="13"/>
      <c r="H15" s="14">
        <f t="shared" ref="H15:H20" si="0">+E15</f>
        <v>0</v>
      </c>
      <c r="I15" s="480"/>
      <c r="J15" s="481"/>
    </row>
    <row r="16" spans="2:10" ht="13.9" customHeight="1" x14ac:dyDescent="0.25">
      <c r="B16" s="472"/>
      <c r="C16" s="473"/>
      <c r="D16" s="474"/>
      <c r="E16" s="273"/>
      <c r="F16" s="12"/>
      <c r="G16" s="13"/>
      <c r="H16" s="14">
        <f t="shared" si="0"/>
        <v>0</v>
      </c>
      <c r="I16" s="480"/>
      <c r="J16" s="481"/>
    </row>
    <row r="17" spans="2:10" ht="13.9" customHeight="1" x14ac:dyDescent="0.25">
      <c r="B17" s="472"/>
      <c r="C17" s="473"/>
      <c r="D17" s="474"/>
      <c r="E17" s="273"/>
      <c r="F17" s="12"/>
      <c r="G17" s="13"/>
      <c r="H17" s="14">
        <f t="shared" si="0"/>
        <v>0</v>
      </c>
      <c r="I17" s="480"/>
      <c r="J17" s="481"/>
    </row>
    <row r="18" spans="2:10" x14ac:dyDescent="0.25">
      <c r="B18" s="472"/>
      <c r="C18" s="473"/>
      <c r="D18" s="474"/>
      <c r="E18" s="273"/>
      <c r="F18" s="12"/>
      <c r="G18" s="13"/>
      <c r="H18" s="14">
        <f t="shared" si="0"/>
        <v>0</v>
      </c>
      <c r="I18" s="480"/>
      <c r="J18" s="481"/>
    </row>
    <row r="19" spans="2:10" x14ac:dyDescent="0.25">
      <c r="B19" s="472"/>
      <c r="C19" s="473"/>
      <c r="D19" s="474"/>
      <c r="E19" s="273"/>
      <c r="F19" s="12"/>
      <c r="G19" s="13"/>
      <c r="H19" s="14">
        <f t="shared" si="0"/>
        <v>0</v>
      </c>
      <c r="I19" s="480"/>
      <c r="J19" s="481"/>
    </row>
    <row r="20" spans="2:10" ht="15.75" thickBot="1" x14ac:dyDescent="0.3">
      <c r="B20" s="472"/>
      <c r="C20" s="473"/>
      <c r="D20" s="474"/>
      <c r="E20" s="274"/>
      <c r="F20" s="275"/>
      <c r="G20" s="276"/>
      <c r="H20" s="14">
        <f t="shared" si="0"/>
        <v>0</v>
      </c>
      <c r="I20" s="482"/>
      <c r="J20" s="483"/>
    </row>
    <row r="21" spans="2:10" x14ac:dyDescent="0.25">
      <c r="B21" s="466" t="s">
        <v>26</v>
      </c>
      <c r="C21" s="466"/>
      <c r="D21" s="466"/>
      <c r="E21" s="466"/>
      <c r="F21" s="466"/>
      <c r="G21" s="466"/>
      <c r="H21" s="15">
        <f>ROUND(SUM(H14:H20),1)</f>
        <v>2</v>
      </c>
      <c r="I21" s="462"/>
      <c r="J21" s="462"/>
    </row>
    <row r="22" spans="2:10" ht="15.75" thickBot="1" x14ac:dyDescent="0.3">
      <c r="B22" s="16"/>
      <c r="C22" s="17"/>
      <c r="D22" s="17"/>
      <c r="E22" s="17"/>
      <c r="F22" s="17"/>
      <c r="G22" s="17"/>
      <c r="H22" s="17"/>
      <c r="I22" s="18"/>
      <c r="J22" s="19"/>
    </row>
    <row r="23" spans="2:10" ht="15.75" thickBot="1" x14ac:dyDescent="0.3">
      <c r="B23" s="496" t="s">
        <v>27</v>
      </c>
      <c r="C23" s="496"/>
      <c r="D23" s="496"/>
      <c r="E23" s="496"/>
      <c r="F23" s="496"/>
      <c r="G23" s="496"/>
      <c r="H23" s="496"/>
      <c r="I23" s="496"/>
      <c r="J23" s="496"/>
    </row>
    <row r="24" spans="2:10" ht="15.75" thickBot="1" x14ac:dyDescent="0.3">
      <c r="B24" s="497"/>
      <c r="C24" s="497"/>
      <c r="D24" s="22"/>
      <c r="E24" s="22"/>
      <c r="F24" s="22"/>
      <c r="G24" s="22"/>
      <c r="H24" s="498"/>
      <c r="I24" s="498"/>
      <c r="J24" s="498"/>
    </row>
    <row r="25" spans="2:10" x14ac:dyDescent="0.25">
      <c r="B25" s="23"/>
      <c r="C25" s="24"/>
      <c r="D25" s="24"/>
      <c r="E25" s="24"/>
      <c r="F25" s="24"/>
      <c r="G25" s="24"/>
      <c r="H25" s="24"/>
      <c r="I25" s="25"/>
      <c r="J25" s="26"/>
    </row>
    <row r="26" spans="2:10" x14ac:dyDescent="0.25">
      <c r="B26" s="23"/>
      <c r="C26" s="24"/>
      <c r="D26" s="24"/>
      <c r="E26" s="24"/>
      <c r="F26" s="24"/>
      <c r="G26" s="24"/>
      <c r="H26" s="24"/>
      <c r="I26" s="25"/>
      <c r="J26" s="26"/>
    </row>
    <row r="27" spans="2:10" x14ac:dyDescent="0.25">
      <c r="B27" s="23"/>
      <c r="C27" s="24"/>
      <c r="D27" s="24"/>
      <c r="E27" s="24"/>
      <c r="F27" s="24"/>
      <c r="G27" s="24"/>
      <c r="H27" s="24"/>
      <c r="I27" s="25"/>
      <c r="J27" s="26"/>
    </row>
    <row r="28" spans="2:10" x14ac:dyDescent="0.25">
      <c r="B28" s="23"/>
      <c r="C28" s="24"/>
      <c r="D28" s="24"/>
      <c r="E28" s="24"/>
      <c r="F28" s="24"/>
      <c r="G28" s="24"/>
      <c r="H28" s="24"/>
      <c r="I28" s="25"/>
      <c r="J28" s="26"/>
    </row>
    <row r="29" spans="2:10" x14ac:dyDescent="0.25">
      <c r="B29" s="467" t="s">
        <v>29</v>
      </c>
      <c r="C29" s="467"/>
      <c r="E29" s="468" t="s">
        <v>30</v>
      </c>
      <c r="F29" s="468"/>
      <c r="G29" s="468"/>
      <c r="H29" s="468"/>
      <c r="I29" s="468"/>
      <c r="J29" s="468"/>
    </row>
    <row r="30" spans="2:10" x14ac:dyDescent="0.25">
      <c r="B30" s="27" t="s">
        <v>31</v>
      </c>
      <c r="C30" s="28"/>
      <c r="E30" s="469" t="s">
        <v>32</v>
      </c>
      <c r="F30" s="469"/>
      <c r="G30" s="29"/>
      <c r="H30" s="30"/>
      <c r="I30" s="30"/>
      <c r="J30" s="31"/>
    </row>
    <row r="31" spans="2:10" ht="15.75" customHeight="1" thickBot="1" x14ac:dyDescent="0.3">
      <c r="B31" s="459"/>
      <c r="C31" s="460"/>
      <c r="E31" s="461"/>
      <c r="F31" s="461"/>
      <c r="G31" s="32"/>
      <c r="H31" s="32"/>
      <c r="I31" s="32"/>
      <c r="J31" s="33"/>
    </row>
    <row r="32" spans="2:10" ht="16.5" customHeight="1" thickBot="1" x14ac:dyDescent="0.3">
      <c r="B32" s="459"/>
      <c r="C32" s="460"/>
      <c r="D32" s="34"/>
      <c r="E32" s="461"/>
      <c r="F32" s="461"/>
      <c r="G32" s="34"/>
      <c r="H32" s="34"/>
      <c r="I32" s="34"/>
      <c r="J32" s="35"/>
    </row>
    <row r="33" ht="15" customHeight="1" x14ac:dyDescent="0.25"/>
    <row r="1048551" ht="12.75" customHeight="1" x14ac:dyDescent="0.25"/>
    <row r="1048552" ht="12.75" customHeight="1" x14ac:dyDescent="0.25"/>
  </sheetData>
  <mergeCells count="37">
    <mergeCell ref="B2:C5"/>
    <mergeCell ref="D2:I4"/>
    <mergeCell ref="J2:J3"/>
    <mergeCell ref="B6:B7"/>
    <mergeCell ref="C6:G7"/>
    <mergeCell ref="H6:J6"/>
    <mergeCell ref="C8:G8"/>
    <mergeCell ref="H8:H9"/>
    <mergeCell ref="I8:I9"/>
    <mergeCell ref="J8:J9"/>
    <mergeCell ref="C9:G9"/>
    <mergeCell ref="I12:J12"/>
    <mergeCell ref="I13:J13"/>
    <mergeCell ref="B14:B20"/>
    <mergeCell ref="C14:C20"/>
    <mergeCell ref="D14:D20"/>
    <mergeCell ref="I14:J14"/>
    <mergeCell ref="I15:J15"/>
    <mergeCell ref="I16:J16"/>
    <mergeCell ref="I17:J17"/>
    <mergeCell ref="I18:J20"/>
    <mergeCell ref="B12:B13"/>
    <mergeCell ref="C12:C13"/>
    <mergeCell ref="D12:D13"/>
    <mergeCell ref="E12:G12"/>
    <mergeCell ref="H12:H13"/>
    <mergeCell ref="I21:J21"/>
    <mergeCell ref="B23:J23"/>
    <mergeCell ref="B24:C24"/>
    <mergeCell ref="H24:J24"/>
    <mergeCell ref="B29:C29"/>
    <mergeCell ref="E29:J29"/>
    <mergeCell ref="E30:F30"/>
    <mergeCell ref="B31:B32"/>
    <mergeCell ref="C31:C32"/>
    <mergeCell ref="E31:F32"/>
    <mergeCell ref="B21:G21"/>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52"/>
  <sheetViews>
    <sheetView topLeftCell="A5" zoomScaleNormal="100" workbookViewId="0">
      <selection activeCell="G24" sqref="G24"/>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36</v>
      </c>
      <c r="I12" s="470" t="s">
        <v>22</v>
      </c>
      <c r="J12" s="470"/>
    </row>
    <row r="13" spans="2:10" ht="20.100000000000001" customHeight="1" thickBot="1" x14ac:dyDescent="0.3">
      <c r="B13" s="475"/>
      <c r="C13" s="476"/>
      <c r="D13" s="477"/>
      <c r="E13" s="268" t="s">
        <v>23</v>
      </c>
      <c r="F13" s="268" t="s">
        <v>1</v>
      </c>
      <c r="G13" s="268"/>
      <c r="H13" s="479"/>
      <c r="I13" s="471" t="s">
        <v>33</v>
      </c>
      <c r="J13" s="471"/>
    </row>
    <row r="14" spans="2:10" ht="13.9" customHeight="1" x14ac:dyDescent="0.25">
      <c r="B14" s="472">
        <v>1060</v>
      </c>
      <c r="C14" s="474" t="str">
        <f>PRESUPUESTO!G18</f>
        <v>SUMINISTRO, TRANSPORTE E INSTALACION TECHADO MOVIBLE EN GUADUA Y PLÁSTICO</v>
      </c>
      <c r="D14" s="474" t="str">
        <f>PRESUPUESTO!H18</f>
        <v>M2</v>
      </c>
      <c r="E14" s="269">
        <v>10</v>
      </c>
      <c r="F14" s="270">
        <v>2</v>
      </c>
      <c r="G14" s="271"/>
      <c r="H14" s="272">
        <f>+E14*F14</f>
        <v>20</v>
      </c>
      <c r="I14" s="484" t="s">
        <v>333</v>
      </c>
      <c r="J14" s="485"/>
    </row>
    <row r="15" spans="2:10" ht="13.9" customHeight="1" x14ac:dyDescent="0.25">
      <c r="B15" s="472"/>
      <c r="C15" s="474"/>
      <c r="D15" s="474"/>
      <c r="E15" s="273">
        <v>10</v>
      </c>
      <c r="F15" s="12">
        <v>2</v>
      </c>
      <c r="G15" s="13"/>
      <c r="H15" s="14">
        <f>E15*F15</f>
        <v>20</v>
      </c>
      <c r="I15" s="480" t="s">
        <v>334</v>
      </c>
      <c r="J15" s="481"/>
    </row>
    <row r="16" spans="2:10" ht="13.9" customHeight="1" x14ac:dyDescent="0.25">
      <c r="B16" s="472"/>
      <c r="C16" s="474"/>
      <c r="D16" s="474"/>
      <c r="E16" s="273">
        <v>10</v>
      </c>
      <c r="F16" s="12">
        <v>2</v>
      </c>
      <c r="G16" s="13"/>
      <c r="H16" s="14">
        <f>E16*F16</f>
        <v>20</v>
      </c>
      <c r="I16" s="480" t="s">
        <v>335</v>
      </c>
      <c r="J16" s="481"/>
    </row>
    <row r="17" spans="2:10" ht="13.9" customHeight="1" x14ac:dyDescent="0.25">
      <c r="B17" s="472"/>
      <c r="C17" s="474"/>
      <c r="D17" s="474"/>
      <c r="E17" s="273"/>
      <c r="F17" s="12"/>
      <c r="G17" s="13"/>
      <c r="H17" s="14">
        <f t="shared" ref="H17:H20" si="0">+E17</f>
        <v>0</v>
      </c>
      <c r="I17" s="480"/>
      <c r="J17" s="481"/>
    </row>
    <row r="18" spans="2:10" x14ac:dyDescent="0.25">
      <c r="B18" s="472"/>
      <c r="C18" s="474"/>
      <c r="D18" s="474"/>
      <c r="E18" s="273"/>
      <c r="F18" s="12"/>
      <c r="G18" s="13"/>
      <c r="H18" s="14">
        <f t="shared" si="0"/>
        <v>0</v>
      </c>
      <c r="I18" s="480"/>
      <c r="J18" s="481"/>
    </row>
    <row r="19" spans="2:10" x14ac:dyDescent="0.25">
      <c r="B19" s="472"/>
      <c r="C19" s="474"/>
      <c r="D19" s="474"/>
      <c r="E19" s="273"/>
      <c r="F19" s="12"/>
      <c r="G19" s="13"/>
      <c r="H19" s="14">
        <f t="shared" si="0"/>
        <v>0</v>
      </c>
      <c r="I19" s="480"/>
      <c r="J19" s="481"/>
    </row>
    <row r="20" spans="2:10" ht="15.75" thickBot="1" x14ac:dyDescent="0.3">
      <c r="B20" s="472"/>
      <c r="C20" s="474"/>
      <c r="D20" s="474"/>
      <c r="E20" s="274"/>
      <c r="F20" s="275"/>
      <c r="G20" s="276"/>
      <c r="H20" s="14">
        <f t="shared" si="0"/>
        <v>0</v>
      </c>
      <c r="I20" s="482"/>
      <c r="J20" s="483"/>
    </row>
    <row r="21" spans="2:10" x14ac:dyDescent="0.25">
      <c r="B21" s="466" t="s">
        <v>26</v>
      </c>
      <c r="C21" s="466"/>
      <c r="D21" s="466"/>
      <c r="E21" s="466"/>
      <c r="F21" s="466"/>
      <c r="G21" s="466"/>
      <c r="H21" s="15">
        <f>ROUND(SUM(H14:H20),1)</f>
        <v>60</v>
      </c>
      <c r="I21" s="462"/>
      <c r="J21" s="462"/>
    </row>
    <row r="22" spans="2:10" ht="15.75" thickBot="1" x14ac:dyDescent="0.3">
      <c r="B22" s="16"/>
      <c r="C22" s="17"/>
      <c r="D22" s="17"/>
      <c r="E22" s="17"/>
      <c r="F22" s="17"/>
      <c r="G22" s="17"/>
      <c r="H22" s="17"/>
      <c r="I22" s="18"/>
      <c r="J22" s="19"/>
    </row>
    <row r="23" spans="2:10" ht="15.75" thickBot="1" x14ac:dyDescent="0.3">
      <c r="B23" s="463" t="s">
        <v>27</v>
      </c>
      <c r="C23" s="463"/>
      <c r="D23" s="463"/>
      <c r="E23" s="463"/>
      <c r="F23" s="463"/>
      <c r="G23" s="463"/>
      <c r="H23" s="463"/>
      <c r="I23" s="463"/>
      <c r="J23" s="463"/>
    </row>
    <row r="24" spans="2:10" ht="15.75" thickBot="1" x14ac:dyDescent="0.3">
      <c r="B24" s="464"/>
      <c r="C24" s="464"/>
      <c r="D24" s="22"/>
      <c r="E24" s="22"/>
      <c r="F24" s="22"/>
      <c r="G24" s="22"/>
      <c r="H24" s="465"/>
      <c r="I24" s="465"/>
      <c r="J24" s="465"/>
    </row>
    <row r="25" spans="2:10" x14ac:dyDescent="0.25">
      <c r="B25" s="23"/>
      <c r="C25" s="24"/>
      <c r="D25" s="24"/>
      <c r="E25" s="24"/>
      <c r="F25" s="24"/>
      <c r="G25" s="24"/>
      <c r="H25" s="24"/>
      <c r="I25" s="25"/>
      <c r="J25" s="26"/>
    </row>
    <row r="26" spans="2:10" x14ac:dyDescent="0.25">
      <c r="B26" s="23"/>
      <c r="C26" s="24"/>
      <c r="D26" s="24"/>
      <c r="E26" s="24"/>
      <c r="F26" s="24"/>
      <c r="G26" s="24"/>
      <c r="H26" s="24"/>
      <c r="I26" s="25"/>
      <c r="J26" s="26"/>
    </row>
    <row r="27" spans="2:10" x14ac:dyDescent="0.25">
      <c r="B27" s="23"/>
      <c r="C27" s="24"/>
      <c r="D27" s="24"/>
      <c r="E27" s="24"/>
      <c r="F27" s="24"/>
      <c r="G27" s="24"/>
      <c r="H27" s="24"/>
      <c r="I27" s="25"/>
      <c r="J27" s="26"/>
    </row>
    <row r="28" spans="2:10" x14ac:dyDescent="0.25">
      <c r="B28" s="23"/>
      <c r="C28" s="24"/>
      <c r="D28" s="24"/>
      <c r="E28" s="24"/>
      <c r="F28" s="24"/>
      <c r="G28" s="24"/>
      <c r="H28" s="24"/>
      <c r="I28" s="25"/>
      <c r="J28" s="26"/>
    </row>
    <row r="29" spans="2:10" x14ac:dyDescent="0.25">
      <c r="B29" s="467" t="s">
        <v>29</v>
      </c>
      <c r="C29" s="467"/>
      <c r="E29" s="468" t="s">
        <v>30</v>
      </c>
      <c r="F29" s="468"/>
      <c r="G29" s="468"/>
      <c r="H29" s="468"/>
      <c r="I29" s="468"/>
      <c r="J29" s="468"/>
    </row>
    <row r="30" spans="2:10" x14ac:dyDescent="0.25">
      <c r="B30" s="27" t="s">
        <v>31</v>
      </c>
      <c r="C30" s="28"/>
      <c r="E30" s="469" t="s">
        <v>32</v>
      </c>
      <c r="F30" s="469"/>
      <c r="G30" s="29"/>
      <c r="H30" s="30"/>
      <c r="I30" s="30"/>
      <c r="J30" s="31"/>
    </row>
    <row r="31" spans="2:10" ht="15.75" customHeight="1" thickBot="1" x14ac:dyDescent="0.3">
      <c r="B31" s="459"/>
      <c r="C31" s="460"/>
      <c r="E31" s="461"/>
      <c r="F31" s="461"/>
      <c r="G31" s="32"/>
      <c r="H31" s="32"/>
      <c r="I31" s="32"/>
      <c r="J31" s="33"/>
    </row>
    <row r="32" spans="2:10" ht="16.5" customHeight="1" thickBot="1" x14ac:dyDescent="0.3">
      <c r="B32" s="459"/>
      <c r="C32" s="460"/>
      <c r="D32" s="34"/>
      <c r="E32" s="461"/>
      <c r="F32" s="461"/>
      <c r="G32" s="34"/>
      <c r="H32" s="34"/>
      <c r="I32" s="34"/>
      <c r="J32" s="35"/>
    </row>
    <row r="33" ht="15" customHeight="1" x14ac:dyDescent="0.25"/>
    <row r="1048551" ht="12.75" customHeight="1" x14ac:dyDescent="0.25"/>
    <row r="1048552" ht="12.75" customHeight="1" x14ac:dyDescent="0.25"/>
  </sheetData>
  <mergeCells count="37">
    <mergeCell ref="B2:C5"/>
    <mergeCell ref="D2:I4"/>
    <mergeCell ref="J2:J3"/>
    <mergeCell ref="B6:B7"/>
    <mergeCell ref="C6:G7"/>
    <mergeCell ref="H6:J6"/>
    <mergeCell ref="C8:G8"/>
    <mergeCell ref="H8:H9"/>
    <mergeCell ref="I8:I9"/>
    <mergeCell ref="J8:J9"/>
    <mergeCell ref="C9:G9"/>
    <mergeCell ref="I12:J12"/>
    <mergeCell ref="I13:J13"/>
    <mergeCell ref="B14:B20"/>
    <mergeCell ref="C14:C20"/>
    <mergeCell ref="D14:D20"/>
    <mergeCell ref="I14:J14"/>
    <mergeCell ref="I15:J15"/>
    <mergeCell ref="I16:J16"/>
    <mergeCell ref="I17:J17"/>
    <mergeCell ref="I18:J20"/>
    <mergeCell ref="B12:B13"/>
    <mergeCell ref="C12:C13"/>
    <mergeCell ref="D12:D13"/>
    <mergeCell ref="E12:G12"/>
    <mergeCell ref="H12:H13"/>
    <mergeCell ref="I21:J21"/>
    <mergeCell ref="B23:J23"/>
    <mergeCell ref="B24:C24"/>
    <mergeCell ref="H24:J24"/>
    <mergeCell ref="B29:C29"/>
    <mergeCell ref="E29:J29"/>
    <mergeCell ref="E30:F30"/>
    <mergeCell ref="B31:B32"/>
    <mergeCell ref="C31:C32"/>
    <mergeCell ref="E31:F32"/>
    <mergeCell ref="B21:G21"/>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72"/>
  <sheetViews>
    <sheetView zoomScaleNormal="100" workbookViewId="0">
      <selection activeCell="AA26" sqref="AA26"/>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2" spans="2:10" ht="19.5" customHeight="1" x14ac:dyDescent="0.25">
      <c r="B2" s="490"/>
      <c r="C2" s="490"/>
      <c r="D2" s="491" t="s">
        <v>8</v>
      </c>
      <c r="E2" s="491"/>
      <c r="F2" s="491"/>
      <c r="G2" s="491"/>
      <c r="H2" s="491"/>
      <c r="I2" s="491"/>
      <c r="J2" s="492" t="s">
        <v>9</v>
      </c>
    </row>
    <row r="3" spans="2:10" ht="17.25" customHeight="1" x14ac:dyDescent="0.25">
      <c r="B3" s="490"/>
      <c r="C3" s="490"/>
      <c r="D3" s="491"/>
      <c r="E3" s="491"/>
      <c r="F3" s="491"/>
      <c r="G3" s="491"/>
      <c r="H3" s="491"/>
      <c r="I3" s="491"/>
      <c r="J3" s="492"/>
    </row>
    <row r="4" spans="2:10" ht="25.5" x14ac:dyDescent="0.25">
      <c r="B4" s="490"/>
      <c r="C4" s="490"/>
      <c r="D4" s="491"/>
      <c r="E4" s="491"/>
      <c r="F4" s="491"/>
      <c r="G4" s="491"/>
      <c r="H4" s="491"/>
      <c r="I4" s="491"/>
      <c r="J4" s="3" t="s">
        <v>10</v>
      </c>
    </row>
    <row r="5" spans="2:10" x14ac:dyDescent="0.25">
      <c r="B5" s="490"/>
      <c r="C5" s="490"/>
      <c r="J5" s="4"/>
    </row>
    <row r="6" spans="2:10" ht="24.75" customHeight="1" x14ac:dyDescent="0.25">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x14ac:dyDescent="0.25">
      <c r="B8" s="8" t="s">
        <v>16</v>
      </c>
      <c r="C8" s="486"/>
      <c r="D8" s="486"/>
      <c r="E8" s="486"/>
      <c r="F8" s="486"/>
      <c r="G8" s="486"/>
      <c r="H8" s="487">
        <v>25</v>
      </c>
      <c r="I8" s="487">
        <v>7</v>
      </c>
      <c r="J8" s="488">
        <f ca="1">+SARDINEL!$J$8</f>
        <v>2023</v>
      </c>
    </row>
    <row r="9" spans="2:10" x14ac:dyDescent="0.25">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24</v>
      </c>
      <c r="J13" s="470"/>
    </row>
    <row r="14" spans="2:10" ht="13.9" customHeight="1" x14ac:dyDescent="0.25">
      <c r="B14" s="472" t="str">
        <f>+PRESUPUESTO!D21</f>
        <v>002.016</v>
      </c>
      <c r="C14" s="501" t="str">
        <f>+PRESUPUESTO!G21</f>
        <v xml:space="preserve">EXCAVACIÓN A CIELO ABIERTO - MATERIAL COMÚN - 0.0 A 2.0 M                  </v>
      </c>
      <c r="D14" s="501" t="str">
        <f>+PRESUPUESTO!H21</f>
        <v>M3</v>
      </c>
      <c r="E14" s="12">
        <v>88</v>
      </c>
      <c r="F14" s="12">
        <v>0.2</v>
      </c>
      <c r="G14" s="13">
        <v>0.2</v>
      </c>
      <c r="H14" s="14">
        <f>+E14*F14*G14</f>
        <v>3.5200000000000005</v>
      </c>
      <c r="I14" s="462" t="s">
        <v>373</v>
      </c>
      <c r="J14" s="462"/>
    </row>
    <row r="15" spans="2:10" ht="13.9" customHeight="1" x14ac:dyDescent="0.25">
      <c r="B15" s="472"/>
      <c r="C15" s="501"/>
      <c r="D15" s="501"/>
      <c r="E15" s="12">
        <v>88</v>
      </c>
      <c r="F15" s="12">
        <v>0.2</v>
      </c>
      <c r="G15" s="13">
        <v>0.2</v>
      </c>
      <c r="H15" s="14">
        <f t="shared" ref="H15:H22" si="0">+E15*F15*G15</f>
        <v>3.5200000000000005</v>
      </c>
      <c r="I15" s="462" t="s">
        <v>374</v>
      </c>
      <c r="J15" s="462"/>
    </row>
    <row r="16" spans="2:10" ht="13.9" customHeight="1" x14ac:dyDescent="0.25">
      <c r="B16" s="472"/>
      <c r="C16" s="501"/>
      <c r="D16" s="501"/>
      <c r="E16" s="12">
        <v>91</v>
      </c>
      <c r="F16" s="12">
        <v>0.2</v>
      </c>
      <c r="G16" s="13">
        <v>0.2</v>
      </c>
      <c r="H16" s="14">
        <f t="shared" si="0"/>
        <v>3.64</v>
      </c>
      <c r="I16" s="462" t="s">
        <v>337</v>
      </c>
      <c r="J16" s="462"/>
    </row>
    <row r="17" spans="2:10" ht="13.9" customHeight="1" x14ac:dyDescent="0.25">
      <c r="B17" s="472"/>
      <c r="C17" s="501"/>
      <c r="D17" s="501"/>
      <c r="E17" s="12">
        <v>91</v>
      </c>
      <c r="F17" s="12">
        <v>0.2</v>
      </c>
      <c r="G17" s="13">
        <v>0.2</v>
      </c>
      <c r="H17" s="14">
        <f t="shared" si="0"/>
        <v>3.64</v>
      </c>
      <c r="I17" s="462" t="s">
        <v>338</v>
      </c>
      <c r="J17" s="462"/>
    </row>
    <row r="18" spans="2:10" ht="13.9" customHeight="1" x14ac:dyDescent="0.25">
      <c r="B18" s="472"/>
      <c r="C18" s="501"/>
      <c r="D18" s="501"/>
      <c r="E18" s="12">
        <f>127+80</f>
        <v>207</v>
      </c>
      <c r="F18" s="12">
        <v>0.2</v>
      </c>
      <c r="G18" s="13">
        <v>0.2</v>
      </c>
      <c r="H18" s="14">
        <f t="shared" si="0"/>
        <v>8.2800000000000011</v>
      </c>
      <c r="I18" s="462" t="s">
        <v>339</v>
      </c>
      <c r="J18" s="462"/>
    </row>
    <row r="19" spans="2:10" ht="13.9" customHeight="1" x14ac:dyDescent="0.25">
      <c r="B19" s="472"/>
      <c r="C19" s="501"/>
      <c r="D19" s="501"/>
      <c r="E19" s="12">
        <f>127+80</f>
        <v>207</v>
      </c>
      <c r="F19" s="12">
        <v>0.2</v>
      </c>
      <c r="G19" s="13">
        <v>0.2</v>
      </c>
      <c r="H19" s="14">
        <f t="shared" si="0"/>
        <v>8.2800000000000011</v>
      </c>
      <c r="I19" s="462" t="s">
        <v>340</v>
      </c>
      <c r="J19" s="462"/>
    </row>
    <row r="20" spans="2:10" x14ac:dyDescent="0.25">
      <c r="B20" s="472"/>
      <c r="C20" s="501"/>
      <c r="D20" s="501"/>
      <c r="E20" s="12">
        <f>104+80</f>
        <v>184</v>
      </c>
      <c r="F20" s="12">
        <v>0.35</v>
      </c>
      <c r="G20" s="13">
        <v>0.2</v>
      </c>
      <c r="H20" s="14">
        <f t="shared" si="0"/>
        <v>12.879999999999999</v>
      </c>
      <c r="I20" s="462" t="s">
        <v>376</v>
      </c>
      <c r="J20" s="462"/>
    </row>
    <row r="21" spans="2:10" ht="30.75" customHeight="1" x14ac:dyDescent="0.25">
      <c r="B21" s="472"/>
      <c r="C21" s="501"/>
      <c r="D21" s="501"/>
      <c r="E21" s="12">
        <v>178</v>
      </c>
      <c r="F21" s="12">
        <v>0.8</v>
      </c>
      <c r="G21" s="13">
        <f>0.2+0.2+0.2+0.2</f>
        <v>0.8</v>
      </c>
      <c r="H21" s="14">
        <f t="shared" si="0"/>
        <v>113.92000000000002</v>
      </c>
      <c r="I21" s="499" t="s">
        <v>375</v>
      </c>
      <c r="J21" s="500"/>
    </row>
    <row r="22" spans="2:10" x14ac:dyDescent="0.25">
      <c r="B22" s="472"/>
      <c r="C22" s="501"/>
      <c r="D22" s="501"/>
      <c r="E22" s="13">
        <f>50+20</f>
        <v>70</v>
      </c>
      <c r="F22" s="13">
        <v>0.4</v>
      </c>
      <c r="G22" s="13">
        <v>0.8</v>
      </c>
      <c r="H22" s="14">
        <f t="shared" si="0"/>
        <v>22.400000000000002</v>
      </c>
      <c r="I22" s="499" t="s">
        <v>377</v>
      </c>
      <c r="J22" s="500"/>
    </row>
    <row r="23" spans="2:10" x14ac:dyDescent="0.25">
      <c r="B23" s="472"/>
      <c r="C23" s="501"/>
      <c r="D23" s="501"/>
      <c r="E23" s="12"/>
      <c r="F23" s="12"/>
      <c r="G23" s="13"/>
      <c r="H23" s="14"/>
      <c r="I23" s="499"/>
      <c r="J23" s="500"/>
    </row>
    <row r="24" spans="2:10" x14ac:dyDescent="0.25">
      <c r="B24" s="472"/>
      <c r="C24" s="501"/>
      <c r="D24" s="501"/>
      <c r="E24" s="12"/>
      <c r="F24" s="12"/>
      <c r="G24" s="13"/>
      <c r="H24" s="14"/>
      <c r="I24" s="462"/>
      <c r="J24" s="462"/>
    </row>
    <row r="25" spans="2:10" x14ac:dyDescent="0.25">
      <c r="B25" s="472"/>
      <c r="C25" s="501"/>
      <c r="D25" s="501"/>
      <c r="E25" s="12"/>
      <c r="F25" s="12"/>
      <c r="G25" s="13"/>
      <c r="H25" s="14"/>
      <c r="I25" s="462"/>
      <c r="J25" s="462"/>
    </row>
    <row r="26" spans="2:10" x14ac:dyDescent="0.25">
      <c r="B26" s="472"/>
      <c r="C26" s="501"/>
      <c r="D26" s="501"/>
      <c r="E26" s="12"/>
      <c r="F26" s="12"/>
      <c r="G26" s="13"/>
      <c r="H26" s="14"/>
      <c r="I26" s="462"/>
      <c r="J26" s="462"/>
    </row>
    <row r="27" spans="2:10" x14ac:dyDescent="0.25">
      <c r="B27" s="466" t="s">
        <v>26</v>
      </c>
      <c r="C27" s="466"/>
      <c r="D27" s="466"/>
      <c r="E27" s="466"/>
      <c r="F27" s="466"/>
      <c r="G27" s="466"/>
      <c r="H27" s="15">
        <f>ROUND(SUM(H14:H26),1)</f>
        <v>180.1</v>
      </c>
      <c r="I27" s="462"/>
      <c r="J27" s="462"/>
    </row>
    <row r="28" spans="2:10" x14ac:dyDescent="0.25">
      <c r="B28" s="16"/>
      <c r="C28" s="17"/>
      <c r="D28" s="17"/>
      <c r="E28" s="17"/>
      <c r="F28" s="17"/>
      <c r="G28" s="17"/>
      <c r="H28" s="17"/>
      <c r="I28" s="18"/>
      <c r="J28" s="19"/>
    </row>
    <row r="29" spans="2:10" x14ac:dyDescent="0.25">
      <c r="B29" s="463" t="s">
        <v>27</v>
      </c>
      <c r="C29" s="463"/>
      <c r="D29" s="463"/>
      <c r="E29" s="463"/>
      <c r="F29" s="463"/>
      <c r="G29" s="463"/>
      <c r="H29" s="463"/>
      <c r="I29" s="463"/>
      <c r="J29" s="463"/>
    </row>
    <row r="30" spans="2:10" x14ac:dyDescent="0.25">
      <c r="B30" s="464" t="s">
        <v>28</v>
      </c>
      <c r="C30" s="464"/>
      <c r="D30" s="20"/>
      <c r="E30" s="20"/>
      <c r="F30" s="20"/>
      <c r="G30" s="20"/>
      <c r="H30" s="465"/>
      <c r="I30" s="465"/>
      <c r="J30" s="465"/>
    </row>
    <row r="31" spans="2:10" x14ac:dyDescent="0.25">
      <c r="B31" s="464"/>
      <c r="C31" s="464"/>
      <c r="D31" s="21"/>
      <c r="E31" s="21"/>
      <c r="F31" s="21"/>
      <c r="G31" s="21"/>
      <c r="H31" s="465"/>
      <c r="I31" s="465"/>
      <c r="J31" s="465"/>
    </row>
    <row r="32" spans="2:10" x14ac:dyDescent="0.25">
      <c r="B32" s="464"/>
      <c r="C32" s="464"/>
      <c r="D32" s="21"/>
      <c r="E32" s="21"/>
      <c r="F32" s="21"/>
      <c r="G32" s="21"/>
      <c r="H32" s="465"/>
      <c r="I32" s="465"/>
      <c r="J32" s="465"/>
    </row>
    <row r="33" spans="2:10" x14ac:dyDescent="0.25">
      <c r="B33" s="464"/>
      <c r="C33" s="464"/>
      <c r="D33" s="21"/>
      <c r="E33" s="21"/>
      <c r="F33" s="21"/>
      <c r="G33" s="21"/>
      <c r="H33" s="465"/>
      <c r="I33" s="465"/>
      <c r="J33" s="465"/>
    </row>
    <row r="34" spans="2:10" x14ac:dyDescent="0.25">
      <c r="B34" s="464"/>
      <c r="C34" s="464"/>
      <c r="D34" s="21"/>
      <c r="E34" s="21"/>
      <c r="F34" s="21"/>
      <c r="G34" s="21"/>
      <c r="H34" s="465"/>
      <c r="I34" s="465"/>
      <c r="J34" s="465"/>
    </row>
    <row r="35" spans="2:10" x14ac:dyDescent="0.25">
      <c r="B35" s="464"/>
      <c r="C35" s="464"/>
      <c r="D35" s="21"/>
      <c r="E35" s="21"/>
      <c r="F35" s="21"/>
      <c r="G35" s="21"/>
      <c r="H35" s="465"/>
      <c r="I35" s="465"/>
      <c r="J35" s="465"/>
    </row>
    <row r="36" spans="2:10" x14ac:dyDescent="0.25">
      <c r="B36" s="464"/>
      <c r="C36" s="464"/>
      <c r="D36" s="21"/>
      <c r="E36" s="21"/>
      <c r="F36" s="21"/>
      <c r="G36" s="21"/>
      <c r="H36" s="465"/>
      <c r="I36" s="465"/>
      <c r="J36" s="465"/>
    </row>
    <row r="37" spans="2:10" x14ac:dyDescent="0.25">
      <c r="B37" s="464"/>
      <c r="C37" s="464"/>
      <c r="D37" s="21"/>
      <c r="E37" s="21"/>
      <c r="F37" s="21"/>
      <c r="G37" s="21"/>
      <c r="H37" s="465"/>
      <c r="I37" s="465"/>
      <c r="J37" s="465"/>
    </row>
    <row r="38" spans="2:10" x14ac:dyDescent="0.25">
      <c r="B38" s="464"/>
      <c r="C38" s="464"/>
      <c r="D38" s="21"/>
      <c r="E38" s="21"/>
      <c r="F38" s="21"/>
      <c r="G38" s="21"/>
      <c r="H38" s="465"/>
      <c r="I38" s="465"/>
      <c r="J38" s="465"/>
    </row>
    <row r="39" spans="2:10" x14ac:dyDescent="0.25">
      <c r="B39" s="464"/>
      <c r="C39" s="464"/>
      <c r="D39" s="21"/>
      <c r="E39" s="21"/>
      <c r="F39" s="21"/>
      <c r="G39" s="21"/>
      <c r="H39" s="465"/>
      <c r="I39" s="465"/>
      <c r="J39" s="465"/>
    </row>
    <row r="40" spans="2:10" x14ac:dyDescent="0.25">
      <c r="B40" s="464"/>
      <c r="C40" s="464"/>
      <c r="D40" s="21"/>
      <c r="E40" s="21"/>
      <c r="F40" s="21"/>
      <c r="G40" s="21"/>
      <c r="H40" s="465"/>
      <c r="I40" s="465"/>
      <c r="J40" s="465"/>
    </row>
    <row r="41" spans="2:10" x14ac:dyDescent="0.25">
      <c r="B41" s="464"/>
      <c r="C41" s="464"/>
      <c r="D41" s="21"/>
      <c r="E41" s="21"/>
      <c r="F41" s="21"/>
      <c r="G41" s="21"/>
      <c r="H41" s="465"/>
      <c r="I41" s="465"/>
      <c r="J41" s="465"/>
    </row>
    <row r="42" spans="2:10" x14ac:dyDescent="0.25">
      <c r="B42" s="464"/>
      <c r="C42" s="464"/>
      <c r="D42" s="21"/>
      <c r="E42" s="21"/>
      <c r="F42" s="21"/>
      <c r="G42" s="21"/>
      <c r="H42" s="465"/>
      <c r="I42" s="465"/>
      <c r="J42" s="465"/>
    </row>
    <row r="43" spans="2:10" x14ac:dyDescent="0.25">
      <c r="B43" s="464"/>
      <c r="C43" s="464"/>
      <c r="D43" s="22"/>
      <c r="E43" s="22"/>
      <c r="F43" s="22"/>
      <c r="G43" s="22"/>
      <c r="H43" s="465"/>
      <c r="I43" s="465"/>
      <c r="J43" s="465"/>
    </row>
    <row r="44" spans="2:10" x14ac:dyDescent="0.25">
      <c r="B44" s="23"/>
      <c r="C44" s="24"/>
      <c r="D44" s="24"/>
      <c r="E44" s="24"/>
      <c r="F44" s="24"/>
      <c r="G44" s="24"/>
      <c r="H44" s="24"/>
      <c r="I44" s="25"/>
      <c r="J44" s="26"/>
    </row>
    <row r="45" spans="2:10" x14ac:dyDescent="0.25">
      <c r="B45" s="23"/>
      <c r="C45" s="24"/>
      <c r="D45" s="24"/>
      <c r="E45" s="24"/>
      <c r="F45" s="24"/>
      <c r="G45" s="24"/>
      <c r="H45" s="24"/>
      <c r="I45" s="25"/>
      <c r="J45" s="26"/>
    </row>
    <row r="46" spans="2:10" x14ac:dyDescent="0.25">
      <c r="B46" s="23"/>
      <c r="C46" s="24"/>
      <c r="D46" s="24"/>
      <c r="E46" s="24"/>
      <c r="F46" s="24"/>
      <c r="G46" s="24"/>
      <c r="H46" s="24"/>
      <c r="I46" s="25"/>
      <c r="J46" s="26"/>
    </row>
    <row r="47" spans="2:10" x14ac:dyDescent="0.25">
      <c r="B47" s="23"/>
      <c r="C47" s="24"/>
      <c r="D47" s="24"/>
      <c r="E47" s="24"/>
      <c r="F47" s="24"/>
      <c r="G47" s="24"/>
      <c r="H47" s="24"/>
      <c r="I47" s="25"/>
      <c r="J47" s="26"/>
    </row>
    <row r="48" spans="2:10" x14ac:dyDescent="0.25">
      <c r="B48" s="467" t="s">
        <v>29</v>
      </c>
      <c r="C48" s="467"/>
      <c r="E48" s="468" t="s">
        <v>30</v>
      </c>
      <c r="F48" s="468"/>
      <c r="G48" s="468"/>
      <c r="H48" s="468"/>
      <c r="I48" s="468"/>
      <c r="J48" s="468"/>
    </row>
    <row r="49" spans="2:10" x14ac:dyDescent="0.25">
      <c r="B49" s="27" t="s">
        <v>31</v>
      </c>
      <c r="C49" s="28"/>
      <c r="E49" s="469" t="s">
        <v>32</v>
      </c>
      <c r="F49" s="469"/>
      <c r="G49" s="29"/>
      <c r="H49" s="30"/>
      <c r="I49" s="30"/>
      <c r="J49" s="31"/>
    </row>
    <row r="50" spans="2:10" ht="15.75" customHeight="1" x14ac:dyDescent="0.25">
      <c r="B50" s="459"/>
      <c r="C50" s="460"/>
      <c r="E50" s="461"/>
      <c r="F50" s="461"/>
      <c r="G50" s="32"/>
      <c r="H50" s="32"/>
      <c r="I50" s="32"/>
      <c r="J50" s="33"/>
    </row>
    <row r="51" spans="2:10" ht="16.5" customHeight="1" x14ac:dyDescent="0.25">
      <c r="B51" s="459"/>
      <c r="C51" s="460"/>
      <c r="D51" s="34"/>
      <c r="E51" s="461"/>
      <c r="F51" s="461"/>
      <c r="G51" s="34"/>
      <c r="H51" s="34"/>
      <c r="I51" s="34"/>
      <c r="J51" s="35"/>
    </row>
    <row r="52" spans="2:10" ht="15" customHeight="1" x14ac:dyDescent="0.25"/>
    <row r="1048570" ht="12.75" customHeight="1" x14ac:dyDescent="0.25"/>
    <row r="1048571" ht="12.75" customHeight="1" x14ac:dyDescent="0.25"/>
    <row r="1048572" ht="12.75" customHeight="1" x14ac:dyDescent="0.25"/>
  </sheetData>
  <mergeCells count="45">
    <mergeCell ref="J8:J9"/>
    <mergeCell ref="B2:C5"/>
    <mergeCell ref="D2:I4"/>
    <mergeCell ref="J2:J3"/>
    <mergeCell ref="B6:B7"/>
    <mergeCell ref="C6:G7"/>
    <mergeCell ref="H6:J6"/>
    <mergeCell ref="C8:G8"/>
    <mergeCell ref="H8:H9"/>
    <mergeCell ref="I8:I9"/>
    <mergeCell ref="C9:G9"/>
    <mergeCell ref="I12:J12"/>
    <mergeCell ref="I13:J13"/>
    <mergeCell ref="B12:B13"/>
    <mergeCell ref="C12:C13"/>
    <mergeCell ref="I22:J22"/>
    <mergeCell ref="I21:J21"/>
    <mergeCell ref="D12:D13"/>
    <mergeCell ref="E12:G12"/>
    <mergeCell ref="H12:H13"/>
    <mergeCell ref="I23:J23"/>
    <mergeCell ref="I25:J25"/>
    <mergeCell ref="I24:J24"/>
    <mergeCell ref="B14:B26"/>
    <mergeCell ref="C14:C26"/>
    <mergeCell ref="D14:D26"/>
    <mergeCell ref="I14:J14"/>
    <mergeCell ref="I15:J15"/>
    <mergeCell ref="I16:J16"/>
    <mergeCell ref="I17:J17"/>
    <mergeCell ref="I18:J18"/>
    <mergeCell ref="I19:J19"/>
    <mergeCell ref="I20:J20"/>
    <mergeCell ref="I26:J26"/>
    <mergeCell ref="B27:G27"/>
    <mergeCell ref="I27:J27"/>
    <mergeCell ref="B29:J29"/>
    <mergeCell ref="B30:C43"/>
    <mergeCell ref="H30:J43"/>
    <mergeCell ref="B48:C48"/>
    <mergeCell ref="E48:J48"/>
    <mergeCell ref="E49:F49"/>
    <mergeCell ref="B50:B51"/>
    <mergeCell ref="C50:C51"/>
    <mergeCell ref="E50:F51"/>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54"/>
  <sheetViews>
    <sheetView topLeftCell="A12" zoomScaleNormal="100" workbookViewId="0">
      <selection activeCell="H32" sqref="H32:J45"/>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24</v>
      </c>
      <c r="J13" s="470"/>
    </row>
    <row r="14" spans="2:10" ht="39" customHeight="1" x14ac:dyDescent="0.25">
      <c r="B14" s="502" t="str">
        <f>+PRESUPUESTO!D22</f>
        <v>002.032</v>
      </c>
      <c r="C14" s="504" t="str">
        <f>+PRESUPUESTO!G22</f>
        <v>RETIRO DE MATERIAL SOBRANTE EN VOLQUETA, CARGUE MANUAL</v>
      </c>
      <c r="D14" s="504" t="str">
        <f>+PRESUPUESTO!H22</f>
        <v>M3</v>
      </c>
      <c r="E14" s="12"/>
      <c r="F14" s="12"/>
      <c r="G14" s="13"/>
      <c r="H14" s="14">
        <f>+EXCAVACIÓN!H27</f>
        <v>180.1</v>
      </c>
      <c r="I14" s="462" t="str">
        <f>+EXCAVACIÓN!C14</f>
        <v xml:space="preserve">EXCAVACIÓN A CIELO ABIERTO - MATERIAL COMÚN - 0.0 A 2.0 M                  </v>
      </c>
      <c r="J14" s="462"/>
    </row>
    <row r="15" spans="2:10" ht="13.9" customHeight="1" x14ac:dyDescent="0.25">
      <c r="B15" s="503"/>
      <c r="C15" s="505"/>
      <c r="D15" s="505"/>
      <c r="E15" s="12"/>
      <c r="F15" s="12"/>
      <c r="G15" s="13"/>
      <c r="H15" s="14">
        <f t="shared" ref="H15:H22" si="0">+E15*F15*G15</f>
        <v>0</v>
      </c>
      <c r="I15" s="462"/>
      <c r="J15" s="462"/>
    </row>
    <row r="16" spans="2:10" ht="13.9" customHeight="1" x14ac:dyDescent="0.25">
      <c r="B16" s="503"/>
      <c r="C16" s="505"/>
      <c r="D16" s="505"/>
      <c r="E16" s="12"/>
      <c r="F16" s="12"/>
      <c r="G16" s="13"/>
      <c r="H16" s="14">
        <f t="shared" si="0"/>
        <v>0</v>
      </c>
      <c r="I16" s="462"/>
      <c r="J16" s="462"/>
    </row>
    <row r="17" spans="2:10" ht="13.9" customHeight="1" x14ac:dyDescent="0.25">
      <c r="B17" s="503"/>
      <c r="C17" s="505"/>
      <c r="D17" s="505"/>
      <c r="E17" s="12"/>
      <c r="F17" s="12"/>
      <c r="G17" s="13"/>
      <c r="H17" s="14">
        <f t="shared" si="0"/>
        <v>0</v>
      </c>
      <c r="I17" s="462"/>
      <c r="J17" s="462"/>
    </row>
    <row r="18" spans="2:10" ht="13.9" customHeight="1" x14ac:dyDescent="0.25">
      <c r="B18" s="503"/>
      <c r="C18" s="505"/>
      <c r="D18" s="505"/>
      <c r="E18" s="12"/>
      <c r="F18" s="12"/>
      <c r="G18" s="13"/>
      <c r="H18" s="14">
        <f t="shared" si="0"/>
        <v>0</v>
      </c>
      <c r="I18" s="462"/>
      <c r="J18" s="462"/>
    </row>
    <row r="19" spans="2:10" ht="13.9" customHeight="1" x14ac:dyDescent="0.25">
      <c r="B19" s="503"/>
      <c r="C19" s="505"/>
      <c r="D19" s="505"/>
      <c r="E19" s="12"/>
      <c r="F19" s="12"/>
      <c r="G19" s="13"/>
      <c r="H19" s="14">
        <f t="shared" si="0"/>
        <v>0</v>
      </c>
      <c r="I19" s="462"/>
      <c r="J19" s="462"/>
    </row>
    <row r="20" spans="2:10" ht="13.9" customHeight="1" x14ac:dyDescent="0.25">
      <c r="B20" s="503"/>
      <c r="C20" s="505"/>
      <c r="D20" s="505"/>
      <c r="E20" s="12"/>
      <c r="F20" s="12"/>
      <c r="G20" s="13"/>
      <c r="H20" s="14">
        <f t="shared" si="0"/>
        <v>0</v>
      </c>
      <c r="I20" s="462"/>
      <c r="J20" s="462"/>
    </row>
    <row r="21" spans="2:10" ht="13.9" customHeight="1" x14ac:dyDescent="0.25">
      <c r="B21" s="503"/>
      <c r="C21" s="505"/>
      <c r="D21" s="505"/>
      <c r="E21" s="12"/>
      <c r="F21" s="12"/>
      <c r="G21" s="13"/>
      <c r="H21" s="380">
        <f t="shared" si="0"/>
        <v>0</v>
      </c>
      <c r="I21" s="499"/>
      <c r="J21" s="500"/>
    </row>
    <row r="22" spans="2:10" ht="13.9" customHeight="1" x14ac:dyDescent="0.25">
      <c r="B22" s="503"/>
      <c r="C22" s="505"/>
      <c r="D22" s="505"/>
      <c r="E22" s="13"/>
      <c r="F22" s="13"/>
      <c r="G22" s="13"/>
      <c r="H22" s="14">
        <f t="shared" si="0"/>
        <v>0</v>
      </c>
      <c r="I22" s="499"/>
      <c r="J22" s="500"/>
    </row>
    <row r="23" spans="2:10" s="1" customFormat="1" ht="16.5" customHeight="1" x14ac:dyDescent="0.25">
      <c r="B23" s="503"/>
      <c r="C23" s="505"/>
      <c r="D23" s="505"/>
      <c r="E23" s="12"/>
      <c r="F23" s="12"/>
      <c r="G23" s="13"/>
      <c r="H23" s="14">
        <f t="shared" ref="H23:H26" si="1">+E23*F23*G23</f>
        <v>0</v>
      </c>
      <c r="I23" s="499"/>
      <c r="J23" s="500"/>
    </row>
    <row r="24" spans="2:10" s="1" customFormat="1" ht="16.5" customHeight="1" x14ac:dyDescent="0.25">
      <c r="B24" s="503"/>
      <c r="C24" s="505"/>
      <c r="D24" s="505"/>
      <c r="E24" s="12"/>
      <c r="F24" s="12"/>
      <c r="G24" s="13"/>
      <c r="H24" s="14">
        <f t="shared" si="1"/>
        <v>0</v>
      </c>
      <c r="I24" s="462"/>
      <c r="J24" s="462"/>
    </row>
    <row r="25" spans="2:10" s="1" customFormat="1" ht="16.5" customHeight="1" x14ac:dyDescent="0.25">
      <c r="B25" s="503"/>
      <c r="C25" s="505"/>
      <c r="D25" s="505"/>
      <c r="E25" s="12"/>
      <c r="F25" s="12"/>
      <c r="G25" s="13"/>
      <c r="H25" s="14">
        <f t="shared" si="1"/>
        <v>0</v>
      </c>
      <c r="I25" s="462"/>
      <c r="J25" s="462"/>
    </row>
    <row r="26" spans="2:10" s="1" customFormat="1" ht="16.5" customHeight="1" x14ac:dyDescent="0.25">
      <c r="B26" s="503"/>
      <c r="C26" s="505"/>
      <c r="D26" s="505"/>
      <c r="E26" s="12"/>
      <c r="F26" s="12"/>
      <c r="G26" s="13"/>
      <c r="H26" s="14">
        <f t="shared" si="1"/>
        <v>0</v>
      </c>
      <c r="I26" s="462"/>
      <c r="J26" s="462"/>
    </row>
    <row r="27" spans="2:10" s="1" customFormat="1" ht="16.5" customHeight="1" x14ac:dyDescent="0.25">
      <c r="B27" s="503"/>
      <c r="C27" s="505"/>
      <c r="D27" s="505"/>
      <c r="E27" s="12"/>
      <c r="F27" s="12"/>
      <c r="G27" s="13"/>
      <c r="H27" s="14">
        <f t="shared" ref="H27:H28" si="2">+E27*F27*G27</f>
        <v>0</v>
      </c>
      <c r="I27" s="462"/>
      <c r="J27" s="462"/>
    </row>
    <row r="28" spans="2:10" s="1" customFormat="1" ht="16.5" customHeight="1" x14ac:dyDescent="0.25">
      <c r="B28" s="503"/>
      <c r="C28" s="505"/>
      <c r="D28" s="505"/>
      <c r="E28" s="12"/>
      <c r="F28" s="12"/>
      <c r="G28" s="13"/>
      <c r="H28" s="14">
        <f t="shared" si="2"/>
        <v>0</v>
      </c>
      <c r="I28" s="462"/>
      <c r="J28" s="462"/>
    </row>
    <row r="29" spans="2:10" s="1" customFormat="1" x14ac:dyDescent="0.25">
      <c r="B29" s="466" t="s">
        <v>26</v>
      </c>
      <c r="C29" s="466"/>
      <c r="D29" s="466"/>
      <c r="E29" s="466"/>
      <c r="F29" s="466"/>
      <c r="G29" s="466"/>
      <c r="H29" s="15">
        <f>ROUND(SUM(H14:H28),1)</f>
        <v>180.1</v>
      </c>
      <c r="I29" s="462"/>
      <c r="J29" s="462"/>
    </row>
    <row r="30" spans="2:10" s="1" customFormat="1" ht="15.75" thickBot="1" x14ac:dyDescent="0.3">
      <c r="B30" s="16"/>
      <c r="C30" s="17"/>
      <c r="D30" s="17"/>
      <c r="E30" s="17"/>
      <c r="F30" s="17"/>
      <c r="G30" s="17"/>
      <c r="H30" s="17"/>
      <c r="I30" s="18"/>
      <c r="J30" s="19"/>
    </row>
    <row r="31" spans="2:10" s="1" customFormat="1" ht="15.75" thickBot="1" x14ac:dyDescent="0.3">
      <c r="B31" s="463" t="s">
        <v>27</v>
      </c>
      <c r="C31" s="463"/>
      <c r="D31" s="463"/>
      <c r="E31" s="463"/>
      <c r="F31" s="463"/>
      <c r="G31" s="463"/>
      <c r="H31" s="463"/>
      <c r="I31" s="463"/>
      <c r="J31" s="463"/>
    </row>
    <row r="32" spans="2:10" s="1" customFormat="1" ht="15.75" thickBot="1" x14ac:dyDescent="0.3">
      <c r="B32" s="464" t="s">
        <v>28</v>
      </c>
      <c r="C32" s="464"/>
      <c r="D32" s="20"/>
      <c r="E32" s="20"/>
      <c r="F32" s="20"/>
      <c r="G32" s="20"/>
      <c r="H32" s="465"/>
      <c r="I32" s="465"/>
      <c r="J32" s="465"/>
    </row>
    <row r="33" spans="2:10" s="1" customFormat="1" ht="15.75" thickBot="1" x14ac:dyDescent="0.3">
      <c r="B33" s="464"/>
      <c r="C33" s="464"/>
      <c r="D33" s="21"/>
      <c r="E33" s="21"/>
      <c r="F33" s="21"/>
      <c r="G33" s="21"/>
      <c r="H33" s="465"/>
      <c r="I33" s="465"/>
      <c r="J33" s="465"/>
    </row>
    <row r="34" spans="2:10" s="1" customFormat="1" ht="15.75" thickBot="1" x14ac:dyDescent="0.3">
      <c r="B34" s="464"/>
      <c r="C34" s="464"/>
      <c r="D34" s="21"/>
      <c r="E34" s="21"/>
      <c r="F34" s="21"/>
      <c r="G34" s="21"/>
      <c r="H34" s="465"/>
      <c r="I34" s="465"/>
      <c r="J34" s="465"/>
    </row>
    <row r="35" spans="2:10" s="1" customFormat="1" ht="15.75" thickBot="1" x14ac:dyDescent="0.3">
      <c r="B35" s="464"/>
      <c r="C35" s="464"/>
      <c r="D35" s="21"/>
      <c r="E35" s="21"/>
      <c r="F35" s="21"/>
      <c r="G35" s="21"/>
      <c r="H35" s="465"/>
      <c r="I35" s="465"/>
      <c r="J35" s="465"/>
    </row>
    <row r="36" spans="2:10" s="1" customFormat="1" ht="15.75" thickBot="1" x14ac:dyDescent="0.3">
      <c r="B36" s="464"/>
      <c r="C36" s="464"/>
      <c r="D36" s="21"/>
      <c r="E36" s="21"/>
      <c r="F36" s="21"/>
      <c r="G36" s="21"/>
      <c r="H36" s="465"/>
      <c r="I36" s="465"/>
      <c r="J36" s="465"/>
    </row>
    <row r="37" spans="2:10" s="1" customFormat="1" ht="15.75" thickBot="1" x14ac:dyDescent="0.3">
      <c r="B37" s="464"/>
      <c r="C37" s="464"/>
      <c r="D37" s="21"/>
      <c r="E37" s="21"/>
      <c r="F37" s="21"/>
      <c r="G37" s="21"/>
      <c r="H37" s="465"/>
      <c r="I37" s="465"/>
      <c r="J37" s="465"/>
    </row>
    <row r="38" spans="2:10" s="1" customFormat="1" ht="15.75" thickBot="1" x14ac:dyDescent="0.3">
      <c r="B38" s="464"/>
      <c r="C38" s="464"/>
      <c r="D38" s="21"/>
      <c r="E38" s="21"/>
      <c r="F38" s="21"/>
      <c r="G38" s="21"/>
      <c r="H38" s="465"/>
      <c r="I38" s="465"/>
      <c r="J38" s="465"/>
    </row>
    <row r="39" spans="2:10" s="1" customFormat="1" ht="15.75" thickBot="1" x14ac:dyDescent="0.3">
      <c r="B39" s="464"/>
      <c r="C39" s="464"/>
      <c r="D39" s="21"/>
      <c r="E39" s="21"/>
      <c r="F39" s="21"/>
      <c r="G39" s="21"/>
      <c r="H39" s="465"/>
      <c r="I39" s="465"/>
      <c r="J39" s="465"/>
    </row>
    <row r="40" spans="2:10" s="1" customFormat="1" ht="15.75" thickBot="1" x14ac:dyDescent="0.3">
      <c r="B40" s="464"/>
      <c r="C40" s="464"/>
      <c r="D40" s="21"/>
      <c r="E40" s="21"/>
      <c r="F40" s="21"/>
      <c r="G40" s="21"/>
      <c r="H40" s="465"/>
      <c r="I40" s="465"/>
      <c r="J40" s="465"/>
    </row>
    <row r="41" spans="2:10" s="1" customFormat="1" ht="15.75" thickBot="1" x14ac:dyDescent="0.3">
      <c r="B41" s="464"/>
      <c r="C41" s="464"/>
      <c r="D41" s="21"/>
      <c r="E41" s="21"/>
      <c r="F41" s="21"/>
      <c r="G41" s="21"/>
      <c r="H41" s="465"/>
      <c r="I41" s="465"/>
      <c r="J41" s="465"/>
    </row>
    <row r="42" spans="2:10" s="1" customFormat="1" ht="15.75" thickBot="1" x14ac:dyDescent="0.3">
      <c r="B42" s="464"/>
      <c r="C42" s="464"/>
      <c r="D42" s="21"/>
      <c r="E42" s="21"/>
      <c r="F42" s="21"/>
      <c r="G42" s="21"/>
      <c r="H42" s="465"/>
      <c r="I42" s="465"/>
      <c r="J42" s="465"/>
    </row>
    <row r="43" spans="2:10" s="1" customFormat="1" ht="15.75" thickBot="1" x14ac:dyDescent="0.3">
      <c r="B43" s="464"/>
      <c r="C43" s="464"/>
      <c r="D43" s="21"/>
      <c r="E43" s="21"/>
      <c r="F43" s="21"/>
      <c r="G43" s="21"/>
      <c r="H43" s="465"/>
      <c r="I43" s="465"/>
      <c r="J43" s="465"/>
    </row>
    <row r="44" spans="2:10" s="1" customFormat="1" ht="15.75" thickBot="1" x14ac:dyDescent="0.3">
      <c r="B44" s="464"/>
      <c r="C44" s="464"/>
      <c r="D44" s="21"/>
      <c r="E44" s="21"/>
      <c r="F44" s="21"/>
      <c r="G44" s="21"/>
      <c r="H44" s="465"/>
      <c r="I44" s="465"/>
      <c r="J44" s="465"/>
    </row>
    <row r="45" spans="2:10" s="1" customFormat="1" ht="15.75" thickBot="1" x14ac:dyDescent="0.3">
      <c r="B45" s="464"/>
      <c r="C45" s="464"/>
      <c r="D45" s="22"/>
      <c r="E45" s="22"/>
      <c r="F45" s="22"/>
      <c r="G45" s="22"/>
      <c r="H45" s="465"/>
      <c r="I45" s="465"/>
      <c r="J45" s="465"/>
    </row>
    <row r="46" spans="2:10" s="1" customFormat="1" x14ac:dyDescent="0.25">
      <c r="B46" s="23"/>
      <c r="C46" s="24"/>
      <c r="D46" s="24"/>
      <c r="E46" s="24"/>
      <c r="F46" s="24"/>
      <c r="G46" s="24"/>
      <c r="H46" s="24"/>
      <c r="I46" s="25"/>
      <c r="J46" s="26"/>
    </row>
    <row r="47" spans="2:10" s="1" customFormat="1" x14ac:dyDescent="0.25">
      <c r="B47" s="23"/>
      <c r="C47" s="24"/>
      <c r="D47" s="24"/>
      <c r="E47" s="24"/>
      <c r="F47" s="24"/>
      <c r="G47" s="24"/>
      <c r="H47" s="24"/>
      <c r="I47" s="25"/>
      <c r="J47" s="26"/>
    </row>
    <row r="48" spans="2:10" s="1" customFormat="1" x14ac:dyDescent="0.25">
      <c r="B48" s="23"/>
      <c r="C48" s="24"/>
      <c r="D48" s="24"/>
      <c r="E48" s="24"/>
      <c r="F48" s="24"/>
      <c r="G48" s="24"/>
      <c r="H48" s="24"/>
      <c r="I48" s="25"/>
      <c r="J48" s="26"/>
    </row>
    <row r="49" spans="2:10" s="1" customFormat="1" x14ac:dyDescent="0.25">
      <c r="B49" s="23"/>
      <c r="C49" s="24"/>
      <c r="D49" s="24"/>
      <c r="E49" s="24"/>
      <c r="F49" s="24"/>
      <c r="G49" s="24"/>
      <c r="H49" s="24"/>
      <c r="I49" s="25"/>
      <c r="J49" s="26"/>
    </row>
    <row r="50" spans="2:10" s="1" customFormat="1" x14ac:dyDescent="0.25">
      <c r="B50" s="467" t="s">
        <v>29</v>
      </c>
      <c r="C50" s="467"/>
      <c r="E50" s="468" t="s">
        <v>30</v>
      </c>
      <c r="F50" s="468"/>
      <c r="G50" s="468"/>
      <c r="H50" s="468"/>
      <c r="I50" s="468"/>
      <c r="J50" s="468"/>
    </row>
    <row r="51" spans="2:10" s="1" customFormat="1" x14ac:dyDescent="0.25">
      <c r="B51" s="27" t="s">
        <v>31</v>
      </c>
      <c r="C51" s="28"/>
      <c r="E51" s="469" t="s">
        <v>32</v>
      </c>
      <c r="F51" s="469"/>
      <c r="G51" s="29"/>
      <c r="H51" s="30"/>
      <c r="I51" s="30"/>
      <c r="J51" s="31"/>
    </row>
    <row r="52" spans="2:10" s="1" customFormat="1" ht="15.75" customHeight="1" thickBot="1" x14ac:dyDescent="0.3">
      <c r="B52" s="459"/>
      <c r="C52" s="460"/>
      <c r="E52" s="461"/>
      <c r="F52" s="461"/>
      <c r="G52" s="32"/>
      <c r="H52" s="32"/>
      <c r="I52" s="32"/>
      <c r="J52" s="33"/>
    </row>
    <row r="53" spans="2:10" s="1" customFormat="1" ht="16.5" customHeight="1" thickBot="1" x14ac:dyDescent="0.3">
      <c r="B53" s="459"/>
      <c r="C53" s="460"/>
      <c r="D53" s="34"/>
      <c r="E53" s="461"/>
      <c r="F53" s="461"/>
      <c r="G53" s="34"/>
      <c r="H53" s="34"/>
      <c r="I53" s="34"/>
      <c r="J53" s="35"/>
    </row>
    <row r="54" spans="2:10" s="1" customFormat="1" ht="15" customHeight="1" x14ac:dyDescent="0.25">
      <c r="I54" s="2"/>
      <c r="J54" s="2"/>
    </row>
  </sheetData>
  <mergeCells count="47">
    <mergeCell ref="B2:C5"/>
    <mergeCell ref="D2:I4"/>
    <mergeCell ref="J2:J3"/>
    <mergeCell ref="B6:B7"/>
    <mergeCell ref="C6:G7"/>
    <mergeCell ref="H6:J6"/>
    <mergeCell ref="B12:B13"/>
    <mergeCell ref="C12:C13"/>
    <mergeCell ref="D12:D13"/>
    <mergeCell ref="E12:G12"/>
    <mergeCell ref="H12:H13"/>
    <mergeCell ref="I12:J12"/>
    <mergeCell ref="I13:J13"/>
    <mergeCell ref="I14:J14"/>
    <mergeCell ref="I15:J15"/>
    <mergeCell ref="I16:J16"/>
    <mergeCell ref="C8:G8"/>
    <mergeCell ref="H8:H9"/>
    <mergeCell ref="I8:I9"/>
    <mergeCell ref="J8:J9"/>
    <mergeCell ref="C9:G9"/>
    <mergeCell ref="B14:B28"/>
    <mergeCell ref="D14:D28"/>
    <mergeCell ref="C14:C28"/>
    <mergeCell ref="I23:J23"/>
    <mergeCell ref="I17:J17"/>
    <mergeCell ref="I18:J18"/>
    <mergeCell ref="I19:J19"/>
    <mergeCell ref="I20:J20"/>
    <mergeCell ref="I21:J21"/>
    <mergeCell ref="I22:J22"/>
    <mergeCell ref="B52:B53"/>
    <mergeCell ref="C52:C53"/>
    <mergeCell ref="E52:F53"/>
    <mergeCell ref="I24:J24"/>
    <mergeCell ref="I25:J25"/>
    <mergeCell ref="I26:J26"/>
    <mergeCell ref="I27:J27"/>
    <mergeCell ref="I28:J28"/>
    <mergeCell ref="B31:J31"/>
    <mergeCell ref="B32:C45"/>
    <mergeCell ref="H32:J45"/>
    <mergeCell ref="B50:C50"/>
    <mergeCell ref="E50:J50"/>
    <mergeCell ref="E51:F51"/>
    <mergeCell ref="B29:G29"/>
    <mergeCell ref="I29:J29"/>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7" zoomScaleNormal="100" workbookViewId="0">
      <selection activeCell="G40" sqref="G40"/>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24</v>
      </c>
      <c r="J13" s="470"/>
    </row>
    <row r="14" spans="2:10" ht="13.9" customHeight="1" x14ac:dyDescent="0.25">
      <c r="B14" s="472" t="str">
        <f>PRESUPUESTO!D23</f>
        <v>002.022</v>
      </c>
      <c r="C14" s="501" t="str">
        <f>PRESUPUESTO!G23</f>
        <v>CONFORMACION TALUDES EN TIERRA</v>
      </c>
      <c r="D14" s="501" t="str">
        <f>PRESUPUESTO!H23</f>
        <v>M3</v>
      </c>
      <c r="E14" s="12">
        <v>28</v>
      </c>
      <c r="F14" s="12">
        <v>1</v>
      </c>
      <c r="G14" s="13">
        <v>2</v>
      </c>
      <c r="H14" s="14">
        <f>+E14*F14*G14</f>
        <v>56</v>
      </c>
      <c r="I14" s="462" t="s">
        <v>490</v>
      </c>
      <c r="J14" s="462"/>
    </row>
    <row r="15" spans="2:10" ht="13.9" customHeight="1" x14ac:dyDescent="0.25">
      <c r="B15" s="472"/>
      <c r="C15" s="501"/>
      <c r="D15" s="501"/>
      <c r="E15" s="12"/>
      <c r="F15" s="12"/>
      <c r="G15" s="13"/>
      <c r="H15" s="14"/>
      <c r="I15" s="462"/>
      <c r="J15" s="462"/>
    </row>
    <row r="16" spans="2:10" ht="13.9" customHeight="1" x14ac:dyDescent="0.25">
      <c r="B16" s="472"/>
      <c r="C16" s="501"/>
      <c r="D16" s="501"/>
      <c r="E16" s="12"/>
      <c r="F16" s="12"/>
      <c r="G16" s="13"/>
      <c r="H16" s="14"/>
      <c r="I16" s="462"/>
      <c r="J16" s="462"/>
    </row>
    <row r="17" spans="2:10" ht="13.9" customHeight="1" x14ac:dyDescent="0.25">
      <c r="B17" s="472"/>
      <c r="C17" s="501"/>
      <c r="D17" s="501"/>
      <c r="E17" s="12"/>
      <c r="F17" s="12"/>
      <c r="G17" s="13"/>
      <c r="H17" s="14"/>
      <c r="I17" s="462"/>
      <c r="J17" s="462"/>
    </row>
    <row r="18" spans="2:10" s="1" customFormat="1" x14ac:dyDescent="0.25">
      <c r="B18" s="472"/>
      <c r="C18" s="501"/>
      <c r="D18" s="501"/>
      <c r="E18" s="12"/>
      <c r="F18" s="12"/>
      <c r="G18" s="13"/>
      <c r="H18" s="14"/>
      <c r="I18" s="499"/>
      <c r="J18" s="500"/>
    </row>
    <row r="19" spans="2:10" s="1" customFormat="1" x14ac:dyDescent="0.25">
      <c r="B19" s="472"/>
      <c r="C19" s="501"/>
      <c r="D19" s="501"/>
      <c r="E19" s="12"/>
      <c r="F19" s="12"/>
      <c r="G19" s="13"/>
      <c r="H19" s="14"/>
      <c r="I19" s="462"/>
      <c r="J19" s="462"/>
    </row>
    <row r="20" spans="2:10" s="1" customFormat="1" x14ac:dyDescent="0.25">
      <c r="B20" s="472"/>
      <c r="C20" s="501"/>
      <c r="D20" s="501"/>
      <c r="E20" s="12"/>
      <c r="F20" s="12"/>
      <c r="G20" s="13"/>
      <c r="H20" s="14"/>
      <c r="I20" s="462"/>
      <c r="J20" s="462"/>
    </row>
    <row r="21" spans="2:10" s="1" customFormat="1" x14ac:dyDescent="0.25">
      <c r="B21" s="472"/>
      <c r="C21" s="501"/>
      <c r="D21" s="501"/>
      <c r="E21" s="12"/>
      <c r="F21" s="12"/>
      <c r="G21" s="13"/>
      <c r="H21" s="14"/>
      <c r="I21" s="462"/>
      <c r="J21" s="462"/>
    </row>
    <row r="22" spans="2:10" s="1" customFormat="1" x14ac:dyDescent="0.25">
      <c r="B22" s="466" t="s">
        <v>26</v>
      </c>
      <c r="C22" s="466"/>
      <c r="D22" s="466"/>
      <c r="E22" s="466"/>
      <c r="F22" s="466"/>
      <c r="G22" s="466"/>
      <c r="H22" s="15">
        <f>ROUND(SUM(H14:H21),1)</f>
        <v>56</v>
      </c>
      <c r="I22" s="462"/>
      <c r="J22" s="462"/>
    </row>
    <row r="23" spans="2:10" s="1" customFormat="1" ht="15.75" thickBot="1" x14ac:dyDescent="0.3">
      <c r="B23" s="16"/>
      <c r="C23" s="17"/>
      <c r="D23" s="17"/>
      <c r="E23" s="17"/>
      <c r="F23" s="17"/>
      <c r="G23" s="17"/>
      <c r="H23" s="17"/>
      <c r="I23" s="18"/>
      <c r="J23" s="19"/>
    </row>
    <row r="24" spans="2:10" s="1" customFormat="1" ht="15.75" thickBot="1" x14ac:dyDescent="0.3">
      <c r="B24" s="463" t="s">
        <v>27</v>
      </c>
      <c r="C24" s="463"/>
      <c r="D24" s="463"/>
      <c r="E24" s="463"/>
      <c r="F24" s="463"/>
      <c r="G24" s="463"/>
      <c r="H24" s="463"/>
      <c r="I24" s="463"/>
      <c r="J24" s="463"/>
    </row>
    <row r="25" spans="2:10" s="1" customFormat="1" ht="15.75" thickBot="1" x14ac:dyDescent="0.3">
      <c r="B25" s="464" t="s">
        <v>28</v>
      </c>
      <c r="C25" s="464"/>
      <c r="D25" s="20"/>
      <c r="E25" s="20"/>
      <c r="F25" s="20"/>
      <c r="G25" s="20"/>
      <c r="H25" s="465"/>
      <c r="I25" s="465"/>
      <c r="J25" s="465"/>
    </row>
    <row r="26" spans="2:10" s="1" customFormat="1" ht="15.75" thickBot="1" x14ac:dyDescent="0.3">
      <c r="B26" s="464"/>
      <c r="C26" s="464"/>
      <c r="D26" s="21"/>
      <c r="E26" s="21"/>
      <c r="F26" s="21"/>
      <c r="G26" s="21"/>
      <c r="H26" s="465"/>
      <c r="I26" s="465"/>
      <c r="J26" s="465"/>
    </row>
    <row r="27" spans="2:10" s="1" customFormat="1" ht="15.75" thickBot="1" x14ac:dyDescent="0.3">
      <c r="B27" s="464"/>
      <c r="C27" s="464"/>
      <c r="D27" s="21"/>
      <c r="E27" s="21"/>
      <c r="F27" s="21"/>
      <c r="G27" s="21"/>
      <c r="H27" s="465"/>
      <c r="I27" s="465"/>
      <c r="J27" s="465"/>
    </row>
    <row r="28" spans="2:10" s="1" customFormat="1" ht="15.75" thickBot="1" x14ac:dyDescent="0.3">
      <c r="B28" s="464"/>
      <c r="C28" s="464"/>
      <c r="D28" s="21"/>
      <c r="E28" s="21"/>
      <c r="F28" s="21"/>
      <c r="G28" s="21"/>
      <c r="H28" s="465"/>
      <c r="I28" s="465"/>
      <c r="J28" s="465"/>
    </row>
    <row r="29" spans="2:10" s="1" customFormat="1" ht="15.75" thickBot="1" x14ac:dyDescent="0.3">
      <c r="B29" s="464"/>
      <c r="C29" s="464"/>
      <c r="D29" s="21"/>
      <c r="E29" s="21"/>
      <c r="F29" s="21"/>
      <c r="G29" s="21"/>
      <c r="H29" s="465"/>
      <c r="I29" s="465"/>
      <c r="J29" s="465"/>
    </row>
    <row r="30" spans="2:10" s="1" customFormat="1" ht="15.75" thickBot="1" x14ac:dyDescent="0.3">
      <c r="B30" s="464"/>
      <c r="C30" s="464"/>
      <c r="D30" s="21"/>
      <c r="E30" s="21"/>
      <c r="F30" s="21"/>
      <c r="G30" s="21"/>
      <c r="H30" s="465"/>
      <c r="I30" s="465"/>
      <c r="J30" s="465"/>
    </row>
    <row r="31" spans="2:10" s="1" customFormat="1" ht="15.75" thickBot="1" x14ac:dyDescent="0.3">
      <c r="B31" s="464"/>
      <c r="C31" s="464"/>
      <c r="D31" s="21"/>
      <c r="E31" s="21"/>
      <c r="F31" s="21"/>
      <c r="G31" s="21"/>
      <c r="H31" s="465"/>
      <c r="I31" s="465"/>
      <c r="J31" s="465"/>
    </row>
    <row r="32" spans="2:10" s="1" customFormat="1" ht="15.75" thickBot="1" x14ac:dyDescent="0.3">
      <c r="B32" s="464"/>
      <c r="C32" s="464"/>
      <c r="D32" s="21"/>
      <c r="E32" s="21"/>
      <c r="F32" s="21"/>
      <c r="G32" s="21"/>
      <c r="H32" s="465"/>
      <c r="I32" s="465"/>
      <c r="J32" s="465"/>
    </row>
    <row r="33" spans="2:10" s="1" customFormat="1" ht="15.75" thickBot="1" x14ac:dyDescent="0.3">
      <c r="B33" s="464"/>
      <c r="C33" s="464"/>
      <c r="D33" s="21"/>
      <c r="E33" s="21"/>
      <c r="F33" s="21"/>
      <c r="G33" s="21"/>
      <c r="H33" s="465"/>
      <c r="I33" s="465"/>
      <c r="J33" s="465"/>
    </row>
    <row r="34" spans="2:10" s="1" customFormat="1" ht="15.75" thickBot="1" x14ac:dyDescent="0.3">
      <c r="B34" s="464"/>
      <c r="C34" s="464"/>
      <c r="D34" s="21"/>
      <c r="E34" s="21"/>
      <c r="F34" s="21"/>
      <c r="G34" s="21"/>
      <c r="H34" s="465"/>
      <c r="I34" s="465"/>
      <c r="J34" s="465"/>
    </row>
    <row r="35" spans="2:10" s="1" customFormat="1" ht="15.75" thickBot="1" x14ac:dyDescent="0.3">
      <c r="B35" s="464"/>
      <c r="C35" s="464"/>
      <c r="D35" s="21"/>
      <c r="E35" s="21"/>
      <c r="F35" s="21"/>
      <c r="G35" s="21"/>
      <c r="H35" s="465"/>
      <c r="I35" s="465"/>
      <c r="J35" s="465"/>
    </row>
    <row r="36" spans="2:10" s="1" customFormat="1" ht="15.75" thickBot="1" x14ac:dyDescent="0.3">
      <c r="B36" s="464"/>
      <c r="C36" s="464"/>
      <c r="D36" s="21"/>
      <c r="E36" s="21"/>
      <c r="F36" s="21"/>
      <c r="G36" s="21"/>
      <c r="H36" s="465"/>
      <c r="I36" s="465"/>
      <c r="J36" s="465"/>
    </row>
    <row r="37" spans="2:10" s="1" customFormat="1" ht="15.75" thickBot="1" x14ac:dyDescent="0.3">
      <c r="B37" s="464"/>
      <c r="C37" s="464"/>
      <c r="D37" s="21"/>
      <c r="E37" s="21"/>
      <c r="F37" s="21"/>
      <c r="G37" s="21"/>
      <c r="H37" s="465"/>
      <c r="I37" s="465"/>
      <c r="J37" s="465"/>
    </row>
    <row r="38" spans="2:10" s="1" customFormat="1" ht="15.75" thickBot="1" x14ac:dyDescent="0.3">
      <c r="B38" s="464"/>
      <c r="C38" s="464"/>
      <c r="D38" s="22"/>
      <c r="E38" s="22"/>
      <c r="F38" s="22"/>
      <c r="G38" s="22"/>
      <c r="H38" s="465"/>
      <c r="I38" s="465"/>
      <c r="J38" s="465"/>
    </row>
    <row r="39" spans="2:10" s="1" customFormat="1" x14ac:dyDescent="0.25">
      <c r="B39" s="23"/>
      <c r="C39" s="24"/>
      <c r="D39" s="24"/>
      <c r="E39" s="24"/>
      <c r="F39" s="24"/>
      <c r="G39" s="24"/>
      <c r="H39" s="24"/>
      <c r="I39" s="25"/>
      <c r="J39" s="26"/>
    </row>
    <row r="40" spans="2:10" s="1" customFormat="1" x14ac:dyDescent="0.25">
      <c r="B40" s="23"/>
      <c r="C40" s="24"/>
      <c r="D40" s="24"/>
      <c r="E40" s="24"/>
      <c r="F40" s="24"/>
      <c r="G40" s="24"/>
      <c r="H40" s="24"/>
      <c r="I40" s="25"/>
      <c r="J40" s="26"/>
    </row>
    <row r="41" spans="2:10" s="1" customFormat="1" x14ac:dyDescent="0.25">
      <c r="B41" s="23"/>
      <c r="C41" s="24"/>
      <c r="D41" s="24"/>
      <c r="E41" s="24"/>
      <c r="F41" s="24"/>
      <c r="G41" s="24"/>
      <c r="H41" s="24"/>
      <c r="I41" s="25"/>
      <c r="J41" s="26"/>
    </row>
    <row r="42" spans="2:10" s="1" customFormat="1" x14ac:dyDescent="0.25">
      <c r="B42" s="23"/>
      <c r="C42" s="24"/>
      <c r="D42" s="24"/>
      <c r="E42" s="24"/>
      <c r="F42" s="24"/>
      <c r="G42" s="24"/>
      <c r="H42" s="24"/>
      <c r="I42" s="25"/>
      <c r="J42" s="26"/>
    </row>
    <row r="43" spans="2:10" s="1" customFormat="1" x14ac:dyDescent="0.25">
      <c r="B43" s="467" t="s">
        <v>29</v>
      </c>
      <c r="C43" s="467"/>
      <c r="E43" s="468" t="s">
        <v>30</v>
      </c>
      <c r="F43" s="468"/>
      <c r="G43" s="468"/>
      <c r="H43" s="468"/>
      <c r="I43" s="468"/>
      <c r="J43" s="468"/>
    </row>
    <row r="44" spans="2:10" s="1" customFormat="1" x14ac:dyDescent="0.25">
      <c r="B44" s="27" t="s">
        <v>31</v>
      </c>
      <c r="C44" s="28"/>
      <c r="E44" s="469" t="s">
        <v>32</v>
      </c>
      <c r="F44" s="469"/>
      <c r="G44" s="29"/>
      <c r="H44" s="30"/>
      <c r="I44" s="30"/>
      <c r="J44" s="31"/>
    </row>
    <row r="45" spans="2:10" s="1" customFormat="1" ht="15.75" customHeight="1" thickBot="1" x14ac:dyDescent="0.3">
      <c r="B45" s="459"/>
      <c r="C45" s="460"/>
      <c r="E45" s="461"/>
      <c r="F45" s="461"/>
      <c r="G45" s="32"/>
      <c r="H45" s="32"/>
      <c r="I45" s="32"/>
      <c r="J45" s="33"/>
    </row>
    <row r="46" spans="2:10" s="1" customFormat="1" ht="16.5" customHeight="1" thickBot="1" x14ac:dyDescent="0.3">
      <c r="B46" s="459"/>
      <c r="C46" s="460"/>
      <c r="D46" s="34"/>
      <c r="E46" s="461"/>
      <c r="F46" s="461"/>
      <c r="G46" s="34"/>
      <c r="H46" s="34"/>
      <c r="I46" s="34"/>
      <c r="J46" s="35"/>
    </row>
    <row r="47" spans="2:10" s="1" customFormat="1" ht="15" customHeight="1" x14ac:dyDescent="0.25">
      <c r="I47" s="2"/>
      <c r="J47" s="2"/>
    </row>
    <row r="1048565" spans="9:10" s="1" customFormat="1" ht="12.75" customHeight="1" x14ac:dyDescent="0.25">
      <c r="I1048565" s="2"/>
      <c r="J1048565" s="2"/>
    </row>
    <row r="1048566" spans="9:10" s="1" customFormat="1" ht="12.75" customHeight="1" x14ac:dyDescent="0.25">
      <c r="I1048566" s="2"/>
      <c r="J1048566" s="2"/>
    </row>
    <row r="1048567" spans="9:10" s="1" customFormat="1" ht="12.75" customHeight="1" x14ac:dyDescent="0.25">
      <c r="I1048567" s="2"/>
      <c r="J1048567" s="2"/>
    </row>
  </sheetData>
  <mergeCells count="40">
    <mergeCell ref="B43:C43"/>
    <mergeCell ref="E43:J43"/>
    <mergeCell ref="E44:F44"/>
    <mergeCell ref="B45:B46"/>
    <mergeCell ref="C45:C46"/>
    <mergeCell ref="E45:F46"/>
    <mergeCell ref="I20:J20"/>
    <mergeCell ref="I21:J21"/>
    <mergeCell ref="B22:G22"/>
    <mergeCell ref="I22:J22"/>
    <mergeCell ref="B24:J24"/>
    <mergeCell ref="B25:C38"/>
    <mergeCell ref="H25:J38"/>
    <mergeCell ref="I18:J18"/>
    <mergeCell ref="I19:J19"/>
    <mergeCell ref="I12:J12"/>
    <mergeCell ref="I13:J13"/>
    <mergeCell ref="B14:B21"/>
    <mergeCell ref="C14:C21"/>
    <mergeCell ref="D14:D21"/>
    <mergeCell ref="I14:J14"/>
    <mergeCell ref="I15:J15"/>
    <mergeCell ref="I16:J16"/>
    <mergeCell ref="I17:J17"/>
    <mergeCell ref="B12:B13"/>
    <mergeCell ref="C12:C13"/>
    <mergeCell ref="D12:D13"/>
    <mergeCell ref="E12:G12"/>
    <mergeCell ref="H12:H13"/>
    <mergeCell ref="B2:C5"/>
    <mergeCell ref="D2:I4"/>
    <mergeCell ref="J2:J3"/>
    <mergeCell ref="B6:B7"/>
    <mergeCell ref="C6:G7"/>
    <mergeCell ref="H6:J6"/>
    <mergeCell ref="C8:G8"/>
    <mergeCell ref="H8:H9"/>
    <mergeCell ref="I8:I9"/>
    <mergeCell ref="J8:J9"/>
    <mergeCell ref="C9:G9"/>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60"/>
  <sheetViews>
    <sheetView topLeftCell="D10" zoomScaleNormal="100" workbookViewId="0">
      <selection activeCell="T38" sqref="T38"/>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2" spans="2:10" ht="19.5" customHeight="1" x14ac:dyDescent="0.25">
      <c r="B2" s="490"/>
      <c r="C2" s="490"/>
      <c r="D2" s="491" t="s">
        <v>8</v>
      </c>
      <c r="E2" s="491"/>
      <c r="F2" s="491"/>
      <c r="G2" s="491"/>
      <c r="H2" s="491"/>
      <c r="I2" s="491"/>
      <c r="J2" s="492" t="s">
        <v>9</v>
      </c>
    </row>
    <row r="3" spans="2:10" ht="17.25" customHeight="1" x14ac:dyDescent="0.25">
      <c r="B3" s="490"/>
      <c r="C3" s="490"/>
      <c r="D3" s="491"/>
      <c r="E3" s="491"/>
      <c r="F3" s="491"/>
      <c r="G3" s="491"/>
      <c r="H3" s="491"/>
      <c r="I3" s="491"/>
      <c r="J3" s="492"/>
    </row>
    <row r="4" spans="2:10" ht="25.5" x14ac:dyDescent="0.25">
      <c r="B4" s="490"/>
      <c r="C4" s="490"/>
      <c r="D4" s="491"/>
      <c r="E4" s="491"/>
      <c r="F4" s="491"/>
      <c r="G4" s="491"/>
      <c r="H4" s="491"/>
      <c r="I4" s="491"/>
      <c r="J4" s="3" t="s">
        <v>10</v>
      </c>
    </row>
    <row r="5" spans="2:10" x14ac:dyDescent="0.25">
      <c r="B5" s="490"/>
      <c r="C5" s="490"/>
      <c r="J5" s="4"/>
    </row>
    <row r="6" spans="2:10" ht="24.75" customHeight="1" x14ac:dyDescent="0.25">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x14ac:dyDescent="0.25">
      <c r="B8" s="8" t="s">
        <v>16</v>
      </c>
      <c r="C8" s="486"/>
      <c r="D8" s="486"/>
      <c r="E8" s="486"/>
      <c r="F8" s="486"/>
      <c r="G8" s="486"/>
      <c r="H8" s="487">
        <v>25</v>
      </c>
      <c r="I8" s="487">
        <v>7</v>
      </c>
      <c r="J8" s="488">
        <f ca="1">+SARDINEL!$J$8</f>
        <v>2023</v>
      </c>
    </row>
    <row r="9" spans="2:10" x14ac:dyDescent="0.25">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33</v>
      </c>
      <c r="J13" s="470"/>
    </row>
    <row r="14" spans="2:10" ht="13.9" customHeight="1" x14ac:dyDescent="0.25">
      <c r="B14" s="506" t="str">
        <f>PRESUPUESTO!D26</f>
        <v>029.007</v>
      </c>
      <c r="C14" s="501" t="str">
        <f>PRESUPUESTO!G26</f>
        <v xml:space="preserve">DEMOLICIÓN DE ANDENES Y SARDINELES EN CONCRETO HIDRAULICO </v>
      </c>
      <c r="D14" s="501" t="str">
        <f>PRESUPUESTO!H26</f>
        <v>M3</v>
      </c>
      <c r="E14" s="12">
        <f>230+20</f>
        <v>250</v>
      </c>
      <c r="F14" s="12">
        <v>0.2</v>
      </c>
      <c r="G14" s="13">
        <v>0.2</v>
      </c>
      <c r="H14" s="14">
        <f t="shared" ref="H14:H29" si="0">+E14*F14*G14</f>
        <v>10</v>
      </c>
      <c r="I14" s="499" t="s">
        <v>342</v>
      </c>
      <c r="J14" s="500"/>
    </row>
    <row r="15" spans="2:10" ht="13.9" customHeight="1" x14ac:dyDescent="0.25">
      <c r="B15" s="506"/>
      <c r="C15" s="501"/>
      <c r="D15" s="501"/>
      <c r="E15" s="12">
        <v>88</v>
      </c>
      <c r="F15" s="12">
        <v>0.2</v>
      </c>
      <c r="G15" s="13">
        <v>0.2</v>
      </c>
      <c r="H15" s="14">
        <f t="shared" si="0"/>
        <v>3.5200000000000005</v>
      </c>
      <c r="I15" s="499" t="s">
        <v>378</v>
      </c>
      <c r="J15" s="500"/>
    </row>
    <row r="16" spans="2:10" ht="13.9" customHeight="1" x14ac:dyDescent="0.25">
      <c r="B16" s="506"/>
      <c r="C16" s="501"/>
      <c r="D16" s="501"/>
      <c r="E16" s="12">
        <v>91</v>
      </c>
      <c r="F16" s="12">
        <v>0.2</v>
      </c>
      <c r="G16" s="13">
        <v>0.2</v>
      </c>
      <c r="H16" s="14">
        <f t="shared" si="0"/>
        <v>3.64</v>
      </c>
      <c r="I16" s="499" t="s">
        <v>343</v>
      </c>
      <c r="J16" s="500"/>
    </row>
    <row r="17" spans="2:10" ht="13.9" customHeight="1" x14ac:dyDescent="0.25">
      <c r="B17" s="506"/>
      <c r="C17" s="501"/>
      <c r="D17" s="501"/>
      <c r="E17" s="12">
        <f>127+20</f>
        <v>147</v>
      </c>
      <c r="F17" s="12">
        <v>0.2</v>
      </c>
      <c r="G17" s="13">
        <v>0.2</v>
      </c>
      <c r="H17" s="14">
        <f t="shared" si="0"/>
        <v>5.8800000000000008</v>
      </c>
      <c r="I17" s="499" t="s">
        <v>344</v>
      </c>
      <c r="J17" s="500"/>
    </row>
    <row r="18" spans="2:10" ht="13.9" customHeight="1" x14ac:dyDescent="0.25">
      <c r="B18" s="506"/>
      <c r="C18" s="501"/>
      <c r="D18" s="501"/>
      <c r="E18" s="12">
        <v>88</v>
      </c>
      <c r="F18" s="12">
        <v>1.2</v>
      </c>
      <c r="G18" s="13">
        <v>0.1</v>
      </c>
      <c r="H18" s="14">
        <f t="shared" si="0"/>
        <v>10.56</v>
      </c>
      <c r="I18" s="499" t="s">
        <v>379</v>
      </c>
      <c r="J18" s="500"/>
    </row>
    <row r="19" spans="2:10" ht="13.9" customHeight="1" x14ac:dyDescent="0.25">
      <c r="B19" s="506"/>
      <c r="C19" s="501"/>
      <c r="D19" s="501"/>
      <c r="E19" s="12">
        <v>91</v>
      </c>
      <c r="F19" s="12">
        <v>1.2</v>
      </c>
      <c r="G19" s="13">
        <v>0.1</v>
      </c>
      <c r="H19" s="14">
        <f t="shared" si="0"/>
        <v>10.920000000000002</v>
      </c>
      <c r="I19" s="499" t="s">
        <v>345</v>
      </c>
      <c r="J19" s="500"/>
    </row>
    <row r="20" spans="2:10" ht="13.9" customHeight="1" x14ac:dyDescent="0.25">
      <c r="B20" s="506"/>
      <c r="C20" s="501"/>
      <c r="D20" s="501"/>
      <c r="E20" s="12">
        <f>127+20</f>
        <v>147</v>
      </c>
      <c r="F20" s="12">
        <v>1.2</v>
      </c>
      <c r="G20" s="13">
        <v>0.1</v>
      </c>
      <c r="H20" s="14">
        <f t="shared" si="0"/>
        <v>17.64</v>
      </c>
      <c r="I20" s="499" t="s">
        <v>346</v>
      </c>
      <c r="J20" s="500"/>
    </row>
    <row r="21" spans="2:10" ht="30.75" customHeight="1" x14ac:dyDescent="0.25">
      <c r="B21" s="506"/>
      <c r="C21" s="501"/>
      <c r="D21" s="501"/>
      <c r="E21" s="12">
        <v>14</v>
      </c>
      <c r="F21" s="12">
        <v>2</v>
      </c>
      <c r="G21" s="13">
        <v>0.2</v>
      </c>
      <c r="H21" s="14">
        <f t="shared" si="0"/>
        <v>5.6000000000000005</v>
      </c>
      <c r="I21" s="462" t="s">
        <v>380</v>
      </c>
      <c r="J21" s="462"/>
    </row>
    <row r="22" spans="2:10" ht="14.25" customHeight="1" x14ac:dyDescent="0.25">
      <c r="B22" s="506"/>
      <c r="C22" s="501"/>
      <c r="D22" s="501"/>
      <c r="E22" s="12">
        <v>2</v>
      </c>
      <c r="F22" s="12">
        <v>0.1</v>
      </c>
      <c r="G22" s="13">
        <v>0.5</v>
      </c>
      <c r="H22" s="14">
        <f t="shared" si="0"/>
        <v>0.1</v>
      </c>
      <c r="I22" s="462" t="s">
        <v>461</v>
      </c>
      <c r="J22" s="462"/>
    </row>
    <row r="23" spans="2:10" ht="13.9" customHeight="1" x14ac:dyDescent="0.25">
      <c r="B23" s="506"/>
      <c r="C23" s="501"/>
      <c r="D23" s="501"/>
      <c r="E23" s="12">
        <v>2</v>
      </c>
      <c r="F23" s="12">
        <v>0.1</v>
      </c>
      <c r="G23" s="13">
        <v>0.5</v>
      </c>
      <c r="H23" s="14">
        <f t="shared" si="0"/>
        <v>0.1</v>
      </c>
      <c r="I23" s="462" t="s">
        <v>461</v>
      </c>
      <c r="J23" s="462"/>
    </row>
    <row r="24" spans="2:10" ht="13.9" customHeight="1" x14ac:dyDescent="0.25">
      <c r="B24" s="506"/>
      <c r="C24" s="501"/>
      <c r="D24" s="501"/>
      <c r="E24" s="12">
        <v>2</v>
      </c>
      <c r="F24" s="12">
        <v>0.1</v>
      </c>
      <c r="G24" s="13">
        <v>0.5</v>
      </c>
      <c r="H24" s="14">
        <f t="shared" si="0"/>
        <v>0.1</v>
      </c>
      <c r="I24" s="462" t="s">
        <v>461</v>
      </c>
      <c r="J24" s="462"/>
    </row>
    <row r="25" spans="2:10" ht="13.9" customHeight="1" x14ac:dyDescent="0.25">
      <c r="B25" s="506"/>
      <c r="C25" s="501"/>
      <c r="D25" s="501"/>
      <c r="E25" s="12">
        <v>2</v>
      </c>
      <c r="F25" s="12">
        <v>0.1</v>
      </c>
      <c r="G25" s="13">
        <v>0.5</v>
      </c>
      <c r="H25" s="14">
        <f t="shared" si="0"/>
        <v>0.1</v>
      </c>
      <c r="I25" s="462" t="s">
        <v>461</v>
      </c>
      <c r="J25" s="462"/>
    </row>
    <row r="26" spans="2:10" x14ac:dyDescent="0.25">
      <c r="B26" s="506"/>
      <c r="C26" s="501"/>
      <c r="D26" s="501"/>
      <c r="E26" s="12">
        <v>2</v>
      </c>
      <c r="F26" s="12">
        <v>0.1</v>
      </c>
      <c r="G26" s="13">
        <v>0.5</v>
      </c>
      <c r="H26" s="14">
        <f t="shared" si="0"/>
        <v>0.1</v>
      </c>
      <c r="I26" s="462" t="s">
        <v>461</v>
      </c>
      <c r="J26" s="462"/>
    </row>
    <row r="27" spans="2:10" x14ac:dyDescent="0.25">
      <c r="B27" s="506"/>
      <c r="C27" s="501"/>
      <c r="D27" s="501"/>
      <c r="E27" s="12">
        <v>2</v>
      </c>
      <c r="F27" s="12">
        <v>0.1</v>
      </c>
      <c r="G27" s="13">
        <v>0.5</v>
      </c>
      <c r="H27" s="14">
        <f t="shared" si="0"/>
        <v>0.1</v>
      </c>
      <c r="I27" s="462" t="s">
        <v>461</v>
      </c>
      <c r="J27" s="462"/>
    </row>
    <row r="28" spans="2:10" x14ac:dyDescent="0.25">
      <c r="B28" s="506"/>
      <c r="C28" s="501"/>
      <c r="D28" s="501"/>
      <c r="E28" s="12">
        <v>2</v>
      </c>
      <c r="F28" s="12">
        <v>0.1</v>
      </c>
      <c r="G28" s="13">
        <v>0.5</v>
      </c>
      <c r="H28" s="14">
        <f t="shared" si="0"/>
        <v>0.1</v>
      </c>
      <c r="I28" s="462" t="s">
        <v>461</v>
      </c>
      <c r="J28" s="462"/>
    </row>
    <row r="29" spans="2:10" x14ac:dyDescent="0.25">
      <c r="B29" s="506"/>
      <c r="C29" s="501"/>
      <c r="D29" s="501"/>
      <c r="E29" s="12">
        <v>2</v>
      </c>
      <c r="F29" s="12">
        <v>0.1</v>
      </c>
      <c r="G29" s="13">
        <v>0.5</v>
      </c>
      <c r="H29" s="14">
        <f t="shared" si="0"/>
        <v>0.1</v>
      </c>
      <c r="I29" s="462" t="s">
        <v>461</v>
      </c>
      <c r="J29" s="462"/>
    </row>
    <row r="30" spans="2:10" x14ac:dyDescent="0.25">
      <c r="B30" s="506"/>
      <c r="C30" s="501"/>
      <c r="D30" s="501"/>
      <c r="E30" s="12">
        <v>2</v>
      </c>
      <c r="F30" s="12">
        <v>0.1</v>
      </c>
      <c r="G30" s="13">
        <v>0.5</v>
      </c>
      <c r="H30" s="14">
        <f t="shared" ref="H30:H32" si="1">+E30*F30*G30</f>
        <v>0.1</v>
      </c>
      <c r="I30" s="462" t="s">
        <v>461</v>
      </c>
      <c r="J30" s="462"/>
    </row>
    <row r="31" spans="2:10" x14ac:dyDescent="0.25">
      <c r="B31" s="506"/>
      <c r="C31" s="501"/>
      <c r="D31" s="501"/>
      <c r="E31" s="12">
        <v>2</v>
      </c>
      <c r="F31" s="12">
        <v>0.1</v>
      </c>
      <c r="G31" s="13">
        <v>0.5</v>
      </c>
      <c r="H31" s="14">
        <f t="shared" si="1"/>
        <v>0.1</v>
      </c>
      <c r="I31" s="462" t="s">
        <v>461</v>
      </c>
      <c r="J31" s="462"/>
    </row>
    <row r="32" spans="2:10" x14ac:dyDescent="0.25">
      <c r="B32" s="506"/>
      <c r="C32" s="501"/>
      <c r="D32" s="501"/>
      <c r="E32" s="12">
        <v>2</v>
      </c>
      <c r="F32" s="12">
        <v>0.1</v>
      </c>
      <c r="G32" s="13">
        <v>0.5</v>
      </c>
      <c r="H32" s="14">
        <f t="shared" si="1"/>
        <v>0.1</v>
      </c>
      <c r="I32" s="462" t="s">
        <v>461</v>
      </c>
      <c r="J32" s="462"/>
    </row>
    <row r="33" spans="2:10" x14ac:dyDescent="0.25">
      <c r="B33" s="506"/>
      <c r="C33" s="501"/>
      <c r="D33" s="501"/>
      <c r="E33" s="12">
        <v>2</v>
      </c>
      <c r="F33" s="12">
        <v>0.1</v>
      </c>
      <c r="G33" s="13">
        <v>0.5</v>
      </c>
      <c r="H33" s="14">
        <f t="shared" ref="H33:H34" si="2">+E33*F33*G33</f>
        <v>0.1</v>
      </c>
      <c r="I33" s="462" t="s">
        <v>461</v>
      </c>
      <c r="J33" s="462"/>
    </row>
    <row r="34" spans="2:10" x14ac:dyDescent="0.25">
      <c r="B34" s="506"/>
      <c r="C34" s="501"/>
      <c r="D34" s="501"/>
      <c r="E34" s="12">
        <v>2</v>
      </c>
      <c r="F34" s="12">
        <v>0.1</v>
      </c>
      <c r="G34" s="13">
        <v>0.5</v>
      </c>
      <c r="H34" s="14">
        <f t="shared" si="2"/>
        <v>0.1</v>
      </c>
      <c r="I34" s="462" t="s">
        <v>461</v>
      </c>
      <c r="J34" s="462"/>
    </row>
    <row r="35" spans="2:10" x14ac:dyDescent="0.25">
      <c r="B35" s="466" t="s">
        <v>26</v>
      </c>
      <c r="C35" s="466"/>
      <c r="D35" s="466"/>
      <c r="E35" s="466"/>
      <c r="F35" s="466"/>
      <c r="G35" s="466"/>
      <c r="H35" s="15">
        <f>ROUND(SUM(H14:H34),1)</f>
        <v>69.099999999999994</v>
      </c>
      <c r="I35" s="462"/>
      <c r="J35" s="462"/>
    </row>
    <row r="36" spans="2:10" x14ac:dyDescent="0.25">
      <c r="B36" s="16"/>
      <c r="C36" s="17"/>
      <c r="D36" s="17"/>
      <c r="E36" s="17"/>
      <c r="F36" s="17"/>
      <c r="G36" s="17"/>
      <c r="H36" s="17"/>
      <c r="I36" s="18"/>
      <c r="J36" s="19"/>
    </row>
    <row r="37" spans="2:10" x14ac:dyDescent="0.25">
      <c r="B37" s="463" t="s">
        <v>27</v>
      </c>
      <c r="C37" s="463"/>
      <c r="D37" s="463"/>
      <c r="E37" s="463"/>
      <c r="F37" s="463"/>
      <c r="G37" s="463"/>
      <c r="H37" s="463"/>
      <c r="I37" s="463"/>
      <c r="J37" s="463"/>
    </row>
    <row r="38" spans="2:10" x14ac:dyDescent="0.25">
      <c r="B38" s="464" t="s">
        <v>28</v>
      </c>
      <c r="C38" s="464"/>
      <c r="D38" s="20"/>
      <c r="E38" s="20"/>
      <c r="F38" s="20"/>
      <c r="G38" s="20"/>
      <c r="H38" s="465"/>
      <c r="I38" s="465"/>
      <c r="J38" s="465"/>
    </row>
    <row r="39" spans="2:10" x14ac:dyDescent="0.25">
      <c r="B39" s="464"/>
      <c r="C39" s="464"/>
      <c r="D39" s="21"/>
      <c r="E39" s="21"/>
      <c r="F39" s="21"/>
      <c r="G39" s="21"/>
      <c r="H39" s="465"/>
      <c r="I39" s="465"/>
      <c r="J39" s="465"/>
    </row>
    <row r="40" spans="2:10" x14ac:dyDescent="0.25">
      <c r="B40" s="464"/>
      <c r="C40" s="464"/>
      <c r="D40" s="21"/>
      <c r="E40" s="21"/>
      <c r="F40" s="21"/>
      <c r="G40" s="21"/>
      <c r="H40" s="465"/>
      <c r="I40" s="465"/>
      <c r="J40" s="465"/>
    </row>
    <row r="41" spans="2:10" x14ac:dyDescent="0.25">
      <c r="B41" s="464"/>
      <c r="C41" s="464"/>
      <c r="D41" s="21"/>
      <c r="E41" s="21"/>
      <c r="F41" s="21"/>
      <c r="G41" s="21"/>
      <c r="H41" s="465"/>
      <c r="I41" s="465"/>
      <c r="J41" s="465"/>
    </row>
    <row r="42" spans="2:10" x14ac:dyDescent="0.25">
      <c r="B42" s="464"/>
      <c r="C42" s="464"/>
      <c r="D42" s="21"/>
      <c r="E42" s="21"/>
      <c r="F42" s="21"/>
      <c r="G42" s="21"/>
      <c r="H42" s="465"/>
      <c r="I42" s="465"/>
      <c r="J42" s="465"/>
    </row>
    <row r="43" spans="2:10" x14ac:dyDescent="0.25">
      <c r="B43" s="464"/>
      <c r="C43" s="464"/>
      <c r="D43" s="21"/>
      <c r="E43" s="21"/>
      <c r="F43" s="21"/>
      <c r="G43" s="21"/>
      <c r="H43" s="465"/>
      <c r="I43" s="465"/>
      <c r="J43" s="465"/>
    </row>
    <row r="44" spans="2:10" x14ac:dyDescent="0.25">
      <c r="B44" s="464"/>
      <c r="C44" s="464"/>
      <c r="D44" s="21"/>
      <c r="E44" s="21"/>
      <c r="F44" s="21"/>
      <c r="G44" s="21"/>
      <c r="H44" s="465"/>
      <c r="I44" s="465"/>
      <c r="J44" s="465"/>
    </row>
    <row r="45" spans="2:10" x14ac:dyDescent="0.25">
      <c r="B45" s="464"/>
      <c r="C45" s="464"/>
      <c r="D45" s="21"/>
      <c r="E45" s="21"/>
      <c r="F45" s="21"/>
      <c r="G45" s="21"/>
      <c r="H45" s="465"/>
      <c r="I45" s="465"/>
      <c r="J45" s="465"/>
    </row>
    <row r="46" spans="2:10" x14ac:dyDescent="0.25">
      <c r="B46" s="464"/>
      <c r="C46" s="464"/>
      <c r="D46" s="21"/>
      <c r="E46" s="21"/>
      <c r="F46" s="21"/>
      <c r="G46" s="21"/>
      <c r="H46" s="465"/>
      <c r="I46" s="465"/>
      <c r="J46" s="465"/>
    </row>
    <row r="47" spans="2:10" x14ac:dyDescent="0.25">
      <c r="B47" s="464"/>
      <c r="C47" s="464"/>
      <c r="D47" s="21"/>
      <c r="E47" s="21"/>
      <c r="F47" s="21"/>
      <c r="G47" s="21"/>
      <c r="H47" s="465"/>
      <c r="I47" s="465"/>
      <c r="J47" s="465"/>
    </row>
    <row r="48" spans="2:10" x14ac:dyDescent="0.25">
      <c r="B48" s="464"/>
      <c r="C48" s="464"/>
      <c r="D48" s="21"/>
      <c r="E48" s="21"/>
      <c r="F48" s="21"/>
      <c r="G48" s="21"/>
      <c r="H48" s="465"/>
      <c r="I48" s="465"/>
      <c r="J48" s="465"/>
    </row>
    <row r="49" spans="2:10" x14ac:dyDescent="0.25">
      <c r="B49" s="464"/>
      <c r="C49" s="464"/>
      <c r="D49" s="21"/>
      <c r="E49" s="21"/>
      <c r="F49" s="21"/>
      <c r="G49" s="21"/>
      <c r="H49" s="465"/>
      <c r="I49" s="465"/>
      <c r="J49" s="465"/>
    </row>
    <row r="50" spans="2:10" x14ac:dyDescent="0.25">
      <c r="B50" s="464"/>
      <c r="C50" s="464"/>
      <c r="D50" s="21"/>
      <c r="E50" s="21"/>
      <c r="F50" s="21"/>
      <c r="G50" s="21"/>
      <c r="H50" s="465"/>
      <c r="I50" s="465"/>
      <c r="J50" s="465"/>
    </row>
    <row r="51" spans="2:10" x14ac:dyDescent="0.25">
      <c r="B51" s="464"/>
      <c r="C51" s="464"/>
      <c r="D51" s="22"/>
      <c r="E51" s="22"/>
      <c r="F51" s="22"/>
      <c r="G51" s="22"/>
      <c r="H51" s="465"/>
      <c r="I51" s="465"/>
      <c r="J51" s="465"/>
    </row>
    <row r="52" spans="2:10" x14ac:dyDescent="0.25">
      <c r="B52" s="23"/>
      <c r="C52" s="24"/>
      <c r="D52" s="24"/>
      <c r="E52" s="24"/>
      <c r="F52" s="24"/>
      <c r="G52" s="24"/>
      <c r="H52" s="24"/>
      <c r="I52" s="25"/>
      <c r="J52" s="26"/>
    </row>
    <row r="53" spans="2:10" x14ac:dyDescent="0.25">
      <c r="B53" s="23"/>
      <c r="C53" s="24"/>
      <c r="D53" s="24"/>
      <c r="E53" s="24"/>
      <c r="F53" s="24"/>
      <c r="G53" s="24"/>
      <c r="H53" s="24"/>
      <c r="I53" s="25"/>
      <c r="J53" s="26"/>
    </row>
    <row r="54" spans="2:10" x14ac:dyDescent="0.25">
      <c r="B54" s="23"/>
      <c r="C54" s="24"/>
      <c r="D54" s="24"/>
      <c r="E54" s="24"/>
      <c r="F54" s="24"/>
      <c r="G54" s="24"/>
      <c r="H54" s="24"/>
      <c r="I54" s="25"/>
      <c r="J54" s="26"/>
    </row>
    <row r="55" spans="2:10" x14ac:dyDescent="0.25">
      <c r="B55" s="23"/>
      <c r="C55" s="24"/>
      <c r="D55" s="24"/>
      <c r="E55" s="24"/>
      <c r="F55" s="24"/>
      <c r="G55" s="24"/>
      <c r="H55" s="24"/>
      <c r="I55" s="25"/>
      <c r="J55" s="26"/>
    </row>
    <row r="56" spans="2:10" x14ac:dyDescent="0.25">
      <c r="B56" s="467" t="s">
        <v>29</v>
      </c>
      <c r="C56" s="467"/>
      <c r="E56" s="468" t="s">
        <v>30</v>
      </c>
      <c r="F56" s="468"/>
      <c r="G56" s="468"/>
      <c r="H56" s="468"/>
      <c r="I56" s="468"/>
      <c r="J56" s="468"/>
    </row>
    <row r="57" spans="2:10" x14ac:dyDescent="0.25">
      <c r="B57" s="27" t="s">
        <v>31</v>
      </c>
      <c r="C57" s="28"/>
      <c r="E57" s="469" t="s">
        <v>32</v>
      </c>
      <c r="F57" s="469"/>
      <c r="G57" s="29"/>
      <c r="H57" s="30"/>
      <c r="I57" s="30"/>
      <c r="J57" s="31"/>
    </row>
    <row r="58" spans="2:10" ht="15.75" customHeight="1" x14ac:dyDescent="0.25">
      <c r="B58" s="459"/>
      <c r="C58" s="460"/>
      <c r="E58" s="461"/>
      <c r="F58" s="461"/>
      <c r="G58" s="32"/>
      <c r="H58" s="32"/>
      <c r="I58" s="32"/>
      <c r="J58" s="33"/>
    </row>
    <row r="59" spans="2:10" ht="16.5" customHeight="1" x14ac:dyDescent="0.25">
      <c r="B59" s="459"/>
      <c r="C59" s="460"/>
      <c r="D59" s="34"/>
      <c r="E59" s="461"/>
      <c r="F59" s="461"/>
      <c r="G59" s="34"/>
      <c r="H59" s="34"/>
      <c r="I59" s="34"/>
      <c r="J59" s="35"/>
    </row>
    <row r="60" spans="2:10" ht="15" customHeight="1" x14ac:dyDescent="0.25"/>
  </sheetData>
  <mergeCells count="53">
    <mergeCell ref="I30:J30"/>
    <mergeCell ref="I31:J31"/>
    <mergeCell ref="I32:J32"/>
    <mergeCell ref="I33:J33"/>
    <mergeCell ref="B2:C5"/>
    <mergeCell ref="D2:I4"/>
    <mergeCell ref="J2:J3"/>
    <mergeCell ref="B6:B7"/>
    <mergeCell ref="C6:G7"/>
    <mergeCell ref="H6:J6"/>
    <mergeCell ref="C8:G8"/>
    <mergeCell ref="H8:H9"/>
    <mergeCell ref="I8:I9"/>
    <mergeCell ref="J8:J9"/>
    <mergeCell ref="C9:G9"/>
    <mergeCell ref="B12:B13"/>
    <mergeCell ref="I26:J26"/>
    <mergeCell ref="C12:C13"/>
    <mergeCell ref="D12:D13"/>
    <mergeCell ref="E12:G12"/>
    <mergeCell ref="H12:H13"/>
    <mergeCell ref="I12:J12"/>
    <mergeCell ref="I13:J13"/>
    <mergeCell ref="I21:J21"/>
    <mergeCell ref="I22:J22"/>
    <mergeCell ref="I23:J23"/>
    <mergeCell ref="I24:J24"/>
    <mergeCell ref="I25:J25"/>
    <mergeCell ref="I27:J27"/>
    <mergeCell ref="I28:J28"/>
    <mergeCell ref="I29:J29"/>
    <mergeCell ref="I34:J34"/>
    <mergeCell ref="B35:G35"/>
    <mergeCell ref="I35:J35"/>
    <mergeCell ref="B14:B34"/>
    <mergeCell ref="C14:C34"/>
    <mergeCell ref="D14:D34"/>
    <mergeCell ref="I14:J14"/>
    <mergeCell ref="I15:J15"/>
    <mergeCell ref="I16:J16"/>
    <mergeCell ref="I17:J17"/>
    <mergeCell ref="I18:J18"/>
    <mergeCell ref="I19:J19"/>
    <mergeCell ref="I20:J20"/>
    <mergeCell ref="E57:F57"/>
    <mergeCell ref="B58:B59"/>
    <mergeCell ref="C58:C59"/>
    <mergeCell ref="E58:F59"/>
    <mergeCell ref="B37:J37"/>
    <mergeCell ref="B38:C51"/>
    <mergeCell ref="H38:J51"/>
    <mergeCell ref="B56:C56"/>
    <mergeCell ref="E56:J5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6"/>
  <sheetViews>
    <sheetView topLeftCell="C4" zoomScaleNormal="100" workbookViewId="0">
      <selection activeCell="F29" sqref="F29"/>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33</v>
      </c>
      <c r="J13" s="470"/>
    </row>
    <row r="14" spans="2:10" ht="28.5" customHeight="1" x14ac:dyDescent="0.25">
      <c r="B14" s="506" t="str">
        <f>PRESUPUESTO!D27</f>
        <v>033.087</v>
      </c>
      <c r="C14" s="507" t="str">
        <f>PRESUPUESTO!G27</f>
        <v>DEMOLICION DE ESTRUCTURAS DE CONCRETO REFORZADO</v>
      </c>
      <c r="D14" s="506" t="str">
        <f>PRESUPUESTO!H27</f>
        <v>M3</v>
      </c>
      <c r="E14" s="12">
        <v>0.7</v>
      </c>
      <c r="F14" s="12">
        <v>0.5</v>
      </c>
      <c r="G14" s="13">
        <v>0.5</v>
      </c>
      <c r="H14" s="14">
        <f t="shared" ref="H14:H19" si="0">+E14*F14*G14</f>
        <v>0.17499999999999999</v>
      </c>
      <c r="I14" s="499" t="s">
        <v>381</v>
      </c>
      <c r="J14" s="500"/>
    </row>
    <row r="15" spans="2:10" ht="26.25" customHeight="1" x14ac:dyDescent="0.25">
      <c r="B15" s="506"/>
      <c r="C15" s="507"/>
      <c r="D15" s="506"/>
      <c r="E15" s="12">
        <v>0.7</v>
      </c>
      <c r="F15" s="12">
        <v>0.5</v>
      </c>
      <c r="G15" s="13">
        <v>0.5</v>
      </c>
      <c r="H15" s="14">
        <f t="shared" si="0"/>
        <v>0.17499999999999999</v>
      </c>
      <c r="I15" s="499" t="s">
        <v>382</v>
      </c>
      <c r="J15" s="500"/>
    </row>
    <row r="16" spans="2:10" ht="12.75" customHeight="1" x14ac:dyDescent="0.25">
      <c r="B16" s="506"/>
      <c r="C16" s="507"/>
      <c r="D16" s="506"/>
      <c r="E16" s="12">
        <v>14</v>
      </c>
      <c r="F16" s="12">
        <v>2</v>
      </c>
      <c r="G16" s="13">
        <v>0.2</v>
      </c>
      <c r="H16" s="14">
        <f t="shared" si="0"/>
        <v>5.6000000000000005</v>
      </c>
      <c r="I16" s="462" t="s">
        <v>380</v>
      </c>
      <c r="J16" s="462"/>
    </row>
    <row r="17" spans="2:10" ht="13.9" customHeight="1" x14ac:dyDescent="0.25">
      <c r="B17" s="506"/>
      <c r="C17" s="507"/>
      <c r="D17" s="506"/>
      <c r="E17" s="12">
        <v>1</v>
      </c>
      <c r="F17" s="12">
        <v>0.35</v>
      </c>
      <c r="G17" s="13">
        <v>0.35</v>
      </c>
      <c r="H17" s="14">
        <f>+E17*F17*G17*13</f>
        <v>1.5924999999999998</v>
      </c>
      <c r="I17" s="499" t="s">
        <v>482</v>
      </c>
      <c r="J17" s="500"/>
    </row>
    <row r="18" spans="2:10" ht="13.9" customHeight="1" x14ac:dyDescent="0.25">
      <c r="B18" s="506"/>
      <c r="C18" s="507"/>
      <c r="D18" s="506"/>
      <c r="E18" s="12"/>
      <c r="F18" s="12"/>
      <c r="G18" s="13"/>
      <c r="H18" s="14">
        <f t="shared" si="0"/>
        <v>0</v>
      </c>
      <c r="I18" s="499"/>
      <c r="J18" s="500"/>
    </row>
    <row r="19" spans="2:10" ht="13.9" customHeight="1" x14ac:dyDescent="0.25">
      <c r="B19" s="506"/>
      <c r="C19" s="507"/>
      <c r="D19" s="506"/>
      <c r="E19" s="12"/>
      <c r="F19" s="12"/>
      <c r="G19" s="13"/>
      <c r="H19" s="14">
        <f t="shared" si="0"/>
        <v>0</v>
      </c>
      <c r="I19" s="499"/>
      <c r="J19" s="500"/>
    </row>
    <row r="20" spans="2:10" s="1" customFormat="1" x14ac:dyDescent="0.25">
      <c r="B20" s="506"/>
      <c r="C20" s="507"/>
      <c r="D20" s="506"/>
      <c r="E20" s="12"/>
      <c r="F20" s="12"/>
      <c r="G20" s="13"/>
      <c r="H20" s="14"/>
      <c r="I20" s="462"/>
      <c r="J20" s="462"/>
    </row>
    <row r="21" spans="2:10" s="1" customFormat="1" x14ac:dyDescent="0.25">
      <c r="B21" s="466" t="s">
        <v>26</v>
      </c>
      <c r="C21" s="466"/>
      <c r="D21" s="466"/>
      <c r="E21" s="466"/>
      <c r="F21" s="466"/>
      <c r="G21" s="466"/>
      <c r="H21" s="15">
        <f>ROUND(SUM(H14:H20),1)</f>
        <v>7.5</v>
      </c>
      <c r="I21" s="462"/>
      <c r="J21" s="462"/>
    </row>
    <row r="22" spans="2:10" s="1" customFormat="1" ht="15.75" thickBot="1" x14ac:dyDescent="0.3">
      <c r="B22" s="16"/>
      <c r="C22" s="17"/>
      <c r="D22" s="17"/>
      <c r="E22" s="17"/>
      <c r="F22" s="17"/>
      <c r="G22" s="17"/>
      <c r="H22" s="17"/>
      <c r="I22" s="18"/>
      <c r="J22" s="19"/>
    </row>
    <row r="23" spans="2:10" s="1" customFormat="1" ht="15.75" thickBot="1" x14ac:dyDescent="0.3">
      <c r="B23" s="463" t="s">
        <v>27</v>
      </c>
      <c r="C23" s="463"/>
      <c r="D23" s="463"/>
      <c r="E23" s="463"/>
      <c r="F23" s="463"/>
      <c r="G23" s="463"/>
      <c r="H23" s="463"/>
      <c r="I23" s="463"/>
      <c r="J23" s="463"/>
    </row>
    <row r="24" spans="2:10" s="1" customFormat="1" ht="15.75" thickBot="1" x14ac:dyDescent="0.3">
      <c r="B24" s="464" t="s">
        <v>28</v>
      </c>
      <c r="C24" s="464"/>
      <c r="D24" s="20"/>
      <c r="E24" s="20"/>
      <c r="F24" s="20"/>
      <c r="G24" s="20"/>
      <c r="H24" s="465"/>
      <c r="I24" s="465"/>
      <c r="J24" s="465"/>
    </row>
    <row r="25" spans="2:10" s="1" customFormat="1" ht="15.75" thickBot="1" x14ac:dyDescent="0.3">
      <c r="B25" s="464"/>
      <c r="C25" s="464"/>
      <c r="D25" s="21"/>
      <c r="E25" s="21"/>
      <c r="F25" s="21"/>
      <c r="G25" s="21"/>
      <c r="H25" s="465"/>
      <c r="I25" s="465"/>
      <c r="J25" s="465"/>
    </row>
    <row r="26" spans="2:10" s="1" customFormat="1" ht="15.75" thickBot="1" x14ac:dyDescent="0.3">
      <c r="B26" s="464"/>
      <c r="C26" s="464"/>
      <c r="D26" s="21"/>
      <c r="E26" s="21"/>
      <c r="F26" s="21"/>
      <c r="G26" s="21"/>
      <c r="H26" s="465"/>
      <c r="I26" s="465"/>
      <c r="J26" s="465"/>
    </row>
    <row r="27" spans="2:10" s="1" customFormat="1" ht="15.75" thickBot="1" x14ac:dyDescent="0.3">
      <c r="B27" s="464"/>
      <c r="C27" s="464"/>
      <c r="D27" s="21"/>
      <c r="E27" s="21"/>
      <c r="F27" s="21"/>
      <c r="G27" s="21"/>
      <c r="H27" s="465"/>
      <c r="I27" s="465"/>
      <c r="J27" s="465"/>
    </row>
    <row r="28" spans="2:10" s="1" customFormat="1" ht="15.75" thickBot="1" x14ac:dyDescent="0.3">
      <c r="B28" s="464"/>
      <c r="C28" s="464"/>
      <c r="D28" s="21"/>
      <c r="E28" s="21"/>
      <c r="F28" s="21"/>
      <c r="G28" s="21"/>
      <c r="H28" s="465"/>
      <c r="I28" s="465"/>
      <c r="J28" s="465"/>
    </row>
    <row r="29" spans="2:10" s="1" customFormat="1" ht="15.75" thickBot="1" x14ac:dyDescent="0.3">
      <c r="B29" s="464"/>
      <c r="C29" s="464"/>
      <c r="D29" s="21"/>
      <c r="E29" s="21"/>
      <c r="F29" s="21"/>
      <c r="G29" s="21"/>
      <c r="H29" s="465"/>
      <c r="I29" s="465"/>
      <c r="J29" s="465"/>
    </row>
    <row r="30" spans="2:10" s="1" customFormat="1" ht="15.75" thickBot="1" x14ac:dyDescent="0.3">
      <c r="B30" s="464"/>
      <c r="C30" s="464"/>
      <c r="D30" s="21"/>
      <c r="E30" s="21"/>
      <c r="F30" s="21"/>
      <c r="G30" s="21"/>
      <c r="H30" s="465"/>
      <c r="I30" s="465"/>
      <c r="J30" s="465"/>
    </row>
    <row r="31" spans="2:10" s="1" customFormat="1" ht="15.75" thickBot="1" x14ac:dyDescent="0.3">
      <c r="B31" s="464"/>
      <c r="C31" s="464"/>
      <c r="D31" s="21"/>
      <c r="E31" s="21"/>
      <c r="F31" s="21"/>
      <c r="G31" s="21"/>
      <c r="H31" s="465"/>
      <c r="I31" s="465"/>
      <c r="J31" s="465"/>
    </row>
    <row r="32" spans="2:10" s="1" customFormat="1" ht="15.75" thickBot="1" x14ac:dyDescent="0.3">
      <c r="B32" s="464"/>
      <c r="C32" s="464"/>
      <c r="D32" s="21"/>
      <c r="E32" s="21"/>
      <c r="F32" s="21"/>
      <c r="G32" s="21"/>
      <c r="H32" s="465"/>
      <c r="I32" s="465"/>
      <c r="J32" s="465"/>
    </row>
    <row r="33" spans="2:10" s="1" customFormat="1" ht="15.75" thickBot="1" x14ac:dyDescent="0.3">
      <c r="B33" s="464"/>
      <c r="C33" s="464"/>
      <c r="D33" s="21"/>
      <c r="E33" s="21"/>
      <c r="F33" s="21"/>
      <c r="G33" s="21"/>
      <c r="H33" s="465"/>
      <c r="I33" s="465"/>
      <c r="J33" s="465"/>
    </row>
    <row r="34" spans="2:10" s="1" customFormat="1" ht="15.75" thickBot="1" x14ac:dyDescent="0.3">
      <c r="B34" s="464"/>
      <c r="C34" s="464"/>
      <c r="D34" s="21"/>
      <c r="E34" s="21"/>
      <c r="F34" s="21"/>
      <c r="G34" s="21"/>
      <c r="H34" s="465"/>
      <c r="I34" s="465"/>
      <c r="J34" s="465"/>
    </row>
    <row r="35" spans="2:10" s="1" customFormat="1" ht="15.75" thickBot="1" x14ac:dyDescent="0.3">
      <c r="B35" s="464"/>
      <c r="C35" s="464"/>
      <c r="D35" s="21"/>
      <c r="E35" s="21"/>
      <c r="F35" s="21"/>
      <c r="G35" s="21"/>
      <c r="H35" s="465"/>
      <c r="I35" s="465"/>
      <c r="J35" s="465"/>
    </row>
    <row r="36" spans="2:10" s="1" customFormat="1" ht="15.75" thickBot="1" x14ac:dyDescent="0.3">
      <c r="B36" s="464"/>
      <c r="C36" s="464"/>
      <c r="D36" s="21"/>
      <c r="E36" s="21"/>
      <c r="F36" s="21"/>
      <c r="G36" s="21"/>
      <c r="H36" s="465"/>
      <c r="I36" s="465"/>
      <c r="J36" s="465"/>
    </row>
    <row r="37" spans="2:10" s="1" customFormat="1" ht="15.75" thickBot="1" x14ac:dyDescent="0.3">
      <c r="B37" s="464"/>
      <c r="C37" s="464"/>
      <c r="D37" s="22"/>
      <c r="E37" s="22"/>
      <c r="F37" s="22"/>
      <c r="G37" s="22"/>
      <c r="H37" s="465"/>
      <c r="I37" s="465"/>
      <c r="J37" s="465"/>
    </row>
    <row r="38" spans="2:10" s="1" customFormat="1" x14ac:dyDescent="0.25">
      <c r="B38" s="23"/>
      <c r="C38" s="24"/>
      <c r="D38" s="24"/>
      <c r="E38" s="24"/>
      <c r="F38" s="24"/>
      <c r="G38" s="24"/>
      <c r="H38" s="24"/>
      <c r="I38" s="25"/>
      <c r="J38" s="26"/>
    </row>
    <row r="39" spans="2:10" s="1" customFormat="1" x14ac:dyDescent="0.25">
      <c r="B39" s="23"/>
      <c r="C39" s="24"/>
      <c r="D39" s="24"/>
      <c r="E39" s="24"/>
      <c r="F39" s="24"/>
      <c r="G39" s="24"/>
      <c r="H39" s="24"/>
      <c r="I39" s="25"/>
      <c r="J39" s="26"/>
    </row>
    <row r="40" spans="2:10" s="1" customFormat="1" x14ac:dyDescent="0.25">
      <c r="B40" s="23"/>
      <c r="C40" s="24"/>
      <c r="D40" s="24"/>
      <c r="E40" s="24"/>
      <c r="F40" s="24"/>
      <c r="G40" s="24"/>
      <c r="H40" s="24"/>
      <c r="I40" s="25"/>
      <c r="J40" s="26"/>
    </row>
    <row r="41" spans="2:10" s="1" customFormat="1" x14ac:dyDescent="0.25">
      <c r="B41" s="23"/>
      <c r="C41" s="24"/>
      <c r="D41" s="24"/>
      <c r="E41" s="24"/>
      <c r="F41" s="24"/>
      <c r="G41" s="24"/>
      <c r="H41" s="24"/>
      <c r="I41" s="25"/>
      <c r="J41" s="26"/>
    </row>
    <row r="42" spans="2:10" s="1" customFormat="1" x14ac:dyDescent="0.25">
      <c r="B42" s="467" t="s">
        <v>29</v>
      </c>
      <c r="C42" s="467"/>
      <c r="E42" s="468" t="s">
        <v>30</v>
      </c>
      <c r="F42" s="468"/>
      <c r="G42" s="468"/>
      <c r="H42" s="468"/>
      <c r="I42" s="468"/>
      <c r="J42" s="468"/>
    </row>
    <row r="43" spans="2:10" s="1" customFormat="1" x14ac:dyDescent="0.25">
      <c r="B43" s="27" t="s">
        <v>31</v>
      </c>
      <c r="C43" s="28"/>
      <c r="E43" s="469" t="s">
        <v>32</v>
      </c>
      <c r="F43" s="469"/>
      <c r="G43" s="29"/>
      <c r="H43" s="30"/>
      <c r="I43" s="30"/>
      <c r="J43" s="31"/>
    </row>
    <row r="44" spans="2:10" s="1" customFormat="1" ht="15.75" customHeight="1" thickBot="1" x14ac:dyDescent="0.3">
      <c r="B44" s="459"/>
      <c r="C44" s="460"/>
      <c r="E44" s="461"/>
      <c r="F44" s="461"/>
      <c r="G44" s="32"/>
      <c r="H44" s="32"/>
      <c r="I44" s="32"/>
      <c r="J44" s="33"/>
    </row>
    <row r="45" spans="2:10" s="1" customFormat="1" ht="16.5" customHeight="1" thickBot="1" x14ac:dyDescent="0.3">
      <c r="B45" s="459"/>
      <c r="C45" s="460"/>
      <c r="D45" s="34"/>
      <c r="E45" s="461"/>
      <c r="F45" s="461"/>
      <c r="G45" s="34"/>
      <c r="H45" s="34"/>
      <c r="I45" s="34"/>
      <c r="J45" s="35"/>
    </row>
    <row r="46" spans="2:10" s="1" customFormat="1" ht="15" customHeight="1" x14ac:dyDescent="0.25">
      <c r="I46" s="2"/>
      <c r="J46" s="2"/>
    </row>
    <row r="1048564" spans="9:10" s="1" customFormat="1" ht="12.75" customHeight="1" x14ac:dyDescent="0.25">
      <c r="I1048564" s="2"/>
      <c r="J1048564" s="2"/>
    </row>
    <row r="1048565" spans="9:10" s="1" customFormat="1" ht="12.75" customHeight="1" x14ac:dyDescent="0.25">
      <c r="I1048565" s="2"/>
      <c r="J1048565" s="2"/>
    </row>
    <row r="1048566" spans="9:10" s="1" customFormat="1" ht="12.75" customHeight="1" x14ac:dyDescent="0.25">
      <c r="I1048566" s="2"/>
      <c r="J1048566" s="2"/>
    </row>
  </sheetData>
  <mergeCells count="39">
    <mergeCell ref="E43:F43"/>
    <mergeCell ref="B44:B45"/>
    <mergeCell ref="C44:C45"/>
    <mergeCell ref="E44:F45"/>
    <mergeCell ref="B21:G21"/>
    <mergeCell ref="I21:J21"/>
    <mergeCell ref="B23:J23"/>
    <mergeCell ref="B24:C37"/>
    <mergeCell ref="H24:J37"/>
    <mergeCell ref="B42:C42"/>
    <mergeCell ref="E42:J42"/>
    <mergeCell ref="I20:J20"/>
    <mergeCell ref="I19:J19"/>
    <mergeCell ref="I12:J12"/>
    <mergeCell ref="I13:J13"/>
    <mergeCell ref="B14:B20"/>
    <mergeCell ref="C14:C20"/>
    <mergeCell ref="D14:D20"/>
    <mergeCell ref="I14:J14"/>
    <mergeCell ref="I15:J15"/>
    <mergeCell ref="I16:J16"/>
    <mergeCell ref="I17:J17"/>
    <mergeCell ref="I18:J18"/>
    <mergeCell ref="B12:B13"/>
    <mergeCell ref="C12:C13"/>
    <mergeCell ref="D12:D13"/>
    <mergeCell ref="E12:G12"/>
    <mergeCell ref="H12:H13"/>
    <mergeCell ref="B2:C5"/>
    <mergeCell ref="D2:I4"/>
    <mergeCell ref="J2:J3"/>
    <mergeCell ref="B6:B7"/>
    <mergeCell ref="C6:G7"/>
    <mergeCell ref="H6:J6"/>
    <mergeCell ref="C8:G8"/>
    <mergeCell ref="H8:H9"/>
    <mergeCell ref="I8:I9"/>
    <mergeCell ref="J8:J9"/>
    <mergeCell ref="C9:G9"/>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67"/>
  <sheetViews>
    <sheetView topLeftCell="A4" zoomScaleNormal="100" workbookViewId="0">
      <selection activeCell="E15" sqref="E15:H20"/>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1" width="9.42578125" style="1" bestFit="1" customWidth="1"/>
    <col min="12" max="1024" width="2.28515625" style="1"/>
  </cols>
  <sheetData>
    <row r="2" spans="2:10" ht="19.5" customHeight="1" x14ac:dyDescent="0.25">
      <c r="B2" s="490"/>
      <c r="C2" s="490"/>
      <c r="D2" s="491" t="s">
        <v>8</v>
      </c>
      <c r="E2" s="491"/>
      <c r="F2" s="491"/>
      <c r="G2" s="491"/>
      <c r="H2" s="491"/>
      <c r="I2" s="491"/>
      <c r="J2" s="492" t="s">
        <v>9</v>
      </c>
    </row>
    <row r="3" spans="2:10" ht="17.25" customHeight="1" x14ac:dyDescent="0.25">
      <c r="B3" s="490"/>
      <c r="C3" s="490"/>
      <c r="D3" s="491"/>
      <c r="E3" s="491"/>
      <c r="F3" s="491"/>
      <c r="G3" s="491"/>
      <c r="H3" s="491"/>
      <c r="I3" s="491"/>
      <c r="J3" s="492"/>
    </row>
    <row r="4" spans="2:10" ht="25.5" x14ac:dyDescent="0.25">
      <c r="B4" s="490"/>
      <c r="C4" s="490"/>
      <c r="D4" s="491"/>
      <c r="E4" s="491"/>
      <c r="F4" s="491"/>
      <c r="G4" s="491"/>
      <c r="H4" s="491"/>
      <c r="I4" s="491"/>
      <c r="J4" s="3" t="s">
        <v>10</v>
      </c>
    </row>
    <row r="5" spans="2:10" x14ac:dyDescent="0.25">
      <c r="B5" s="490"/>
      <c r="C5" s="490"/>
      <c r="J5" s="4"/>
    </row>
    <row r="6" spans="2:10" ht="24.75" customHeight="1" x14ac:dyDescent="0.25">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x14ac:dyDescent="0.25">
      <c r="B8" s="8" t="s">
        <v>16</v>
      </c>
      <c r="C8" s="486"/>
      <c r="D8" s="486"/>
      <c r="E8" s="486"/>
      <c r="F8" s="486"/>
      <c r="G8" s="486"/>
      <c r="H8" s="487">
        <v>25</v>
      </c>
      <c r="I8" s="487">
        <v>7</v>
      </c>
      <c r="J8" s="488">
        <f ca="1">+SARDINEL!$J$8</f>
        <v>2023</v>
      </c>
    </row>
    <row r="9" spans="2:10" x14ac:dyDescent="0.25">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33</v>
      </c>
      <c r="J13" s="470"/>
    </row>
    <row r="14" spans="2:10" ht="13.9" customHeight="1" x14ac:dyDescent="0.25">
      <c r="B14" s="472" t="str">
        <f>+PRESUPUESTO!D30</f>
        <v>003.117</v>
      </c>
      <c r="C14" s="501" t="str">
        <f>+PRESUPUESTO!G30</f>
        <v>SUMINISTRO, TRANSPORTE E INSTALACION PAVIMENTO EN CONCRETO PREMEZCLADO MR 42</v>
      </c>
      <c r="D14" s="501" t="str">
        <f>+PRESUPUESTO!H30</f>
        <v>M3</v>
      </c>
      <c r="E14" s="12">
        <f>230+20</f>
        <v>250</v>
      </c>
      <c r="F14" s="12">
        <v>0.8</v>
      </c>
      <c r="G14" s="13">
        <v>0.2</v>
      </c>
      <c r="H14" s="14">
        <f t="shared" ref="H14" si="0">+E14*F14*G14</f>
        <v>40</v>
      </c>
      <c r="I14" s="499" t="s">
        <v>341</v>
      </c>
      <c r="J14" s="500"/>
    </row>
    <row r="15" spans="2:10" ht="13.9" customHeight="1" x14ac:dyDescent="0.25">
      <c r="B15" s="472"/>
      <c r="C15" s="501"/>
      <c r="D15" s="501"/>
      <c r="E15" s="12">
        <v>4</v>
      </c>
      <c r="F15" s="12">
        <v>1</v>
      </c>
      <c r="G15" s="13">
        <v>0.2</v>
      </c>
      <c r="H15" s="14">
        <f>+E15*F15*G15</f>
        <v>0.8</v>
      </c>
      <c r="I15" s="462" t="s">
        <v>397</v>
      </c>
      <c r="J15" s="462"/>
    </row>
    <row r="16" spans="2:10" ht="13.9" customHeight="1" x14ac:dyDescent="0.25">
      <c r="B16" s="472"/>
      <c r="C16" s="501"/>
      <c r="D16" s="501"/>
      <c r="E16" s="12">
        <v>3.4</v>
      </c>
      <c r="F16" s="12">
        <v>1</v>
      </c>
      <c r="G16" s="13">
        <v>0.2</v>
      </c>
      <c r="H16" s="14">
        <f t="shared" ref="H16:H20" si="1">+E16*F16*G16</f>
        <v>0.68</v>
      </c>
      <c r="I16" s="462" t="s">
        <v>398</v>
      </c>
      <c r="J16" s="462"/>
    </row>
    <row r="17" spans="2:10" ht="13.9" customHeight="1" x14ac:dyDescent="0.25">
      <c r="B17" s="472"/>
      <c r="C17" s="501"/>
      <c r="D17" s="501"/>
      <c r="E17" s="12">
        <v>4</v>
      </c>
      <c r="F17" s="12">
        <v>1</v>
      </c>
      <c r="G17" s="13">
        <v>0.2</v>
      </c>
      <c r="H17" s="14">
        <f t="shared" si="1"/>
        <v>0.8</v>
      </c>
      <c r="I17" s="462" t="s">
        <v>399</v>
      </c>
      <c r="J17" s="462"/>
    </row>
    <row r="18" spans="2:10" ht="13.9" customHeight="1" x14ac:dyDescent="0.25">
      <c r="B18" s="472"/>
      <c r="C18" s="501"/>
      <c r="D18" s="501"/>
      <c r="E18" s="12">
        <v>4</v>
      </c>
      <c r="F18" s="12">
        <v>1</v>
      </c>
      <c r="G18" s="13">
        <v>0.2</v>
      </c>
      <c r="H18" s="14">
        <f t="shared" si="1"/>
        <v>0.8</v>
      </c>
      <c r="I18" s="462" t="s">
        <v>400</v>
      </c>
      <c r="J18" s="462"/>
    </row>
    <row r="19" spans="2:10" ht="13.9" customHeight="1" x14ac:dyDescent="0.25">
      <c r="B19" s="472"/>
      <c r="C19" s="501"/>
      <c r="D19" s="501"/>
      <c r="E19" s="12">
        <v>3</v>
      </c>
      <c r="F19" s="12">
        <v>1</v>
      </c>
      <c r="G19" s="13">
        <v>0.2</v>
      </c>
      <c r="H19" s="14">
        <f t="shared" si="1"/>
        <v>0.60000000000000009</v>
      </c>
      <c r="I19" s="462" t="s">
        <v>401</v>
      </c>
      <c r="J19" s="462"/>
    </row>
    <row r="20" spans="2:10" ht="13.9" customHeight="1" x14ac:dyDescent="0.25">
      <c r="B20" s="472"/>
      <c r="C20" s="501"/>
      <c r="D20" s="501"/>
      <c r="E20" s="12">
        <v>5</v>
      </c>
      <c r="F20" s="12">
        <v>1</v>
      </c>
      <c r="G20" s="13">
        <v>0.2</v>
      </c>
      <c r="H20" s="14">
        <f t="shared" si="1"/>
        <v>1</v>
      </c>
      <c r="I20" s="462" t="s">
        <v>402</v>
      </c>
      <c r="J20" s="462"/>
    </row>
    <row r="21" spans="2:10" ht="13.9" customHeight="1" x14ac:dyDescent="0.25">
      <c r="B21" s="472"/>
      <c r="C21" s="501"/>
      <c r="D21" s="501"/>
      <c r="E21" s="12"/>
      <c r="F21" s="12"/>
      <c r="G21" s="13"/>
      <c r="H21" s="14"/>
      <c r="I21" s="499"/>
      <c r="J21" s="500"/>
    </row>
    <row r="22" spans="2:10" x14ac:dyDescent="0.25">
      <c r="B22" s="472"/>
      <c r="C22" s="501"/>
      <c r="D22" s="501"/>
      <c r="E22" s="12"/>
      <c r="F22" s="12"/>
      <c r="G22" s="13"/>
      <c r="H22" s="14"/>
      <c r="I22" s="499"/>
      <c r="J22" s="500"/>
    </row>
    <row r="23" spans="2:10" x14ac:dyDescent="0.25">
      <c r="B23" s="466" t="s">
        <v>26</v>
      </c>
      <c r="C23" s="466"/>
      <c r="D23" s="466"/>
      <c r="E23" s="466"/>
      <c r="F23" s="466"/>
      <c r="G23" s="466"/>
      <c r="H23" s="15">
        <f>ROUND(SUM(H14:H22),1)</f>
        <v>44.7</v>
      </c>
      <c r="I23" s="462"/>
      <c r="J23" s="462"/>
    </row>
    <row r="24" spans="2:10" x14ac:dyDescent="0.25">
      <c r="B24" s="16"/>
      <c r="C24" s="17"/>
      <c r="D24" s="17"/>
      <c r="E24" s="17"/>
      <c r="F24" s="17"/>
      <c r="G24" s="17"/>
      <c r="H24" s="17"/>
      <c r="I24" s="18"/>
      <c r="J24" s="19"/>
    </row>
    <row r="25" spans="2:10" x14ac:dyDescent="0.25">
      <c r="B25" s="463" t="s">
        <v>27</v>
      </c>
      <c r="C25" s="463"/>
      <c r="D25" s="463"/>
      <c r="E25" s="463"/>
      <c r="F25" s="463"/>
      <c r="G25" s="463"/>
      <c r="H25" s="463"/>
      <c r="I25" s="463"/>
      <c r="J25" s="463"/>
    </row>
    <row r="26" spans="2:10" x14ac:dyDescent="0.25">
      <c r="B26" s="464" t="s">
        <v>28</v>
      </c>
      <c r="C26" s="464"/>
      <c r="D26" s="20"/>
      <c r="E26" s="20"/>
      <c r="F26" s="20"/>
      <c r="G26" s="20"/>
      <c r="H26" s="465"/>
      <c r="I26" s="465"/>
      <c r="J26" s="465"/>
    </row>
    <row r="27" spans="2:10" x14ac:dyDescent="0.25">
      <c r="B27" s="464"/>
      <c r="C27" s="464"/>
      <c r="D27" s="21"/>
      <c r="E27" s="21"/>
      <c r="F27" s="21"/>
      <c r="G27" s="21"/>
      <c r="H27" s="465"/>
      <c r="I27" s="465"/>
      <c r="J27" s="465"/>
    </row>
    <row r="28" spans="2:10" x14ac:dyDescent="0.25">
      <c r="B28" s="464"/>
      <c r="C28" s="464"/>
      <c r="D28" s="21"/>
      <c r="E28" s="21"/>
      <c r="F28" s="21"/>
      <c r="G28" s="21"/>
      <c r="H28" s="465"/>
      <c r="I28" s="465"/>
      <c r="J28" s="465"/>
    </row>
    <row r="29" spans="2:10" x14ac:dyDescent="0.25">
      <c r="B29" s="464"/>
      <c r="C29" s="464"/>
      <c r="D29" s="21"/>
      <c r="E29" s="21"/>
      <c r="F29" s="21"/>
      <c r="G29" s="21"/>
      <c r="H29" s="465"/>
      <c r="I29" s="465"/>
      <c r="J29" s="465"/>
    </row>
    <row r="30" spans="2:10" x14ac:dyDescent="0.25">
      <c r="B30" s="464"/>
      <c r="C30" s="464"/>
      <c r="D30" s="21"/>
      <c r="E30" s="21"/>
      <c r="F30" s="21"/>
      <c r="G30" s="21"/>
      <c r="H30" s="465"/>
      <c r="I30" s="465"/>
      <c r="J30" s="465"/>
    </row>
    <row r="31" spans="2:10" x14ac:dyDescent="0.25">
      <c r="B31" s="464"/>
      <c r="C31" s="464"/>
      <c r="D31" s="21"/>
      <c r="E31" s="21"/>
      <c r="F31" s="21"/>
      <c r="G31" s="21"/>
      <c r="H31" s="465"/>
      <c r="I31" s="465"/>
      <c r="J31" s="465"/>
    </row>
    <row r="32" spans="2:10" x14ac:dyDescent="0.25">
      <c r="B32" s="464"/>
      <c r="C32" s="464"/>
      <c r="D32" s="21"/>
      <c r="E32" s="21"/>
      <c r="F32" s="21"/>
      <c r="G32" s="21"/>
      <c r="H32" s="465"/>
      <c r="I32" s="465"/>
      <c r="J32" s="465"/>
    </row>
    <row r="33" spans="2:10" x14ac:dyDescent="0.25">
      <c r="B33" s="464"/>
      <c r="C33" s="464"/>
      <c r="D33" s="21"/>
      <c r="E33" s="21"/>
      <c r="F33" s="21"/>
      <c r="G33" s="21"/>
      <c r="H33" s="465"/>
      <c r="I33" s="465"/>
      <c r="J33" s="465"/>
    </row>
    <row r="34" spans="2:10" x14ac:dyDescent="0.25">
      <c r="B34" s="464"/>
      <c r="C34" s="464"/>
      <c r="D34" s="21"/>
      <c r="E34" s="21"/>
      <c r="F34" s="21"/>
      <c r="G34" s="21"/>
      <c r="H34" s="465"/>
      <c r="I34" s="465"/>
      <c r="J34" s="465"/>
    </row>
    <row r="35" spans="2:10" x14ac:dyDescent="0.25">
      <c r="B35" s="464"/>
      <c r="C35" s="464"/>
      <c r="D35" s="21"/>
      <c r="E35" s="21"/>
      <c r="F35" s="21"/>
      <c r="G35" s="21"/>
      <c r="H35" s="465"/>
      <c r="I35" s="465"/>
      <c r="J35" s="465"/>
    </row>
    <row r="36" spans="2:10" x14ac:dyDescent="0.25">
      <c r="B36" s="464"/>
      <c r="C36" s="464"/>
      <c r="D36" s="21"/>
      <c r="E36" s="21"/>
      <c r="F36" s="21"/>
      <c r="G36" s="21"/>
      <c r="H36" s="465"/>
      <c r="I36" s="465"/>
      <c r="J36" s="465"/>
    </row>
    <row r="37" spans="2:10" x14ac:dyDescent="0.25">
      <c r="B37" s="464"/>
      <c r="C37" s="464"/>
      <c r="D37" s="21"/>
      <c r="E37" s="21"/>
      <c r="F37" s="21"/>
      <c r="G37" s="21"/>
      <c r="H37" s="465"/>
      <c r="I37" s="465"/>
      <c r="J37" s="465"/>
    </row>
    <row r="38" spans="2:10" x14ac:dyDescent="0.25">
      <c r="B38" s="464"/>
      <c r="C38" s="464"/>
      <c r="D38" s="21"/>
      <c r="E38" s="21"/>
      <c r="F38" s="21"/>
      <c r="G38" s="21"/>
      <c r="H38" s="465"/>
      <c r="I38" s="465"/>
      <c r="J38" s="465"/>
    </row>
    <row r="39" spans="2:10" x14ac:dyDescent="0.25">
      <c r="B39" s="464"/>
      <c r="C39" s="464"/>
      <c r="D39" s="22"/>
      <c r="E39" s="22"/>
      <c r="F39" s="22"/>
      <c r="G39" s="22"/>
      <c r="H39" s="465"/>
      <c r="I39" s="465"/>
      <c r="J39" s="465"/>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23"/>
      <c r="C43" s="24"/>
      <c r="D43" s="24"/>
      <c r="E43" s="24"/>
      <c r="F43" s="24"/>
      <c r="G43" s="24"/>
      <c r="H43" s="24"/>
      <c r="I43" s="25"/>
      <c r="J43" s="26"/>
    </row>
    <row r="44" spans="2:10" x14ac:dyDescent="0.25">
      <c r="B44" s="467" t="s">
        <v>29</v>
      </c>
      <c r="C44" s="467"/>
      <c r="E44" s="468" t="s">
        <v>30</v>
      </c>
      <c r="F44" s="468"/>
      <c r="G44" s="468"/>
      <c r="H44" s="468"/>
      <c r="I44" s="468"/>
      <c r="J44" s="468"/>
    </row>
    <row r="45" spans="2:10" x14ac:dyDescent="0.25">
      <c r="B45" s="27" t="s">
        <v>31</v>
      </c>
      <c r="C45" s="28"/>
      <c r="E45" s="469" t="s">
        <v>32</v>
      </c>
      <c r="F45" s="469"/>
      <c r="G45" s="29"/>
      <c r="H45" s="30"/>
      <c r="I45" s="30"/>
      <c r="J45" s="31"/>
    </row>
    <row r="46" spans="2:10" ht="15.75" customHeight="1" x14ac:dyDescent="0.25">
      <c r="B46" s="459"/>
      <c r="C46" s="460"/>
      <c r="E46" s="461"/>
      <c r="F46" s="461"/>
      <c r="G46" s="32"/>
      <c r="H46" s="32"/>
      <c r="I46" s="32"/>
      <c r="J46" s="33"/>
    </row>
    <row r="47" spans="2:10" ht="16.5" customHeight="1" x14ac:dyDescent="0.25">
      <c r="B47" s="459"/>
      <c r="C47" s="460"/>
      <c r="D47" s="34"/>
      <c r="E47" s="461"/>
      <c r="F47" s="461"/>
      <c r="G47" s="34"/>
      <c r="H47" s="34"/>
      <c r="I47" s="34"/>
      <c r="J47" s="35"/>
    </row>
    <row r="48" spans="2:10" ht="15" customHeight="1" x14ac:dyDescent="0.25"/>
    <row r="1048566" ht="12.75" customHeight="1" x14ac:dyDescent="0.25"/>
    <row r="1048567" ht="12.75" customHeight="1" x14ac:dyDescent="0.25"/>
  </sheetData>
  <mergeCells count="41">
    <mergeCell ref="D12:D13"/>
    <mergeCell ref="C8:G8"/>
    <mergeCell ref="H8:H9"/>
    <mergeCell ref="E12:G12"/>
    <mergeCell ref="H12:H13"/>
    <mergeCell ref="I8:I9"/>
    <mergeCell ref="J8:J9"/>
    <mergeCell ref="C9:G9"/>
    <mergeCell ref="B2:C5"/>
    <mergeCell ref="D2:I4"/>
    <mergeCell ref="J2:J3"/>
    <mergeCell ref="B6:B7"/>
    <mergeCell ref="C6:G7"/>
    <mergeCell ref="H6:J6"/>
    <mergeCell ref="I12:J12"/>
    <mergeCell ref="I13:J13"/>
    <mergeCell ref="B14:B22"/>
    <mergeCell ref="C14:C22"/>
    <mergeCell ref="D14:D22"/>
    <mergeCell ref="I14:J14"/>
    <mergeCell ref="I15:J15"/>
    <mergeCell ref="I16:J16"/>
    <mergeCell ref="I17:J17"/>
    <mergeCell ref="I18:J18"/>
    <mergeCell ref="I19:J19"/>
    <mergeCell ref="I20:J20"/>
    <mergeCell ref="I21:J21"/>
    <mergeCell ref="I22:J22"/>
    <mergeCell ref="B12:B13"/>
    <mergeCell ref="C12:C13"/>
    <mergeCell ref="B23:G23"/>
    <mergeCell ref="I23:J23"/>
    <mergeCell ref="B25:J25"/>
    <mergeCell ref="B26:C39"/>
    <mergeCell ref="H26:J39"/>
    <mergeCell ref="B44:C44"/>
    <mergeCell ref="E44:J44"/>
    <mergeCell ref="E45:F45"/>
    <mergeCell ref="B46:B47"/>
    <mergeCell ref="C46:C47"/>
    <mergeCell ref="E46:F47"/>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59"/>
  <sheetViews>
    <sheetView topLeftCell="A7" zoomScaleNormal="100" workbookViewId="0">
      <selection activeCell="E14" sqref="E14:E20"/>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2" spans="2:10" ht="19.5" customHeight="1" x14ac:dyDescent="0.25">
      <c r="B2" s="490"/>
      <c r="C2" s="490"/>
      <c r="D2" s="491" t="s">
        <v>8</v>
      </c>
      <c r="E2" s="491"/>
      <c r="F2" s="491"/>
      <c r="G2" s="491"/>
      <c r="H2" s="491"/>
      <c r="I2" s="491"/>
      <c r="J2" s="492" t="s">
        <v>9</v>
      </c>
    </row>
    <row r="3" spans="2:10" ht="17.25" customHeight="1" x14ac:dyDescent="0.25">
      <c r="B3" s="490"/>
      <c r="C3" s="490"/>
      <c r="D3" s="491"/>
      <c r="E3" s="491"/>
      <c r="F3" s="491"/>
      <c r="G3" s="491"/>
      <c r="H3" s="491"/>
      <c r="I3" s="491"/>
      <c r="J3" s="492"/>
    </row>
    <row r="4" spans="2:10" ht="25.5" x14ac:dyDescent="0.25">
      <c r="B4" s="490"/>
      <c r="C4" s="490"/>
      <c r="D4" s="491"/>
      <c r="E4" s="491"/>
      <c r="F4" s="491"/>
      <c r="G4" s="491"/>
      <c r="H4" s="491"/>
      <c r="I4" s="491"/>
      <c r="J4" s="3" t="s">
        <v>10</v>
      </c>
    </row>
    <row r="5" spans="2:10" x14ac:dyDescent="0.25">
      <c r="B5" s="490"/>
      <c r="C5" s="490"/>
      <c r="J5" s="4"/>
    </row>
    <row r="6" spans="2:10" ht="24.75" customHeight="1" x14ac:dyDescent="0.25">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x14ac:dyDescent="0.25">
      <c r="B8" s="8" t="s">
        <v>16</v>
      </c>
      <c r="C8" s="486"/>
      <c r="D8" s="486"/>
      <c r="E8" s="486"/>
      <c r="F8" s="486"/>
      <c r="G8" s="486"/>
      <c r="H8" s="487">
        <v>25</v>
      </c>
      <c r="I8" s="487">
        <v>7</v>
      </c>
      <c r="J8" s="488">
        <f ca="1">+SARDINEL!$J$8</f>
        <v>2023</v>
      </c>
    </row>
    <row r="9" spans="2:10" x14ac:dyDescent="0.25">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34</v>
      </c>
      <c r="I12" s="470" t="s">
        <v>22</v>
      </c>
      <c r="J12" s="470"/>
    </row>
    <row r="13" spans="2:10" ht="20.100000000000001" customHeight="1" x14ac:dyDescent="0.25">
      <c r="B13" s="475"/>
      <c r="C13" s="476"/>
      <c r="D13" s="477"/>
      <c r="E13" s="11" t="s">
        <v>23</v>
      </c>
      <c r="F13" s="11" t="s">
        <v>1</v>
      </c>
      <c r="G13" s="11" t="s">
        <v>2</v>
      </c>
      <c r="H13" s="478"/>
      <c r="I13" s="470" t="s">
        <v>33</v>
      </c>
      <c r="J13" s="470"/>
    </row>
    <row r="14" spans="2:10" ht="13.9" customHeight="1" x14ac:dyDescent="0.25">
      <c r="B14" s="472" t="str">
        <f>+PRESUPUESTO!D31</f>
        <v>021.016</v>
      </c>
      <c r="C14" s="508" t="str">
        <f>+PRESUPUESTO!G31</f>
        <v>SUMINISTRO, TRANSPORTE E INSTALACION SARDINEL ANCHO = 20 CM H =  ENTRE  17 Y 24 CM  EN CONCRETO 3000 PSI</v>
      </c>
      <c r="D14" s="508" t="str">
        <f>+PRESUPUESTO!H31</f>
        <v>ML</v>
      </c>
      <c r="E14" s="12">
        <f>230+20</f>
        <v>250</v>
      </c>
      <c r="F14" s="12">
        <v>0.2</v>
      </c>
      <c r="G14" s="13">
        <v>0.2</v>
      </c>
      <c r="H14" s="14">
        <f>+E14</f>
        <v>250</v>
      </c>
      <c r="I14" s="499" t="s">
        <v>347</v>
      </c>
      <c r="J14" s="500"/>
    </row>
    <row r="15" spans="2:10" ht="13.9" customHeight="1" x14ac:dyDescent="0.25">
      <c r="B15" s="472"/>
      <c r="C15" s="501"/>
      <c r="D15" s="501"/>
      <c r="E15" s="12">
        <v>88</v>
      </c>
      <c r="F15" s="12">
        <v>0.2</v>
      </c>
      <c r="G15" s="13">
        <v>0.2</v>
      </c>
      <c r="H15" s="14">
        <f t="shared" ref="H15:H20" si="0">+E15</f>
        <v>88</v>
      </c>
      <c r="I15" s="462" t="s">
        <v>384</v>
      </c>
      <c r="J15" s="462"/>
    </row>
    <row r="16" spans="2:10" ht="13.9" customHeight="1" x14ac:dyDescent="0.25">
      <c r="B16" s="472"/>
      <c r="C16" s="501"/>
      <c r="D16" s="501"/>
      <c r="E16" s="12">
        <v>88</v>
      </c>
      <c r="F16" s="12">
        <v>0.2</v>
      </c>
      <c r="G16" s="13">
        <v>0.2</v>
      </c>
      <c r="H16" s="14">
        <f t="shared" si="0"/>
        <v>88</v>
      </c>
      <c r="I16" s="462" t="s">
        <v>385</v>
      </c>
      <c r="J16" s="462"/>
    </row>
    <row r="17" spans="2:10" ht="13.9" customHeight="1" x14ac:dyDescent="0.25">
      <c r="B17" s="472"/>
      <c r="C17" s="501"/>
      <c r="D17" s="501"/>
      <c r="E17" s="12">
        <v>91</v>
      </c>
      <c r="F17" s="12">
        <v>0.2</v>
      </c>
      <c r="G17" s="13">
        <v>0.2</v>
      </c>
      <c r="H17" s="14">
        <f t="shared" si="0"/>
        <v>91</v>
      </c>
      <c r="I17" s="462" t="s">
        <v>386</v>
      </c>
      <c r="J17" s="462"/>
    </row>
    <row r="18" spans="2:10" ht="13.9" customHeight="1" x14ac:dyDescent="0.25">
      <c r="B18" s="472"/>
      <c r="C18" s="501"/>
      <c r="D18" s="501"/>
      <c r="E18" s="12">
        <v>91</v>
      </c>
      <c r="F18" s="12">
        <v>0.2</v>
      </c>
      <c r="G18" s="13">
        <v>0.2</v>
      </c>
      <c r="H18" s="14">
        <f t="shared" si="0"/>
        <v>91</v>
      </c>
      <c r="I18" s="462" t="s">
        <v>387</v>
      </c>
      <c r="J18" s="462"/>
    </row>
    <row r="19" spans="2:10" ht="13.9" customHeight="1" x14ac:dyDescent="0.25">
      <c r="B19" s="472"/>
      <c r="C19" s="501"/>
      <c r="D19" s="501"/>
      <c r="E19" s="12">
        <f>127+20</f>
        <v>147</v>
      </c>
      <c r="F19" s="12">
        <v>0.2</v>
      </c>
      <c r="G19" s="13">
        <v>0.2</v>
      </c>
      <c r="H19" s="14">
        <f t="shared" si="0"/>
        <v>147</v>
      </c>
      <c r="I19" s="499" t="s">
        <v>348</v>
      </c>
      <c r="J19" s="500"/>
    </row>
    <row r="20" spans="2:10" ht="13.9" customHeight="1" x14ac:dyDescent="0.25">
      <c r="B20" s="472"/>
      <c r="C20" s="501"/>
      <c r="D20" s="501"/>
      <c r="E20" s="12">
        <f>127+20</f>
        <v>147</v>
      </c>
      <c r="F20" s="12">
        <v>0.2</v>
      </c>
      <c r="G20" s="13">
        <v>0.2</v>
      </c>
      <c r="H20" s="14">
        <f t="shared" si="0"/>
        <v>147</v>
      </c>
      <c r="I20" s="499" t="s">
        <v>349</v>
      </c>
      <c r="J20" s="500"/>
    </row>
    <row r="21" spans="2:10" ht="13.9" customHeight="1" x14ac:dyDescent="0.25">
      <c r="B21" s="472"/>
      <c r="C21" s="501"/>
      <c r="D21" s="501"/>
      <c r="E21" s="12"/>
      <c r="F21" s="12"/>
      <c r="G21" s="13"/>
      <c r="H21" s="14"/>
      <c r="I21" s="499"/>
      <c r="J21" s="500"/>
    </row>
    <row r="22" spans="2:10" ht="13.9" customHeight="1" x14ac:dyDescent="0.25">
      <c r="B22" s="472"/>
      <c r="C22" s="501"/>
      <c r="D22" s="501"/>
      <c r="E22" s="12"/>
      <c r="F22" s="12"/>
      <c r="G22" s="13"/>
      <c r="H22" s="14"/>
      <c r="I22" s="499"/>
      <c r="J22" s="500"/>
    </row>
    <row r="23" spans="2:10" ht="13.9" customHeight="1" x14ac:dyDescent="0.25">
      <c r="B23" s="472"/>
      <c r="C23" s="501"/>
      <c r="D23" s="501"/>
      <c r="E23" s="12"/>
      <c r="F23" s="12"/>
      <c r="G23" s="13"/>
      <c r="H23" s="14"/>
      <c r="I23" s="499"/>
      <c r="J23" s="500"/>
    </row>
    <row r="24" spans="2:10" ht="13.9" customHeight="1" x14ac:dyDescent="0.25">
      <c r="B24" s="472"/>
      <c r="C24" s="501"/>
      <c r="D24" s="501"/>
      <c r="E24" s="12"/>
      <c r="F24" s="12"/>
      <c r="G24" s="13"/>
      <c r="H24" s="14"/>
      <c r="I24" s="499"/>
      <c r="J24" s="500"/>
    </row>
    <row r="25" spans="2:10" ht="13.9" customHeight="1" x14ac:dyDescent="0.25">
      <c r="B25" s="472"/>
      <c r="C25" s="501"/>
      <c r="D25" s="501"/>
      <c r="E25" s="12"/>
      <c r="F25" s="12"/>
      <c r="G25" s="13"/>
      <c r="H25" s="14"/>
      <c r="I25" s="499"/>
      <c r="J25" s="500"/>
    </row>
    <row r="26" spans="2:10" ht="13.9" customHeight="1" x14ac:dyDescent="0.25">
      <c r="B26" s="472"/>
      <c r="C26" s="501"/>
      <c r="D26" s="501"/>
      <c r="E26" s="12"/>
      <c r="F26" s="12"/>
      <c r="G26" s="13"/>
      <c r="H26" s="14"/>
      <c r="I26" s="462"/>
      <c r="J26" s="462"/>
    </row>
    <row r="27" spans="2:10" ht="13.9" customHeight="1" x14ac:dyDescent="0.25">
      <c r="B27" s="472"/>
      <c r="C27" s="501"/>
      <c r="D27" s="501"/>
      <c r="E27" s="12"/>
      <c r="F27" s="12"/>
      <c r="G27" s="13"/>
      <c r="H27" s="14"/>
      <c r="I27" s="462"/>
      <c r="J27" s="462"/>
    </row>
    <row r="28" spans="2:10" ht="13.9" customHeight="1" x14ac:dyDescent="0.25">
      <c r="B28" s="472"/>
      <c r="C28" s="501"/>
      <c r="D28" s="501"/>
      <c r="E28" s="12"/>
      <c r="F28" s="12"/>
      <c r="G28" s="13"/>
      <c r="H28" s="14"/>
      <c r="I28" s="462"/>
      <c r="J28" s="462"/>
    </row>
    <row r="29" spans="2:10" ht="13.9" customHeight="1" x14ac:dyDescent="0.25">
      <c r="B29" s="472"/>
      <c r="C29" s="501"/>
      <c r="D29" s="501"/>
      <c r="E29" s="12"/>
      <c r="F29" s="12"/>
      <c r="G29" s="13"/>
      <c r="H29" s="14"/>
      <c r="I29" s="462"/>
      <c r="J29" s="462"/>
    </row>
    <row r="30" spans="2:10" ht="13.9" customHeight="1" x14ac:dyDescent="0.25">
      <c r="B30" s="472"/>
      <c r="C30" s="501"/>
      <c r="D30" s="501"/>
      <c r="E30" s="12"/>
      <c r="F30" s="12"/>
      <c r="G30" s="13"/>
      <c r="H30" s="14"/>
      <c r="I30" s="462"/>
      <c r="J30" s="462"/>
    </row>
    <row r="31" spans="2:10" ht="13.9" customHeight="1" x14ac:dyDescent="0.25">
      <c r="B31" s="472"/>
      <c r="C31" s="501"/>
      <c r="D31" s="501"/>
      <c r="E31" s="12"/>
      <c r="F31" s="12"/>
      <c r="G31" s="13"/>
      <c r="H31" s="14"/>
      <c r="I31" s="462"/>
      <c r="J31" s="462"/>
    </row>
    <row r="32" spans="2:10" ht="13.9" customHeight="1" x14ac:dyDescent="0.25">
      <c r="B32" s="472"/>
      <c r="C32" s="501"/>
      <c r="D32" s="501"/>
      <c r="E32" s="12"/>
      <c r="F32" s="12"/>
      <c r="G32" s="13"/>
      <c r="H32" s="14"/>
      <c r="I32" s="462"/>
      <c r="J32" s="462"/>
    </row>
    <row r="33" spans="2:10" ht="13.9" customHeight="1" x14ac:dyDescent="0.25">
      <c r="B33" s="472"/>
      <c r="C33" s="501"/>
      <c r="D33" s="501"/>
      <c r="E33" s="12"/>
      <c r="F33" s="12"/>
      <c r="G33" s="13"/>
      <c r="H33" s="14"/>
      <c r="I33" s="462"/>
      <c r="J33" s="462"/>
    </row>
    <row r="34" spans="2:10" x14ac:dyDescent="0.25">
      <c r="B34" s="466" t="s">
        <v>26</v>
      </c>
      <c r="C34" s="466"/>
      <c r="D34" s="466"/>
      <c r="E34" s="466"/>
      <c r="F34" s="466"/>
      <c r="G34" s="466"/>
      <c r="H34" s="15">
        <f>ROUND(SUM(H14:H33),1)</f>
        <v>902</v>
      </c>
      <c r="I34" s="462"/>
      <c r="J34" s="462"/>
    </row>
    <row r="35" spans="2:10" x14ac:dyDescent="0.25">
      <c r="B35" s="16"/>
      <c r="C35" s="17"/>
      <c r="D35" s="17"/>
      <c r="E35" s="17"/>
      <c r="F35" s="17"/>
      <c r="G35" s="17"/>
      <c r="H35" s="17"/>
      <c r="I35" s="18"/>
      <c r="J35" s="19"/>
    </row>
    <row r="36" spans="2:10" x14ac:dyDescent="0.25">
      <c r="B36" s="463" t="s">
        <v>27</v>
      </c>
      <c r="C36" s="463"/>
      <c r="D36" s="463"/>
      <c r="E36" s="463"/>
      <c r="F36" s="463"/>
      <c r="G36" s="463"/>
      <c r="H36" s="463"/>
      <c r="I36" s="463"/>
      <c r="J36" s="463"/>
    </row>
    <row r="37" spans="2:10" x14ac:dyDescent="0.25">
      <c r="B37" s="464" t="s">
        <v>28</v>
      </c>
      <c r="C37" s="464"/>
      <c r="D37" s="20"/>
      <c r="E37" s="20"/>
      <c r="F37" s="20"/>
      <c r="G37" s="20"/>
      <c r="H37" s="465"/>
      <c r="I37" s="465"/>
      <c r="J37" s="465"/>
    </row>
    <row r="38" spans="2:10" x14ac:dyDescent="0.25">
      <c r="B38" s="464"/>
      <c r="C38" s="464"/>
      <c r="D38" s="21"/>
      <c r="E38" s="21"/>
      <c r="F38" s="21"/>
      <c r="G38" s="21"/>
      <c r="H38" s="465"/>
      <c r="I38" s="465"/>
      <c r="J38" s="465"/>
    </row>
    <row r="39" spans="2:10" x14ac:dyDescent="0.25">
      <c r="B39" s="464"/>
      <c r="C39" s="464"/>
      <c r="D39" s="21"/>
      <c r="E39" s="21"/>
      <c r="F39" s="21"/>
      <c r="G39" s="21"/>
      <c r="H39" s="465"/>
      <c r="I39" s="465"/>
      <c r="J39" s="465"/>
    </row>
    <row r="40" spans="2:10" x14ac:dyDescent="0.25">
      <c r="B40" s="464"/>
      <c r="C40" s="464"/>
      <c r="D40" s="21"/>
      <c r="E40" s="21"/>
      <c r="F40" s="21"/>
      <c r="G40" s="21"/>
      <c r="H40" s="465"/>
      <c r="I40" s="465"/>
      <c r="J40" s="465"/>
    </row>
    <row r="41" spans="2:10" x14ac:dyDescent="0.25">
      <c r="B41" s="464"/>
      <c r="C41" s="464"/>
      <c r="D41" s="21"/>
      <c r="E41" s="21"/>
      <c r="F41" s="21"/>
      <c r="G41" s="21"/>
      <c r="H41" s="465"/>
      <c r="I41" s="465"/>
      <c r="J41" s="465"/>
    </row>
    <row r="42" spans="2:10" x14ac:dyDescent="0.25">
      <c r="B42" s="464"/>
      <c r="C42" s="464"/>
      <c r="D42" s="21"/>
      <c r="E42" s="21"/>
      <c r="F42" s="21"/>
      <c r="G42" s="21"/>
      <c r="H42" s="465"/>
      <c r="I42" s="465"/>
      <c r="J42" s="465"/>
    </row>
    <row r="43" spans="2:10" x14ac:dyDescent="0.25">
      <c r="B43" s="464"/>
      <c r="C43" s="464"/>
      <c r="D43" s="21"/>
      <c r="E43" s="21"/>
      <c r="F43" s="21"/>
      <c r="G43" s="21"/>
      <c r="H43" s="465"/>
      <c r="I43" s="465"/>
      <c r="J43" s="465"/>
    </row>
    <row r="44" spans="2:10" x14ac:dyDescent="0.25">
      <c r="B44" s="464"/>
      <c r="C44" s="464"/>
      <c r="D44" s="21"/>
      <c r="E44" s="21"/>
      <c r="F44" s="21"/>
      <c r="G44" s="21"/>
      <c r="H44" s="465"/>
      <c r="I44" s="465"/>
      <c r="J44" s="465"/>
    </row>
    <row r="45" spans="2:10" x14ac:dyDescent="0.25">
      <c r="B45" s="464"/>
      <c r="C45" s="464"/>
      <c r="D45" s="21"/>
      <c r="E45" s="21"/>
      <c r="F45" s="21"/>
      <c r="G45" s="21"/>
      <c r="H45" s="465"/>
      <c r="I45" s="465"/>
      <c r="J45" s="465"/>
    </row>
    <row r="46" spans="2:10" x14ac:dyDescent="0.25">
      <c r="B46" s="464"/>
      <c r="C46" s="464"/>
      <c r="D46" s="21"/>
      <c r="E46" s="21"/>
      <c r="F46" s="21"/>
      <c r="G46" s="21"/>
      <c r="H46" s="465"/>
      <c r="I46" s="465"/>
      <c r="J46" s="465"/>
    </row>
    <row r="47" spans="2:10" x14ac:dyDescent="0.25">
      <c r="B47" s="464"/>
      <c r="C47" s="464"/>
      <c r="D47" s="21"/>
      <c r="E47" s="21"/>
      <c r="F47" s="21"/>
      <c r="G47" s="21"/>
      <c r="H47" s="465"/>
      <c r="I47" s="465"/>
      <c r="J47" s="465"/>
    </row>
    <row r="48" spans="2:10" x14ac:dyDescent="0.25">
      <c r="B48" s="464"/>
      <c r="C48" s="464"/>
      <c r="D48" s="21"/>
      <c r="E48" s="21"/>
      <c r="F48" s="21"/>
      <c r="G48" s="21"/>
      <c r="H48" s="465"/>
      <c r="I48" s="465"/>
      <c r="J48" s="465"/>
    </row>
    <row r="49" spans="2:10" x14ac:dyDescent="0.25">
      <c r="B49" s="464"/>
      <c r="C49" s="464"/>
      <c r="D49" s="21"/>
      <c r="E49" s="21"/>
      <c r="F49" s="21"/>
      <c r="G49" s="21"/>
      <c r="H49" s="465"/>
      <c r="I49" s="465"/>
      <c r="J49" s="465"/>
    </row>
    <row r="50" spans="2:10" x14ac:dyDescent="0.25">
      <c r="B50" s="464"/>
      <c r="C50" s="464"/>
      <c r="D50" s="22"/>
      <c r="E50" s="22"/>
      <c r="F50" s="22"/>
      <c r="G50" s="22"/>
      <c r="H50" s="465"/>
      <c r="I50" s="465"/>
      <c r="J50" s="465"/>
    </row>
    <row r="51" spans="2:10" x14ac:dyDescent="0.25">
      <c r="B51" s="23"/>
      <c r="C51" s="24"/>
      <c r="D51" s="24"/>
      <c r="E51" s="24"/>
      <c r="F51" s="24"/>
      <c r="G51" s="24"/>
      <c r="H51" s="24"/>
      <c r="I51" s="25"/>
      <c r="J51" s="26"/>
    </row>
    <row r="52" spans="2:10" x14ac:dyDescent="0.25">
      <c r="B52" s="23"/>
      <c r="C52" s="24"/>
      <c r="D52" s="24"/>
      <c r="E52" s="24"/>
      <c r="F52" s="24"/>
      <c r="G52" s="24"/>
      <c r="H52" s="24"/>
      <c r="I52" s="25"/>
      <c r="J52" s="26"/>
    </row>
    <row r="53" spans="2:10" x14ac:dyDescent="0.25">
      <c r="B53" s="23"/>
      <c r="C53" s="24"/>
      <c r="D53" s="24"/>
      <c r="E53" s="24"/>
      <c r="F53" s="24"/>
      <c r="G53" s="24"/>
      <c r="H53" s="24"/>
      <c r="I53" s="25"/>
      <c r="J53" s="26"/>
    </row>
    <row r="54" spans="2:10" x14ac:dyDescent="0.25">
      <c r="B54" s="23"/>
      <c r="C54" s="24"/>
      <c r="D54" s="24"/>
      <c r="E54" s="24"/>
      <c r="F54" s="24"/>
      <c r="G54" s="24"/>
      <c r="H54" s="24"/>
      <c r="I54" s="25"/>
      <c r="J54" s="26"/>
    </row>
    <row r="55" spans="2:10" x14ac:dyDescent="0.25">
      <c r="B55" s="467" t="s">
        <v>29</v>
      </c>
      <c r="C55" s="467"/>
      <c r="E55" s="468" t="s">
        <v>30</v>
      </c>
      <c r="F55" s="468"/>
      <c r="G55" s="468"/>
      <c r="H55" s="468"/>
      <c r="I55" s="468"/>
      <c r="J55" s="468"/>
    </row>
    <row r="56" spans="2:10" x14ac:dyDescent="0.25">
      <c r="B56" s="27" t="s">
        <v>31</v>
      </c>
      <c r="C56" s="28"/>
      <c r="E56" s="469" t="s">
        <v>32</v>
      </c>
      <c r="F56" s="469"/>
      <c r="G56" s="29"/>
      <c r="H56" s="30"/>
      <c r="I56" s="30"/>
      <c r="J56" s="31"/>
    </row>
    <row r="57" spans="2:10" ht="15.75" customHeight="1" x14ac:dyDescent="0.25">
      <c r="B57" s="459"/>
      <c r="C57" s="460"/>
      <c r="E57" s="461"/>
      <c r="F57" s="461"/>
      <c r="G57" s="32"/>
      <c r="H57" s="32"/>
      <c r="I57" s="32"/>
      <c r="J57" s="33"/>
    </row>
    <row r="58" spans="2:10" ht="16.5" customHeight="1" x14ac:dyDescent="0.25">
      <c r="B58" s="459"/>
      <c r="C58" s="460"/>
      <c r="D58" s="34"/>
      <c r="E58" s="461"/>
      <c r="F58" s="461"/>
      <c r="G58" s="34"/>
      <c r="H58" s="34"/>
      <c r="I58" s="34"/>
      <c r="J58" s="35"/>
    </row>
    <row r="59" spans="2:10" ht="15" customHeight="1" x14ac:dyDescent="0.25"/>
  </sheetData>
  <mergeCells count="52">
    <mergeCell ref="B2:C5"/>
    <mergeCell ref="D2:I4"/>
    <mergeCell ref="J2:J3"/>
    <mergeCell ref="B6:B7"/>
    <mergeCell ref="C6:G7"/>
    <mergeCell ref="H6:J6"/>
    <mergeCell ref="C8:G8"/>
    <mergeCell ref="H8:H9"/>
    <mergeCell ref="I8:I9"/>
    <mergeCell ref="J8:J9"/>
    <mergeCell ref="C9:G9"/>
    <mergeCell ref="B12:B13"/>
    <mergeCell ref="C12:C13"/>
    <mergeCell ref="D12:D13"/>
    <mergeCell ref="E12:G12"/>
    <mergeCell ref="H12:H13"/>
    <mergeCell ref="I12:J12"/>
    <mergeCell ref="I13:J13"/>
    <mergeCell ref="B14:B33"/>
    <mergeCell ref="C14:C33"/>
    <mergeCell ref="D14:D33"/>
    <mergeCell ref="I14:J14"/>
    <mergeCell ref="I15:J15"/>
    <mergeCell ref="I16:J16"/>
    <mergeCell ref="I17:J17"/>
    <mergeCell ref="I18:J18"/>
    <mergeCell ref="I19:J19"/>
    <mergeCell ref="I20:J20"/>
    <mergeCell ref="I21:J21"/>
    <mergeCell ref="I22:J22"/>
    <mergeCell ref="I23:J23"/>
    <mergeCell ref="I24:J24"/>
    <mergeCell ref="I25:J25"/>
    <mergeCell ref="I26:J26"/>
    <mergeCell ref="I27:J27"/>
    <mergeCell ref="I28:J28"/>
    <mergeCell ref="I29:J29"/>
    <mergeCell ref="I30:J30"/>
    <mergeCell ref="I31:J31"/>
    <mergeCell ref="I32:J32"/>
    <mergeCell ref="I33:J33"/>
    <mergeCell ref="B34:G34"/>
    <mergeCell ref="I34:J34"/>
    <mergeCell ref="E56:F56"/>
    <mergeCell ref="B57:B58"/>
    <mergeCell ref="C57:C58"/>
    <mergeCell ref="E57:F58"/>
    <mergeCell ref="B36:J36"/>
    <mergeCell ref="B37:C50"/>
    <mergeCell ref="H37:J50"/>
    <mergeCell ref="B55:C55"/>
    <mergeCell ref="E55:J55"/>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4" zoomScaleNormal="100" workbookViewId="0">
      <selection activeCell="U29" sqref="U29"/>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1" width="9.42578125" style="1" bestFit="1" customWidth="1"/>
    <col min="12"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33</v>
      </c>
      <c r="J13" s="470"/>
    </row>
    <row r="14" spans="2:10" ht="13.9" customHeight="1" x14ac:dyDescent="0.25">
      <c r="B14" s="472" t="str">
        <f>PRESUPUESTO!D32</f>
        <v>023.044</v>
      </c>
      <c r="C14" s="501" t="str">
        <f>PRESUPUESTO!G32</f>
        <v>SUMINISTRO, TRANSPORTE E INSTALACIÓN DE ADITIVO PARA ACELERAR FRAGUADO A SIETE (7) DIAS (ACELERANTE) DE UN M3 DE CONCRETO PAVIMENTO MR 42</v>
      </c>
      <c r="D14" s="501" t="str">
        <f>PRESUPUESTO!H32</f>
        <v>M3</v>
      </c>
      <c r="E14" s="12">
        <f>230+20</f>
        <v>250</v>
      </c>
      <c r="F14" s="12">
        <v>0.8</v>
      </c>
      <c r="G14" s="13">
        <v>0.2</v>
      </c>
      <c r="H14" s="14">
        <f t="shared" ref="H14" si="0">+E14*F14*G14</f>
        <v>40</v>
      </c>
      <c r="I14" s="499" t="s">
        <v>341</v>
      </c>
      <c r="J14" s="500"/>
    </row>
    <row r="15" spans="2:10" ht="13.9" customHeight="1" x14ac:dyDescent="0.25">
      <c r="B15" s="472"/>
      <c r="C15" s="501"/>
      <c r="D15" s="501"/>
      <c r="E15" s="12">
        <v>4</v>
      </c>
      <c r="F15" s="12">
        <v>1</v>
      </c>
      <c r="G15" s="13">
        <v>0.2</v>
      </c>
      <c r="H15" s="14">
        <f>+E15*F15*G15</f>
        <v>0.8</v>
      </c>
      <c r="I15" s="462"/>
      <c r="J15" s="462"/>
    </row>
    <row r="16" spans="2:10" ht="13.9" customHeight="1" x14ac:dyDescent="0.25">
      <c r="B16" s="472"/>
      <c r="C16" s="501"/>
      <c r="D16" s="501"/>
      <c r="E16" s="12">
        <v>3.4</v>
      </c>
      <c r="F16" s="12">
        <v>1</v>
      </c>
      <c r="G16" s="13">
        <v>0.2</v>
      </c>
      <c r="H16" s="14">
        <f t="shared" ref="H16:H20" si="1">+E16*F16*G16</f>
        <v>0.68</v>
      </c>
      <c r="I16" s="462"/>
      <c r="J16" s="462"/>
    </row>
    <row r="17" spans="2:10" ht="13.9" customHeight="1" x14ac:dyDescent="0.25">
      <c r="B17" s="472"/>
      <c r="C17" s="501"/>
      <c r="D17" s="501"/>
      <c r="E17" s="12">
        <v>4</v>
      </c>
      <c r="F17" s="12">
        <v>1</v>
      </c>
      <c r="G17" s="13">
        <v>0.2</v>
      </c>
      <c r="H17" s="14">
        <f t="shared" si="1"/>
        <v>0.8</v>
      </c>
      <c r="I17" s="499"/>
      <c r="J17" s="500"/>
    </row>
    <row r="18" spans="2:10" ht="13.9" customHeight="1" x14ac:dyDescent="0.25">
      <c r="B18" s="472"/>
      <c r="C18" s="501"/>
      <c r="D18" s="501"/>
      <c r="E18" s="12">
        <v>4</v>
      </c>
      <c r="F18" s="12">
        <v>1</v>
      </c>
      <c r="G18" s="13">
        <v>0.2</v>
      </c>
      <c r="H18" s="14">
        <f t="shared" si="1"/>
        <v>0.8</v>
      </c>
      <c r="I18" s="499"/>
      <c r="J18" s="500"/>
    </row>
    <row r="19" spans="2:10" ht="13.9" customHeight="1" x14ac:dyDescent="0.25">
      <c r="B19" s="472"/>
      <c r="C19" s="501"/>
      <c r="D19" s="501"/>
      <c r="E19" s="12">
        <v>3</v>
      </c>
      <c r="F19" s="12">
        <v>1</v>
      </c>
      <c r="G19" s="13">
        <v>0.2</v>
      </c>
      <c r="H19" s="14">
        <f t="shared" si="1"/>
        <v>0.60000000000000009</v>
      </c>
      <c r="I19" s="499"/>
      <c r="J19" s="500"/>
    </row>
    <row r="20" spans="2:10" ht="13.9" customHeight="1" x14ac:dyDescent="0.25">
      <c r="B20" s="472"/>
      <c r="C20" s="501"/>
      <c r="D20" s="501"/>
      <c r="E20" s="12">
        <v>5</v>
      </c>
      <c r="F20" s="12">
        <v>1</v>
      </c>
      <c r="G20" s="13">
        <v>0.2</v>
      </c>
      <c r="H20" s="14">
        <f t="shared" si="1"/>
        <v>1</v>
      </c>
      <c r="I20" s="499"/>
      <c r="J20" s="500"/>
    </row>
    <row r="21" spans="2:10" ht="13.9" customHeight="1" x14ac:dyDescent="0.25">
      <c r="B21" s="472"/>
      <c r="C21" s="501"/>
      <c r="D21" s="501"/>
      <c r="E21" s="12"/>
      <c r="F21" s="12"/>
      <c r="G21" s="13"/>
      <c r="H21" s="14"/>
      <c r="I21" s="499"/>
      <c r="J21" s="500"/>
    </row>
    <row r="22" spans="2:10" x14ac:dyDescent="0.25">
      <c r="B22" s="472"/>
      <c r="C22" s="501"/>
      <c r="D22" s="501"/>
      <c r="E22" s="12"/>
      <c r="F22" s="12"/>
      <c r="G22" s="13"/>
      <c r="H22" s="14"/>
      <c r="I22" s="499"/>
      <c r="J22" s="500"/>
    </row>
    <row r="23" spans="2:10" x14ac:dyDescent="0.25">
      <c r="B23" s="466" t="s">
        <v>26</v>
      </c>
      <c r="C23" s="466"/>
      <c r="D23" s="466"/>
      <c r="E23" s="466"/>
      <c r="F23" s="466"/>
      <c r="G23" s="466"/>
      <c r="H23" s="15">
        <f>ROUND(SUM(H14:H22),1)</f>
        <v>44.7</v>
      </c>
      <c r="I23" s="462"/>
      <c r="J23" s="462"/>
    </row>
    <row r="24" spans="2:10" ht="15.75" thickBot="1" x14ac:dyDescent="0.3">
      <c r="B24" s="16"/>
      <c r="C24" s="17"/>
      <c r="D24" s="17"/>
      <c r="E24" s="17"/>
      <c r="F24" s="17"/>
      <c r="G24" s="17"/>
      <c r="H24" s="17"/>
      <c r="I24" s="18"/>
      <c r="J24" s="19"/>
    </row>
    <row r="25" spans="2:10" ht="15.75" thickBot="1" x14ac:dyDescent="0.3">
      <c r="B25" s="463" t="s">
        <v>27</v>
      </c>
      <c r="C25" s="463"/>
      <c r="D25" s="463"/>
      <c r="E25" s="463"/>
      <c r="F25" s="463"/>
      <c r="G25" s="463"/>
      <c r="H25" s="463"/>
      <c r="I25" s="463"/>
      <c r="J25" s="463"/>
    </row>
    <row r="26" spans="2:10" ht="15.75" thickBot="1" x14ac:dyDescent="0.3">
      <c r="B26" s="464" t="s">
        <v>28</v>
      </c>
      <c r="C26" s="464"/>
      <c r="D26" s="20"/>
      <c r="E26" s="20"/>
      <c r="F26" s="20"/>
      <c r="G26" s="20"/>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1"/>
      <c r="E38" s="21"/>
      <c r="F38" s="21"/>
      <c r="G38" s="21"/>
      <c r="H38" s="465"/>
      <c r="I38" s="465"/>
      <c r="J38" s="465"/>
    </row>
    <row r="39" spans="2:10" ht="15.75" thickBot="1" x14ac:dyDescent="0.3">
      <c r="B39" s="464"/>
      <c r="C39" s="464"/>
      <c r="D39" s="22"/>
      <c r="E39" s="22"/>
      <c r="F39" s="22"/>
      <c r="G39" s="22"/>
      <c r="H39" s="465"/>
      <c r="I39" s="465"/>
      <c r="J39" s="465"/>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23"/>
      <c r="C43" s="24"/>
      <c r="D43" s="24"/>
      <c r="E43" s="24"/>
      <c r="F43" s="24"/>
      <c r="G43" s="24"/>
      <c r="H43" s="24"/>
      <c r="I43" s="25"/>
      <c r="J43" s="26"/>
    </row>
    <row r="44" spans="2:10" x14ac:dyDescent="0.25">
      <c r="B44" s="467" t="s">
        <v>29</v>
      </c>
      <c r="C44" s="467"/>
      <c r="E44" s="468" t="s">
        <v>30</v>
      </c>
      <c r="F44" s="468"/>
      <c r="G44" s="468"/>
      <c r="H44" s="468"/>
      <c r="I44" s="468"/>
      <c r="J44" s="468"/>
    </row>
    <row r="45" spans="2:10" x14ac:dyDescent="0.25">
      <c r="B45" s="27" t="s">
        <v>31</v>
      </c>
      <c r="C45" s="28"/>
      <c r="E45" s="469" t="s">
        <v>32</v>
      </c>
      <c r="F45" s="469"/>
      <c r="G45" s="29"/>
      <c r="H45" s="30"/>
      <c r="I45" s="30"/>
      <c r="J45" s="31"/>
    </row>
    <row r="46" spans="2:10" ht="15.75" customHeight="1" thickBot="1" x14ac:dyDescent="0.3">
      <c r="B46" s="459"/>
      <c r="C46" s="460"/>
      <c r="E46" s="461"/>
      <c r="F46" s="461"/>
      <c r="G46" s="32"/>
      <c r="H46" s="32"/>
      <c r="I46" s="32"/>
      <c r="J46" s="33"/>
    </row>
    <row r="47" spans="2:10" ht="16.5" customHeight="1" thickBot="1" x14ac:dyDescent="0.3">
      <c r="B47" s="459"/>
      <c r="C47" s="460"/>
      <c r="D47" s="34"/>
      <c r="E47" s="461"/>
      <c r="F47" s="461"/>
      <c r="G47" s="34"/>
      <c r="H47" s="34"/>
      <c r="I47" s="34"/>
      <c r="J47" s="35"/>
    </row>
    <row r="48" spans="2:10" ht="15" customHeight="1" x14ac:dyDescent="0.25"/>
    <row r="1048566" ht="12.75" customHeight="1" x14ac:dyDescent="0.25"/>
    <row r="1048567" ht="12.75" customHeight="1" x14ac:dyDescent="0.25"/>
  </sheetData>
  <mergeCells count="41">
    <mergeCell ref="B46:B47"/>
    <mergeCell ref="C46:C47"/>
    <mergeCell ref="E46:F47"/>
    <mergeCell ref="B25:J25"/>
    <mergeCell ref="B26:C39"/>
    <mergeCell ref="H26:J39"/>
    <mergeCell ref="B44:C44"/>
    <mergeCell ref="E44:J44"/>
    <mergeCell ref="E45:F45"/>
    <mergeCell ref="I20:J20"/>
    <mergeCell ref="I21:J21"/>
    <mergeCell ref="I22:J22"/>
    <mergeCell ref="B23:G23"/>
    <mergeCell ref="I23:J23"/>
    <mergeCell ref="I12:J12"/>
    <mergeCell ref="I13:J13"/>
    <mergeCell ref="B14:B22"/>
    <mergeCell ref="C14:C22"/>
    <mergeCell ref="D14:D22"/>
    <mergeCell ref="I14:J14"/>
    <mergeCell ref="I15:J15"/>
    <mergeCell ref="I16:J16"/>
    <mergeCell ref="I17:J17"/>
    <mergeCell ref="I18:J18"/>
    <mergeCell ref="B12:B13"/>
    <mergeCell ref="C12:C13"/>
    <mergeCell ref="D12:D13"/>
    <mergeCell ref="E12:G12"/>
    <mergeCell ref="H12:H13"/>
    <mergeCell ref="I19:J19"/>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48"/>
  <sheetViews>
    <sheetView topLeftCell="A10" zoomScaleNormal="100" workbookViewId="0">
      <selection activeCell="H23" sqref="H23"/>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3" width="2.28515625" style="1"/>
    <col min="14" max="14" width="5" style="1" bestFit="1" customWidth="1"/>
    <col min="15"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34</v>
      </c>
      <c r="I12" s="470" t="s">
        <v>22</v>
      </c>
      <c r="J12" s="470"/>
    </row>
    <row r="13" spans="2:10" ht="29.25" customHeight="1" x14ac:dyDescent="0.25">
      <c r="B13" s="475"/>
      <c r="C13" s="476"/>
      <c r="D13" s="477"/>
      <c r="E13" s="11" t="s">
        <v>0</v>
      </c>
      <c r="F13" s="264" t="s">
        <v>313</v>
      </c>
      <c r="G13" s="264" t="s">
        <v>312</v>
      </c>
      <c r="H13" s="478"/>
      <c r="I13" s="470" t="s">
        <v>33</v>
      </c>
      <c r="J13" s="470"/>
    </row>
    <row r="14" spans="2:10" s="1" customFormat="1" ht="13.9" customHeight="1" x14ac:dyDescent="0.25">
      <c r="B14" s="472" t="str">
        <f>PRESUPUESTO!D33</f>
        <v>023.036</v>
      </c>
      <c r="C14" s="473" t="str">
        <f>PRESUPUESTO!G33</f>
        <v>SUMINISTRO, TRANSPORTE E INSTALACIÓN SELLO DE JUNTA DE PAVIMENTO RIGIDO 5MM</v>
      </c>
      <c r="D14" s="472" t="str">
        <f>+PRESUPUESTO!H34</f>
        <v>ML</v>
      </c>
      <c r="E14" s="12">
        <f>230+20</f>
        <v>250</v>
      </c>
      <c r="F14" s="12">
        <v>1</v>
      </c>
      <c r="G14" s="13">
        <f>E14*F14</f>
        <v>250</v>
      </c>
      <c r="H14" s="14">
        <f>+G14</f>
        <v>250</v>
      </c>
      <c r="I14" s="499" t="s">
        <v>350</v>
      </c>
      <c r="J14" s="500"/>
    </row>
    <row r="15" spans="2:10" s="1" customFormat="1" ht="30.75" customHeight="1" x14ac:dyDescent="0.25">
      <c r="B15" s="472"/>
      <c r="C15" s="473"/>
      <c r="D15" s="472"/>
      <c r="E15" s="12">
        <v>0.8</v>
      </c>
      <c r="F15" s="12">
        <v>80</v>
      </c>
      <c r="G15" s="13">
        <f>E15*F15</f>
        <v>64</v>
      </c>
      <c r="H15" s="14">
        <f t="shared" ref="H15:H21" si="0">+G15</f>
        <v>64</v>
      </c>
      <c r="I15" s="499" t="s">
        <v>351</v>
      </c>
      <c r="J15" s="500"/>
    </row>
    <row r="16" spans="2:10" s="1" customFormat="1" ht="13.9" customHeight="1" x14ac:dyDescent="0.25">
      <c r="B16" s="472"/>
      <c r="C16" s="473"/>
      <c r="D16" s="472"/>
      <c r="E16" s="12">
        <v>88</v>
      </c>
      <c r="F16" s="12">
        <v>1</v>
      </c>
      <c r="G16" s="13">
        <f t="shared" ref="G16:G21" si="1">E16*F16</f>
        <v>88</v>
      </c>
      <c r="H16" s="14">
        <f t="shared" si="0"/>
        <v>88</v>
      </c>
      <c r="I16" s="499" t="s">
        <v>384</v>
      </c>
      <c r="J16" s="500"/>
    </row>
    <row r="17" spans="2:10" s="1" customFormat="1" ht="13.9" customHeight="1" x14ac:dyDescent="0.25">
      <c r="B17" s="472"/>
      <c r="C17" s="473"/>
      <c r="D17" s="472"/>
      <c r="E17" s="12">
        <v>88</v>
      </c>
      <c r="F17" s="12">
        <v>2</v>
      </c>
      <c r="G17" s="13">
        <f t="shared" si="1"/>
        <v>176</v>
      </c>
      <c r="H17" s="14">
        <f t="shared" si="0"/>
        <v>176</v>
      </c>
      <c r="I17" s="499" t="s">
        <v>385</v>
      </c>
      <c r="J17" s="500"/>
    </row>
    <row r="18" spans="2:10" s="1" customFormat="1" ht="13.9" customHeight="1" x14ac:dyDescent="0.25">
      <c r="B18" s="472"/>
      <c r="C18" s="473"/>
      <c r="D18" s="472"/>
      <c r="E18" s="12">
        <v>91</v>
      </c>
      <c r="F18" s="12">
        <v>1</v>
      </c>
      <c r="G18" s="13">
        <f t="shared" si="1"/>
        <v>91</v>
      </c>
      <c r="H18" s="14">
        <f t="shared" si="0"/>
        <v>91</v>
      </c>
      <c r="I18" s="499" t="s">
        <v>386</v>
      </c>
      <c r="J18" s="500"/>
    </row>
    <row r="19" spans="2:10" s="1" customFormat="1" ht="13.9" customHeight="1" x14ac:dyDescent="0.25">
      <c r="B19" s="472"/>
      <c r="C19" s="473"/>
      <c r="D19" s="472"/>
      <c r="E19" s="12">
        <v>91</v>
      </c>
      <c r="F19" s="12">
        <v>2</v>
      </c>
      <c r="G19" s="13">
        <f t="shared" si="1"/>
        <v>182</v>
      </c>
      <c r="H19" s="14">
        <f t="shared" si="0"/>
        <v>182</v>
      </c>
      <c r="I19" s="499" t="s">
        <v>387</v>
      </c>
      <c r="J19" s="500"/>
    </row>
    <row r="20" spans="2:10" s="1" customFormat="1" ht="13.9" customHeight="1" x14ac:dyDescent="0.25">
      <c r="B20" s="472"/>
      <c r="C20" s="473"/>
      <c r="D20" s="472"/>
      <c r="E20" s="12">
        <f>127+20</f>
        <v>147</v>
      </c>
      <c r="F20" s="12">
        <v>1</v>
      </c>
      <c r="G20" s="13">
        <f t="shared" si="1"/>
        <v>147</v>
      </c>
      <c r="H20" s="14">
        <f t="shared" si="0"/>
        <v>147</v>
      </c>
      <c r="I20" s="499" t="s">
        <v>348</v>
      </c>
      <c r="J20" s="500"/>
    </row>
    <row r="21" spans="2:10" s="1" customFormat="1" ht="13.9" customHeight="1" x14ac:dyDescent="0.25">
      <c r="B21" s="472"/>
      <c r="C21" s="473"/>
      <c r="D21" s="472"/>
      <c r="E21" s="12">
        <f>127+20</f>
        <v>147</v>
      </c>
      <c r="F21" s="12">
        <v>2</v>
      </c>
      <c r="G21" s="13">
        <f t="shared" si="1"/>
        <v>294</v>
      </c>
      <c r="H21" s="14">
        <f t="shared" si="0"/>
        <v>294</v>
      </c>
      <c r="I21" s="499" t="s">
        <v>349</v>
      </c>
      <c r="J21" s="500"/>
    </row>
    <row r="22" spans="2:10" s="1" customFormat="1" ht="13.9" customHeight="1" x14ac:dyDescent="0.25">
      <c r="B22" s="472"/>
      <c r="C22" s="473"/>
      <c r="D22" s="472"/>
      <c r="E22" s="12"/>
      <c r="F22" s="12"/>
      <c r="G22" s="13"/>
      <c r="H22" s="14"/>
      <c r="I22" s="499"/>
      <c r="J22" s="500"/>
    </row>
    <row r="23" spans="2:10" s="1" customFormat="1" x14ac:dyDescent="0.25">
      <c r="B23" s="466" t="s">
        <v>26</v>
      </c>
      <c r="C23" s="466"/>
      <c r="D23" s="466"/>
      <c r="E23" s="466"/>
      <c r="F23" s="466"/>
      <c r="G23" s="466"/>
      <c r="H23" s="15">
        <f>ROUND(SUM(H14:H22),1)</f>
        <v>1292</v>
      </c>
      <c r="I23" s="462"/>
      <c r="J23" s="462"/>
    </row>
    <row r="24" spans="2:10" s="1" customFormat="1" ht="15.75" thickBot="1" x14ac:dyDescent="0.3">
      <c r="B24" s="16"/>
      <c r="C24" s="17"/>
      <c r="D24" s="17"/>
      <c r="E24" s="17"/>
      <c r="F24" s="17"/>
      <c r="G24" s="17"/>
      <c r="H24" s="17"/>
      <c r="I24" s="18"/>
      <c r="J24" s="19"/>
    </row>
    <row r="25" spans="2:10" s="1" customFormat="1" ht="15.75" thickBot="1" x14ac:dyDescent="0.3">
      <c r="B25" s="463" t="s">
        <v>27</v>
      </c>
      <c r="C25" s="463"/>
      <c r="D25" s="463"/>
      <c r="E25" s="463"/>
      <c r="F25" s="463"/>
      <c r="G25" s="463"/>
      <c r="H25" s="463"/>
      <c r="I25" s="463"/>
      <c r="J25" s="463"/>
    </row>
    <row r="26" spans="2:10" s="1" customFormat="1" ht="15.75" thickBot="1" x14ac:dyDescent="0.3">
      <c r="B26" s="464" t="s">
        <v>28</v>
      </c>
      <c r="C26" s="464"/>
      <c r="D26" s="20"/>
      <c r="E26" s="20"/>
      <c r="F26" s="20"/>
      <c r="G26" s="20"/>
      <c r="H26" s="465"/>
      <c r="I26" s="465"/>
      <c r="J26" s="465"/>
    </row>
    <row r="27" spans="2:10" s="1" customFormat="1" ht="15.75" thickBot="1" x14ac:dyDescent="0.3">
      <c r="B27" s="464"/>
      <c r="C27" s="464"/>
      <c r="D27" s="21"/>
      <c r="E27" s="21"/>
      <c r="F27" s="21"/>
      <c r="G27" s="21"/>
      <c r="H27" s="465"/>
      <c r="I27" s="465"/>
      <c r="J27" s="465"/>
    </row>
    <row r="28" spans="2:10" s="1" customFormat="1" ht="15.75" thickBot="1" x14ac:dyDescent="0.3">
      <c r="B28" s="464"/>
      <c r="C28" s="464"/>
      <c r="D28" s="21"/>
      <c r="E28" s="21"/>
      <c r="F28" s="21"/>
      <c r="G28" s="21"/>
      <c r="H28" s="465"/>
      <c r="I28" s="465"/>
      <c r="J28" s="465"/>
    </row>
    <row r="29" spans="2:10" s="1" customFormat="1" ht="15.75" thickBot="1" x14ac:dyDescent="0.3">
      <c r="B29" s="464"/>
      <c r="C29" s="464"/>
      <c r="D29" s="21"/>
      <c r="E29" s="21"/>
      <c r="F29" s="21"/>
      <c r="G29" s="21"/>
      <c r="H29" s="465"/>
      <c r="I29" s="465"/>
      <c r="J29" s="465"/>
    </row>
    <row r="30" spans="2:10" s="1" customFormat="1" ht="15.75" thickBot="1" x14ac:dyDescent="0.3">
      <c r="B30" s="464"/>
      <c r="C30" s="464"/>
      <c r="D30" s="21"/>
      <c r="E30" s="21"/>
      <c r="F30" s="21"/>
      <c r="G30" s="21"/>
      <c r="H30" s="465"/>
      <c r="I30" s="465"/>
      <c r="J30" s="465"/>
    </row>
    <row r="31" spans="2:10" s="1" customFormat="1" ht="15.75" thickBot="1" x14ac:dyDescent="0.3">
      <c r="B31" s="464"/>
      <c r="C31" s="464"/>
      <c r="D31" s="21"/>
      <c r="E31" s="21"/>
      <c r="F31" s="21"/>
      <c r="G31" s="21"/>
      <c r="H31" s="465"/>
      <c r="I31" s="465"/>
      <c r="J31" s="465"/>
    </row>
    <row r="32" spans="2:10" s="1" customFormat="1" ht="15.75" thickBot="1" x14ac:dyDescent="0.3">
      <c r="B32" s="464"/>
      <c r="C32" s="464"/>
      <c r="D32" s="21"/>
      <c r="E32" s="21"/>
      <c r="F32" s="21"/>
      <c r="G32" s="21"/>
      <c r="H32" s="465"/>
      <c r="I32" s="465"/>
      <c r="J32" s="465"/>
    </row>
    <row r="33" spans="2:10" s="1" customFormat="1" ht="15.75" thickBot="1" x14ac:dyDescent="0.3">
      <c r="B33" s="464"/>
      <c r="C33" s="464"/>
      <c r="D33" s="21"/>
      <c r="E33" s="21"/>
      <c r="F33" s="21"/>
      <c r="G33" s="21"/>
      <c r="H33" s="465"/>
      <c r="I33" s="465"/>
      <c r="J33" s="465"/>
    </row>
    <row r="34" spans="2:10" s="1" customFormat="1" ht="15.75" thickBot="1" x14ac:dyDescent="0.3">
      <c r="B34" s="464"/>
      <c r="C34" s="464"/>
      <c r="D34" s="21"/>
      <c r="E34" s="21"/>
      <c r="F34" s="21"/>
      <c r="G34" s="21"/>
      <c r="H34" s="465"/>
      <c r="I34" s="465"/>
      <c r="J34" s="465"/>
    </row>
    <row r="35" spans="2:10" s="1" customFormat="1" ht="15.75" thickBot="1" x14ac:dyDescent="0.3">
      <c r="B35" s="464"/>
      <c r="C35" s="464"/>
      <c r="D35" s="21"/>
      <c r="E35" s="21"/>
      <c r="F35" s="21"/>
      <c r="G35" s="21"/>
      <c r="H35" s="465"/>
      <c r="I35" s="465"/>
      <c r="J35" s="465"/>
    </row>
    <row r="36" spans="2:10" s="1" customFormat="1" ht="15.75" thickBot="1" x14ac:dyDescent="0.3">
      <c r="B36" s="464"/>
      <c r="C36" s="464"/>
      <c r="D36" s="21"/>
      <c r="E36" s="21"/>
      <c r="F36" s="21"/>
      <c r="G36" s="21"/>
      <c r="H36" s="465"/>
      <c r="I36" s="465"/>
      <c r="J36" s="465"/>
    </row>
    <row r="37" spans="2:10" s="1" customFormat="1" ht="15.75" thickBot="1" x14ac:dyDescent="0.3">
      <c r="B37" s="464"/>
      <c r="C37" s="464"/>
      <c r="D37" s="21"/>
      <c r="E37" s="21"/>
      <c r="F37" s="21"/>
      <c r="G37" s="21"/>
      <c r="H37" s="465"/>
      <c r="I37" s="465"/>
      <c r="J37" s="465"/>
    </row>
    <row r="38" spans="2:10" s="1" customFormat="1" ht="15.75" thickBot="1" x14ac:dyDescent="0.3">
      <c r="B38" s="464"/>
      <c r="C38" s="464"/>
      <c r="D38" s="21"/>
      <c r="E38" s="21"/>
      <c r="F38" s="21"/>
      <c r="G38" s="21"/>
      <c r="H38" s="465"/>
      <c r="I38" s="465"/>
      <c r="J38" s="465"/>
    </row>
    <row r="39" spans="2:10" s="1" customFormat="1" ht="15.75" thickBot="1" x14ac:dyDescent="0.3">
      <c r="B39" s="464"/>
      <c r="C39" s="464"/>
      <c r="D39" s="22"/>
      <c r="E39" s="22"/>
      <c r="F39" s="22"/>
      <c r="G39" s="22"/>
      <c r="H39" s="465"/>
      <c r="I39" s="465"/>
      <c r="J39" s="465"/>
    </row>
    <row r="40" spans="2:10" s="1" customFormat="1" x14ac:dyDescent="0.25">
      <c r="B40" s="23"/>
      <c r="C40" s="24"/>
      <c r="D40" s="24"/>
      <c r="E40" s="24"/>
      <c r="F40" s="24"/>
      <c r="G40" s="24"/>
      <c r="H40" s="24"/>
      <c r="I40" s="25"/>
      <c r="J40" s="26"/>
    </row>
    <row r="41" spans="2:10" s="1" customFormat="1" x14ac:dyDescent="0.25">
      <c r="B41" s="23"/>
      <c r="C41" s="24"/>
      <c r="D41" s="24"/>
      <c r="E41" s="24"/>
      <c r="F41" s="24"/>
      <c r="G41" s="24"/>
      <c r="H41" s="24"/>
      <c r="I41" s="25"/>
      <c r="J41" s="26"/>
    </row>
    <row r="42" spans="2:10" s="1" customFormat="1" x14ac:dyDescent="0.25">
      <c r="B42" s="23"/>
      <c r="C42" s="24"/>
      <c r="D42" s="24"/>
      <c r="E42" s="24"/>
      <c r="F42" s="24"/>
      <c r="G42" s="24"/>
      <c r="H42" s="24"/>
      <c r="I42" s="25"/>
      <c r="J42" s="26"/>
    </row>
    <row r="43" spans="2:10" s="1" customFormat="1" x14ac:dyDescent="0.25">
      <c r="B43" s="23"/>
      <c r="C43" s="24"/>
      <c r="D43" s="24"/>
      <c r="E43" s="24"/>
      <c r="F43" s="24"/>
      <c r="G43" s="24"/>
      <c r="H43" s="24"/>
      <c r="I43" s="25"/>
      <c r="J43" s="26"/>
    </row>
    <row r="44" spans="2:10" s="1" customFormat="1" x14ac:dyDescent="0.25">
      <c r="B44" s="467" t="s">
        <v>29</v>
      </c>
      <c r="C44" s="467"/>
      <c r="E44" s="468" t="s">
        <v>30</v>
      </c>
      <c r="F44" s="468"/>
      <c r="G44" s="468"/>
      <c r="H44" s="468"/>
      <c r="I44" s="468"/>
      <c r="J44" s="468"/>
    </row>
    <row r="45" spans="2:10" s="1" customFormat="1" x14ac:dyDescent="0.25">
      <c r="B45" s="27" t="s">
        <v>31</v>
      </c>
      <c r="C45" s="28"/>
      <c r="E45" s="469" t="s">
        <v>32</v>
      </c>
      <c r="F45" s="469"/>
      <c r="G45" s="29"/>
      <c r="H45" s="30"/>
      <c r="I45" s="30"/>
      <c r="J45" s="31"/>
    </row>
    <row r="46" spans="2:10" s="1" customFormat="1" ht="15.75" customHeight="1" thickBot="1" x14ac:dyDescent="0.3">
      <c r="B46" s="459"/>
      <c r="C46" s="460"/>
      <c r="E46" s="461"/>
      <c r="F46" s="461"/>
      <c r="G46" s="32"/>
      <c r="H46" s="32"/>
      <c r="I46" s="32"/>
      <c r="J46" s="33"/>
    </row>
    <row r="47" spans="2:10" s="1" customFormat="1" ht="16.5" customHeight="1" thickBot="1" x14ac:dyDescent="0.3">
      <c r="B47" s="459"/>
      <c r="C47" s="460"/>
      <c r="D47" s="34"/>
      <c r="E47" s="461"/>
      <c r="F47" s="461"/>
      <c r="G47" s="34"/>
      <c r="H47" s="34"/>
      <c r="I47" s="34"/>
      <c r="J47" s="35"/>
    </row>
    <row r="48" spans="2:10" s="1" customFormat="1" ht="15" customHeight="1" x14ac:dyDescent="0.25">
      <c r="I48" s="2"/>
      <c r="J48" s="2"/>
    </row>
  </sheetData>
  <mergeCells count="41">
    <mergeCell ref="B2:C5"/>
    <mergeCell ref="D2:I4"/>
    <mergeCell ref="J2:J3"/>
    <mergeCell ref="B6:B7"/>
    <mergeCell ref="C6:G7"/>
    <mergeCell ref="H6:J6"/>
    <mergeCell ref="C8:G8"/>
    <mergeCell ref="H8:H9"/>
    <mergeCell ref="I8:I9"/>
    <mergeCell ref="J8:J9"/>
    <mergeCell ref="C9:G9"/>
    <mergeCell ref="I12:J12"/>
    <mergeCell ref="I13:J13"/>
    <mergeCell ref="B14:B22"/>
    <mergeCell ref="C14:C22"/>
    <mergeCell ref="D14:D22"/>
    <mergeCell ref="I14:J14"/>
    <mergeCell ref="I16:J16"/>
    <mergeCell ref="I17:J17"/>
    <mergeCell ref="I18:J18"/>
    <mergeCell ref="I19:J19"/>
    <mergeCell ref="B12:B13"/>
    <mergeCell ref="C12:C13"/>
    <mergeCell ref="D12:D13"/>
    <mergeCell ref="E12:G12"/>
    <mergeCell ref="H12:H13"/>
    <mergeCell ref="E45:F45"/>
    <mergeCell ref="B46:B47"/>
    <mergeCell ref="C46:C47"/>
    <mergeCell ref="E46:F47"/>
    <mergeCell ref="I15:J15"/>
    <mergeCell ref="B23:G23"/>
    <mergeCell ref="I23:J23"/>
    <mergeCell ref="B25:J25"/>
    <mergeCell ref="B26:C39"/>
    <mergeCell ref="H26:J39"/>
    <mergeCell ref="B44:C44"/>
    <mergeCell ref="E44:J44"/>
    <mergeCell ref="I20:J20"/>
    <mergeCell ref="I21:J21"/>
    <mergeCell ref="I22:J22"/>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48"/>
  <sheetViews>
    <sheetView topLeftCell="A7" zoomScaleNormal="100" workbookViewId="0">
      <selection activeCell="E16" sqref="E16"/>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3" width="2.28515625" style="1"/>
    <col min="14" max="14" width="5" style="1" bestFit="1" customWidth="1"/>
    <col min="15"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34</v>
      </c>
      <c r="I12" s="470" t="s">
        <v>22</v>
      </c>
      <c r="J12" s="470"/>
    </row>
    <row r="13" spans="2:10" ht="29.25" customHeight="1" x14ac:dyDescent="0.25">
      <c r="B13" s="475"/>
      <c r="C13" s="476"/>
      <c r="D13" s="477"/>
      <c r="E13" s="11" t="s">
        <v>0</v>
      </c>
      <c r="F13" s="264" t="s">
        <v>313</v>
      </c>
      <c r="G13" s="264" t="s">
        <v>312</v>
      </c>
      <c r="H13" s="478"/>
      <c r="I13" s="470" t="s">
        <v>33</v>
      </c>
      <c r="J13" s="470"/>
    </row>
    <row r="14" spans="2:10" ht="13.9" customHeight="1" x14ac:dyDescent="0.25">
      <c r="B14" s="472" t="str">
        <f>+PRESUPUESTO!D34</f>
        <v>023.034</v>
      </c>
      <c r="C14" s="472" t="str">
        <f>+PRESUPUESTO!G34</f>
        <v>CORTE MECANIZADO DE PAVIMENTO 5 mm</v>
      </c>
      <c r="D14" s="472" t="str">
        <f>+PRESUPUESTO!H34</f>
        <v>ML</v>
      </c>
      <c r="E14" s="12">
        <f>230+20</f>
        <v>250</v>
      </c>
      <c r="F14" s="12">
        <v>1</v>
      </c>
      <c r="G14" s="13">
        <f>E14*F14</f>
        <v>250</v>
      </c>
      <c r="H14" s="14">
        <f>+G14</f>
        <v>250</v>
      </c>
      <c r="I14" s="499" t="s">
        <v>350</v>
      </c>
      <c r="J14" s="500"/>
    </row>
    <row r="15" spans="2:10" ht="13.9" customHeight="1" x14ac:dyDescent="0.25">
      <c r="B15" s="472"/>
      <c r="C15" s="472"/>
      <c r="D15" s="472"/>
      <c r="E15" s="12">
        <v>0.8</v>
      </c>
      <c r="F15" s="12">
        <v>77</v>
      </c>
      <c r="G15" s="13">
        <f>E15*F15</f>
        <v>61.6</v>
      </c>
      <c r="H15" s="14">
        <f>+G15</f>
        <v>61.6</v>
      </c>
      <c r="I15" s="499" t="s">
        <v>351</v>
      </c>
      <c r="J15" s="500"/>
    </row>
    <row r="16" spans="2:10" ht="13.9" customHeight="1" x14ac:dyDescent="0.25">
      <c r="B16" s="472"/>
      <c r="C16" s="472"/>
      <c r="D16" s="472"/>
      <c r="E16" s="12">
        <f>4+1+1</f>
        <v>6</v>
      </c>
      <c r="F16" s="12">
        <v>5</v>
      </c>
      <c r="G16" s="13">
        <f>E16*F16</f>
        <v>30</v>
      </c>
      <c r="H16" s="14">
        <f>+G16</f>
        <v>30</v>
      </c>
      <c r="I16" s="499" t="s">
        <v>404</v>
      </c>
      <c r="J16" s="500"/>
    </row>
    <row r="17" spans="2:10" ht="13.9" customHeight="1" x14ac:dyDescent="0.25">
      <c r="B17" s="472"/>
      <c r="C17" s="472"/>
      <c r="D17" s="472"/>
      <c r="E17" s="12"/>
      <c r="F17" s="12"/>
      <c r="G17" s="13"/>
      <c r="H17" s="14"/>
      <c r="I17" s="499"/>
      <c r="J17" s="500"/>
    </row>
    <row r="18" spans="2:10" ht="13.9" customHeight="1" x14ac:dyDescent="0.25">
      <c r="B18" s="472"/>
      <c r="C18" s="472"/>
      <c r="D18" s="472"/>
      <c r="E18" s="12"/>
      <c r="F18" s="12"/>
      <c r="G18" s="13"/>
      <c r="H18" s="14"/>
      <c r="I18" s="499"/>
      <c r="J18" s="500"/>
    </row>
    <row r="19" spans="2:10" ht="13.9" customHeight="1" x14ac:dyDescent="0.25">
      <c r="B19" s="472"/>
      <c r="C19" s="472"/>
      <c r="D19" s="472"/>
      <c r="E19" s="12"/>
      <c r="F19" s="12"/>
      <c r="G19" s="13"/>
      <c r="H19" s="14"/>
      <c r="I19" s="499"/>
      <c r="J19" s="500"/>
    </row>
    <row r="20" spans="2:10" ht="13.9" customHeight="1" x14ac:dyDescent="0.25">
      <c r="B20" s="472"/>
      <c r="C20" s="472"/>
      <c r="D20" s="472"/>
      <c r="E20" s="12"/>
      <c r="F20" s="12"/>
      <c r="G20" s="13"/>
      <c r="H20" s="14"/>
      <c r="I20" s="499"/>
      <c r="J20" s="500"/>
    </row>
    <row r="21" spans="2:10" ht="13.9" customHeight="1" x14ac:dyDescent="0.25">
      <c r="B21" s="472"/>
      <c r="C21" s="472"/>
      <c r="D21" s="472"/>
      <c r="E21" s="12"/>
      <c r="F21" s="12"/>
      <c r="G21" s="13"/>
      <c r="H21" s="14"/>
      <c r="I21" s="499"/>
      <c r="J21" s="500"/>
    </row>
    <row r="22" spans="2:10" ht="13.9" customHeight="1" x14ac:dyDescent="0.25">
      <c r="B22" s="472"/>
      <c r="C22" s="472"/>
      <c r="D22" s="472"/>
      <c r="E22" s="12"/>
      <c r="F22" s="12"/>
      <c r="G22" s="13"/>
      <c r="H22" s="14"/>
      <c r="I22" s="499"/>
      <c r="J22" s="500"/>
    </row>
    <row r="23" spans="2:10" x14ac:dyDescent="0.25">
      <c r="B23" s="466" t="s">
        <v>26</v>
      </c>
      <c r="C23" s="466"/>
      <c r="D23" s="466"/>
      <c r="E23" s="466"/>
      <c r="F23" s="466"/>
      <c r="G23" s="466"/>
      <c r="H23" s="15">
        <f>ROUND(SUM(H14:H22),1)</f>
        <v>341.6</v>
      </c>
      <c r="I23" s="462"/>
      <c r="J23" s="462"/>
    </row>
    <row r="24" spans="2:10" ht="15.75" thickBot="1" x14ac:dyDescent="0.3">
      <c r="B24" s="16"/>
      <c r="C24" s="17"/>
      <c r="D24" s="17"/>
      <c r="E24" s="17"/>
      <c r="F24" s="17"/>
      <c r="G24" s="17"/>
      <c r="H24" s="17"/>
      <c r="I24" s="18"/>
      <c r="J24" s="19"/>
    </row>
    <row r="25" spans="2:10" ht="15.75" thickBot="1" x14ac:dyDescent="0.3">
      <c r="B25" s="463" t="s">
        <v>27</v>
      </c>
      <c r="C25" s="463"/>
      <c r="D25" s="463"/>
      <c r="E25" s="463"/>
      <c r="F25" s="463"/>
      <c r="G25" s="463"/>
      <c r="H25" s="463"/>
      <c r="I25" s="463"/>
      <c r="J25" s="463"/>
    </row>
    <row r="26" spans="2:10" ht="15.75" thickBot="1" x14ac:dyDescent="0.3">
      <c r="B26" s="464" t="s">
        <v>28</v>
      </c>
      <c r="C26" s="464"/>
      <c r="D26" s="20"/>
      <c r="E26" s="20"/>
      <c r="F26" s="20"/>
      <c r="G26" s="20"/>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1"/>
      <c r="E38" s="21"/>
      <c r="F38" s="21"/>
      <c r="G38" s="21"/>
      <c r="H38" s="465"/>
      <c r="I38" s="465"/>
      <c r="J38" s="465"/>
    </row>
    <row r="39" spans="2:10" ht="15.75" thickBot="1" x14ac:dyDescent="0.3">
      <c r="B39" s="464"/>
      <c r="C39" s="464"/>
      <c r="D39" s="22"/>
      <c r="E39" s="22"/>
      <c r="F39" s="22"/>
      <c r="G39" s="22"/>
      <c r="H39" s="465"/>
      <c r="I39" s="465"/>
      <c r="J39" s="465"/>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23"/>
      <c r="C43" s="24"/>
      <c r="D43" s="24"/>
      <c r="E43" s="24"/>
      <c r="F43" s="24"/>
      <c r="G43" s="24"/>
      <c r="H43" s="24"/>
      <c r="I43" s="25"/>
      <c r="J43" s="26"/>
    </row>
    <row r="44" spans="2:10" x14ac:dyDescent="0.25">
      <c r="B44" s="467" t="s">
        <v>29</v>
      </c>
      <c r="C44" s="467"/>
      <c r="E44" s="468" t="s">
        <v>30</v>
      </c>
      <c r="F44" s="468"/>
      <c r="G44" s="468"/>
      <c r="H44" s="468"/>
      <c r="I44" s="468"/>
      <c r="J44" s="468"/>
    </row>
    <row r="45" spans="2:10" x14ac:dyDescent="0.25">
      <c r="B45" s="27" t="s">
        <v>31</v>
      </c>
      <c r="C45" s="28"/>
      <c r="E45" s="469" t="s">
        <v>32</v>
      </c>
      <c r="F45" s="469"/>
      <c r="G45" s="29"/>
      <c r="H45" s="30"/>
      <c r="I45" s="30"/>
      <c r="J45" s="31"/>
    </row>
    <row r="46" spans="2:10" ht="15.75" customHeight="1" thickBot="1" x14ac:dyDescent="0.3">
      <c r="B46" s="459"/>
      <c r="C46" s="460"/>
      <c r="E46" s="461"/>
      <c r="F46" s="461"/>
      <c r="G46" s="32"/>
      <c r="H46" s="32"/>
      <c r="I46" s="32"/>
      <c r="J46" s="33"/>
    </row>
    <row r="47" spans="2:10" ht="16.5" customHeight="1" thickBot="1" x14ac:dyDescent="0.3">
      <c r="B47" s="459"/>
      <c r="C47" s="460"/>
      <c r="D47" s="34"/>
      <c r="E47" s="461"/>
      <c r="F47" s="461"/>
      <c r="G47" s="34"/>
      <c r="H47" s="34"/>
      <c r="I47" s="34"/>
      <c r="J47" s="35"/>
    </row>
    <row r="48" spans="2:10" ht="15" customHeight="1" x14ac:dyDescent="0.25"/>
  </sheetData>
  <mergeCells count="41">
    <mergeCell ref="I8:I9"/>
    <mergeCell ref="J8:J9"/>
    <mergeCell ref="C9:G9"/>
    <mergeCell ref="B2:C5"/>
    <mergeCell ref="D2:I4"/>
    <mergeCell ref="J2:J3"/>
    <mergeCell ref="B6:B7"/>
    <mergeCell ref="C6:G7"/>
    <mergeCell ref="H6:J6"/>
    <mergeCell ref="B12:B13"/>
    <mergeCell ref="C12:C13"/>
    <mergeCell ref="D12:D13"/>
    <mergeCell ref="C8:G8"/>
    <mergeCell ref="H8:H9"/>
    <mergeCell ref="E12:G12"/>
    <mergeCell ref="H12:H13"/>
    <mergeCell ref="I12:J12"/>
    <mergeCell ref="I19:J19"/>
    <mergeCell ref="I20:J20"/>
    <mergeCell ref="I21:J21"/>
    <mergeCell ref="I22:J22"/>
    <mergeCell ref="I13:J13"/>
    <mergeCell ref="B26:C39"/>
    <mergeCell ref="H26:J39"/>
    <mergeCell ref="B23:G23"/>
    <mergeCell ref="C14:C22"/>
    <mergeCell ref="D14:D22"/>
    <mergeCell ref="I14:J14"/>
    <mergeCell ref="I15:J15"/>
    <mergeCell ref="I16:J16"/>
    <mergeCell ref="I17:J17"/>
    <mergeCell ref="I18:J18"/>
    <mergeCell ref="I23:J23"/>
    <mergeCell ref="B25:J25"/>
    <mergeCell ref="B14:B22"/>
    <mergeCell ref="B44:C44"/>
    <mergeCell ref="E44:J44"/>
    <mergeCell ref="E45:F45"/>
    <mergeCell ref="B46:B47"/>
    <mergeCell ref="C46:C47"/>
    <mergeCell ref="E46:F47"/>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45"/>
  <sheetViews>
    <sheetView topLeftCell="A7" zoomScaleNormal="100" workbookViewId="0">
      <selection activeCell="E17" sqref="E17"/>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3" width="2.28515625" style="1"/>
    <col min="14" max="14" width="5" style="1" bestFit="1" customWidth="1"/>
    <col min="15"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34</v>
      </c>
      <c r="I12" s="470" t="s">
        <v>22</v>
      </c>
      <c r="J12" s="470"/>
    </row>
    <row r="13" spans="2:10" ht="29.25" customHeight="1" x14ac:dyDescent="0.25">
      <c r="B13" s="475"/>
      <c r="C13" s="476"/>
      <c r="D13" s="477"/>
      <c r="E13" s="11" t="s">
        <v>0</v>
      </c>
      <c r="F13" s="264" t="s">
        <v>313</v>
      </c>
      <c r="G13" s="264" t="s">
        <v>312</v>
      </c>
      <c r="H13" s="478"/>
      <c r="I13" s="471" t="s">
        <v>33</v>
      </c>
      <c r="J13" s="471"/>
    </row>
    <row r="14" spans="2:10" ht="13.9" customHeight="1" x14ac:dyDescent="0.25">
      <c r="B14" s="472"/>
      <c r="C14" s="472"/>
      <c r="D14" s="472"/>
      <c r="E14" s="12">
        <v>88</v>
      </c>
      <c r="F14" s="12">
        <v>0.2</v>
      </c>
      <c r="G14" s="13">
        <v>0.2</v>
      </c>
      <c r="H14" s="14">
        <f t="shared" ref="H14:H16" si="0">+E14</f>
        <v>88</v>
      </c>
      <c r="I14" s="499" t="s">
        <v>385</v>
      </c>
      <c r="J14" s="500"/>
    </row>
    <row r="15" spans="2:10" ht="13.9" customHeight="1" x14ac:dyDescent="0.25">
      <c r="B15" s="472"/>
      <c r="C15" s="472"/>
      <c r="D15" s="472"/>
      <c r="E15" s="12">
        <v>91</v>
      </c>
      <c r="F15" s="12">
        <v>0.2</v>
      </c>
      <c r="G15" s="13">
        <v>0.2</v>
      </c>
      <c r="H15" s="14">
        <f t="shared" si="0"/>
        <v>91</v>
      </c>
      <c r="I15" s="499" t="s">
        <v>387</v>
      </c>
      <c r="J15" s="500"/>
    </row>
    <row r="16" spans="2:10" ht="13.9" customHeight="1" x14ac:dyDescent="0.25">
      <c r="B16" s="472"/>
      <c r="C16" s="472"/>
      <c r="D16" s="472"/>
      <c r="E16" s="12">
        <f>127+20</f>
        <v>147</v>
      </c>
      <c r="F16" s="12">
        <v>0.2</v>
      </c>
      <c r="G16" s="13">
        <v>0.2</v>
      </c>
      <c r="H16" s="14">
        <f t="shared" si="0"/>
        <v>147</v>
      </c>
      <c r="I16" s="499" t="s">
        <v>349</v>
      </c>
      <c r="J16" s="500"/>
    </row>
    <row r="17" spans="2:10" ht="13.9" customHeight="1" x14ac:dyDescent="0.25">
      <c r="B17" s="472"/>
      <c r="C17" s="472"/>
      <c r="D17" s="472"/>
      <c r="E17" s="12"/>
      <c r="F17" s="12"/>
      <c r="G17" s="13"/>
      <c r="H17" s="14"/>
      <c r="I17" s="499"/>
      <c r="J17" s="500"/>
    </row>
    <row r="18" spans="2:10" ht="13.9" customHeight="1" x14ac:dyDescent="0.25">
      <c r="B18" s="472"/>
      <c r="C18" s="472"/>
      <c r="D18" s="472"/>
      <c r="E18" s="12"/>
      <c r="F18" s="12"/>
      <c r="G18" s="13"/>
      <c r="H18" s="14"/>
      <c r="I18" s="499"/>
      <c r="J18" s="500"/>
    </row>
    <row r="19" spans="2:10" ht="13.9" customHeight="1" x14ac:dyDescent="0.25">
      <c r="B19" s="472"/>
      <c r="C19" s="472"/>
      <c r="D19" s="472"/>
      <c r="E19" s="12"/>
      <c r="F19" s="12"/>
      <c r="G19" s="13"/>
      <c r="H19" s="14"/>
      <c r="I19" s="499"/>
      <c r="J19" s="500"/>
    </row>
    <row r="20" spans="2:10" x14ac:dyDescent="0.25">
      <c r="B20" s="466" t="s">
        <v>26</v>
      </c>
      <c r="C20" s="466"/>
      <c r="D20" s="466"/>
      <c r="E20" s="466"/>
      <c r="F20" s="466"/>
      <c r="G20" s="466"/>
      <c r="H20" s="15">
        <f>ROUND(SUM(H14:H19),1)</f>
        <v>326</v>
      </c>
      <c r="I20" s="462"/>
      <c r="J20" s="462"/>
    </row>
    <row r="21" spans="2:10" ht="15.75" thickBot="1" x14ac:dyDescent="0.3">
      <c r="B21" s="16"/>
      <c r="C21" s="17"/>
      <c r="D21" s="17"/>
      <c r="E21" s="17"/>
      <c r="F21" s="17"/>
      <c r="G21" s="17"/>
      <c r="H21" s="17"/>
      <c r="I21" s="18"/>
      <c r="J21" s="19"/>
    </row>
    <row r="22" spans="2:10" ht="15.75" thickBot="1" x14ac:dyDescent="0.3">
      <c r="B22" s="463" t="s">
        <v>27</v>
      </c>
      <c r="C22" s="463"/>
      <c r="D22" s="463"/>
      <c r="E22" s="463"/>
      <c r="F22" s="463"/>
      <c r="G22" s="463"/>
      <c r="H22" s="463"/>
      <c r="I22" s="463"/>
      <c r="J22" s="463"/>
    </row>
    <row r="23" spans="2:10" ht="15.75" thickBot="1" x14ac:dyDescent="0.3">
      <c r="B23" s="464" t="s">
        <v>28</v>
      </c>
      <c r="C23" s="464"/>
      <c r="D23" s="20"/>
      <c r="E23" s="20"/>
      <c r="F23" s="20"/>
      <c r="G23" s="20"/>
      <c r="H23" s="465"/>
      <c r="I23" s="465"/>
      <c r="J23" s="465"/>
    </row>
    <row r="24" spans="2:10" ht="15.75" thickBot="1" x14ac:dyDescent="0.3">
      <c r="B24" s="464"/>
      <c r="C24" s="464"/>
      <c r="D24" s="21"/>
      <c r="E24" s="21"/>
      <c r="F24" s="21"/>
      <c r="G24" s="21"/>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2"/>
      <c r="E36" s="22"/>
      <c r="F36" s="22"/>
      <c r="G36" s="22"/>
      <c r="H36" s="465"/>
      <c r="I36" s="465"/>
      <c r="J36" s="465"/>
    </row>
    <row r="37" spans="2:10" x14ac:dyDescent="0.25">
      <c r="B37" s="23"/>
      <c r="C37" s="24"/>
      <c r="D37" s="24"/>
      <c r="E37" s="24"/>
      <c r="F37" s="24"/>
      <c r="G37" s="24"/>
      <c r="H37" s="24"/>
      <c r="I37" s="25"/>
      <c r="J37" s="26"/>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467" t="s">
        <v>29</v>
      </c>
      <c r="C41" s="467"/>
      <c r="E41" s="468" t="s">
        <v>30</v>
      </c>
      <c r="F41" s="468"/>
      <c r="G41" s="468"/>
      <c r="H41" s="468"/>
      <c r="I41" s="468"/>
      <c r="J41" s="468"/>
    </row>
    <row r="42" spans="2:10" x14ac:dyDescent="0.25">
      <c r="B42" s="27" t="s">
        <v>31</v>
      </c>
      <c r="C42" s="28"/>
      <c r="E42" s="469" t="s">
        <v>32</v>
      </c>
      <c r="F42" s="469"/>
      <c r="G42" s="29"/>
      <c r="H42" s="30"/>
      <c r="I42" s="30"/>
      <c r="J42" s="31"/>
    </row>
    <row r="43" spans="2:10" ht="15.75" customHeight="1" thickBot="1" x14ac:dyDescent="0.3">
      <c r="B43" s="459"/>
      <c r="C43" s="460"/>
      <c r="E43" s="461"/>
      <c r="F43" s="461"/>
      <c r="G43" s="32"/>
      <c r="H43" s="32"/>
      <c r="I43" s="32"/>
      <c r="J43" s="33"/>
    </row>
    <row r="44" spans="2:10" ht="16.5" customHeight="1" thickBot="1" x14ac:dyDescent="0.3">
      <c r="B44" s="459"/>
      <c r="C44" s="460"/>
      <c r="D44" s="34"/>
      <c r="E44" s="461"/>
      <c r="F44" s="461"/>
      <c r="G44" s="34"/>
      <c r="H44" s="34"/>
      <c r="I44" s="34"/>
      <c r="J44" s="35"/>
    </row>
    <row r="45" spans="2:10" ht="15" customHeight="1" x14ac:dyDescent="0.25"/>
  </sheetData>
  <mergeCells count="38">
    <mergeCell ref="B2:C5"/>
    <mergeCell ref="D2:I4"/>
    <mergeCell ref="J2:J3"/>
    <mergeCell ref="B6:B7"/>
    <mergeCell ref="C6:G7"/>
    <mergeCell ref="H6:J6"/>
    <mergeCell ref="C8:G8"/>
    <mergeCell ref="H8:H9"/>
    <mergeCell ref="I8:I9"/>
    <mergeCell ref="J8:J9"/>
    <mergeCell ref="C9:G9"/>
    <mergeCell ref="I12:J12"/>
    <mergeCell ref="I13:J13"/>
    <mergeCell ref="B14:B19"/>
    <mergeCell ref="C14:C19"/>
    <mergeCell ref="D14:D19"/>
    <mergeCell ref="I14:J14"/>
    <mergeCell ref="I15:J15"/>
    <mergeCell ref="B12:B13"/>
    <mergeCell ref="C12:C13"/>
    <mergeCell ref="D12:D13"/>
    <mergeCell ref="E12:G12"/>
    <mergeCell ref="H12:H13"/>
    <mergeCell ref="I16:J16"/>
    <mergeCell ref="I17:J17"/>
    <mergeCell ref="I18:J18"/>
    <mergeCell ref="I19:J19"/>
    <mergeCell ref="B20:G20"/>
    <mergeCell ref="I20:J20"/>
    <mergeCell ref="B43:B44"/>
    <mergeCell ref="C43:C44"/>
    <mergeCell ref="E43:F44"/>
    <mergeCell ref="B22:J22"/>
    <mergeCell ref="B23:C36"/>
    <mergeCell ref="H23:J36"/>
    <mergeCell ref="B41:C41"/>
    <mergeCell ref="E41:J41"/>
    <mergeCell ref="E42:F42"/>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7" zoomScaleNormal="100" workbookViewId="0">
      <selection activeCell="E15" sqref="E15"/>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1" width="9.42578125" style="1" bestFit="1" customWidth="1"/>
    <col min="12"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39</v>
      </c>
      <c r="I12" s="470" t="s">
        <v>22</v>
      </c>
      <c r="J12" s="470"/>
    </row>
    <row r="13" spans="2:10" ht="20.100000000000001" customHeight="1" x14ac:dyDescent="0.25">
      <c r="B13" s="475"/>
      <c r="C13" s="476"/>
      <c r="D13" s="477"/>
      <c r="E13" s="11" t="s">
        <v>4</v>
      </c>
      <c r="F13" s="11" t="s">
        <v>1</v>
      </c>
      <c r="G13" s="11" t="s">
        <v>2</v>
      </c>
      <c r="H13" s="478"/>
      <c r="I13" s="470" t="s">
        <v>33</v>
      </c>
      <c r="J13" s="470"/>
    </row>
    <row r="14" spans="2:10" ht="13.9" customHeight="1" x14ac:dyDescent="0.25">
      <c r="B14" s="472" t="str">
        <f>+PRESUPUESTO!D36</f>
        <v>032.113-1</v>
      </c>
      <c r="C14" s="501" t="str">
        <f>+PRESUPUESTO!G36</f>
        <v>SUMINISTRO, TRANSPORTE E INSTALACION CAJA ELECTRICA (0,40X0,40X0,5 M) EN CONCRETO 3000 PSI, Incluye refuerzo, afirmado</v>
      </c>
      <c r="D14" s="501" t="str">
        <f>+PRESUPUESTO!H36</f>
        <v>UND</v>
      </c>
      <c r="E14" s="12">
        <v>15</v>
      </c>
      <c r="F14" s="12">
        <v>0.4</v>
      </c>
      <c r="G14" s="13">
        <v>0.4</v>
      </c>
      <c r="H14" s="14">
        <f>E14</f>
        <v>15</v>
      </c>
      <c r="I14" s="499" t="s">
        <v>341</v>
      </c>
      <c r="J14" s="500"/>
    </row>
    <row r="15" spans="2:10" ht="13.9" customHeight="1" x14ac:dyDescent="0.25">
      <c r="B15" s="472"/>
      <c r="C15" s="501"/>
      <c r="D15" s="501"/>
      <c r="E15" s="12"/>
      <c r="F15" s="12"/>
      <c r="G15" s="13"/>
      <c r="H15" s="14">
        <f>+E15*F15*G15</f>
        <v>0</v>
      </c>
      <c r="I15" s="462"/>
      <c r="J15" s="462"/>
    </row>
    <row r="16" spans="2:10" ht="13.9" customHeight="1" x14ac:dyDescent="0.25">
      <c r="B16" s="472"/>
      <c r="C16" s="501"/>
      <c r="D16" s="501"/>
      <c r="E16" s="12"/>
      <c r="F16" s="12"/>
      <c r="G16" s="13"/>
      <c r="H16" s="14">
        <f t="shared" ref="H16:H20" si="0">+E16*F16*G16</f>
        <v>0</v>
      </c>
      <c r="I16" s="462"/>
      <c r="J16" s="462"/>
    </row>
    <row r="17" spans="2:10" ht="13.9" customHeight="1" x14ac:dyDescent="0.25">
      <c r="B17" s="472"/>
      <c r="C17" s="501"/>
      <c r="D17" s="501"/>
      <c r="E17" s="12"/>
      <c r="F17" s="12"/>
      <c r="G17" s="13"/>
      <c r="H17" s="14">
        <f t="shared" si="0"/>
        <v>0</v>
      </c>
      <c r="I17" s="462"/>
      <c r="J17" s="462"/>
    </row>
    <row r="18" spans="2:10" ht="13.9" customHeight="1" x14ac:dyDescent="0.25">
      <c r="B18" s="472"/>
      <c r="C18" s="501"/>
      <c r="D18" s="501"/>
      <c r="E18" s="12"/>
      <c r="F18" s="12"/>
      <c r="G18" s="13"/>
      <c r="H18" s="14">
        <f t="shared" si="0"/>
        <v>0</v>
      </c>
      <c r="I18" s="462"/>
      <c r="J18" s="462"/>
    </row>
    <row r="19" spans="2:10" ht="13.9" customHeight="1" x14ac:dyDescent="0.25">
      <c r="B19" s="472"/>
      <c r="C19" s="501"/>
      <c r="D19" s="501"/>
      <c r="E19" s="12"/>
      <c r="F19" s="12"/>
      <c r="G19" s="13"/>
      <c r="H19" s="14">
        <f t="shared" si="0"/>
        <v>0</v>
      </c>
      <c r="I19" s="462"/>
      <c r="J19" s="462"/>
    </row>
    <row r="20" spans="2:10" ht="13.9" customHeight="1" x14ac:dyDescent="0.25">
      <c r="B20" s="472"/>
      <c r="C20" s="501"/>
      <c r="D20" s="501"/>
      <c r="E20" s="12"/>
      <c r="F20" s="12"/>
      <c r="G20" s="13"/>
      <c r="H20" s="14">
        <f t="shared" si="0"/>
        <v>0</v>
      </c>
      <c r="I20" s="462"/>
      <c r="J20" s="462"/>
    </row>
    <row r="21" spans="2:10" ht="13.9" customHeight="1" x14ac:dyDescent="0.25">
      <c r="B21" s="472"/>
      <c r="C21" s="501"/>
      <c r="D21" s="501"/>
      <c r="E21" s="12"/>
      <c r="F21" s="12"/>
      <c r="G21" s="13"/>
      <c r="H21" s="14"/>
      <c r="I21" s="499"/>
      <c r="J21" s="500"/>
    </row>
    <row r="22" spans="2:10" x14ac:dyDescent="0.25">
      <c r="B22" s="472"/>
      <c r="C22" s="501"/>
      <c r="D22" s="501"/>
      <c r="E22" s="12"/>
      <c r="F22" s="12"/>
      <c r="G22" s="13"/>
      <c r="H22" s="14"/>
      <c r="I22" s="499"/>
      <c r="J22" s="500"/>
    </row>
    <row r="23" spans="2:10" x14ac:dyDescent="0.25">
      <c r="B23" s="466" t="s">
        <v>26</v>
      </c>
      <c r="C23" s="466"/>
      <c r="D23" s="466"/>
      <c r="E23" s="466"/>
      <c r="F23" s="466"/>
      <c r="G23" s="466"/>
      <c r="H23" s="15">
        <f>ROUND(SUM(H14:H22),1)</f>
        <v>15</v>
      </c>
      <c r="I23" s="462"/>
      <c r="J23" s="462"/>
    </row>
    <row r="24" spans="2:10" ht="15.75" thickBot="1" x14ac:dyDescent="0.3">
      <c r="B24" s="16"/>
      <c r="C24" s="17"/>
      <c r="D24" s="17"/>
      <c r="E24" s="17"/>
      <c r="F24" s="17"/>
      <c r="G24" s="17"/>
      <c r="H24" s="17"/>
      <c r="I24" s="18"/>
      <c r="J24" s="19"/>
    </row>
    <row r="25" spans="2:10" ht="15.75" thickBot="1" x14ac:dyDescent="0.3">
      <c r="B25" s="463" t="s">
        <v>27</v>
      </c>
      <c r="C25" s="463"/>
      <c r="D25" s="463"/>
      <c r="E25" s="463"/>
      <c r="F25" s="463"/>
      <c r="G25" s="463"/>
      <c r="H25" s="463"/>
      <c r="I25" s="463"/>
      <c r="J25" s="463"/>
    </row>
    <row r="26" spans="2:10" ht="15.75" thickBot="1" x14ac:dyDescent="0.3">
      <c r="B26" s="464" t="s">
        <v>28</v>
      </c>
      <c r="C26" s="464"/>
      <c r="D26" s="20"/>
      <c r="E26" s="20"/>
      <c r="F26" s="20"/>
      <c r="G26" s="20"/>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1"/>
      <c r="E38" s="21"/>
      <c r="F38" s="21"/>
      <c r="G38" s="21"/>
      <c r="H38" s="465"/>
      <c r="I38" s="465"/>
      <c r="J38" s="465"/>
    </row>
    <row r="39" spans="2:10" ht="15.75" thickBot="1" x14ac:dyDescent="0.3">
      <c r="B39" s="464"/>
      <c r="C39" s="464"/>
      <c r="D39" s="22"/>
      <c r="E39" s="22"/>
      <c r="F39" s="22"/>
      <c r="G39" s="22"/>
      <c r="H39" s="465"/>
      <c r="I39" s="465"/>
      <c r="J39" s="465"/>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23"/>
      <c r="C43" s="24"/>
      <c r="D43" s="24"/>
      <c r="E43" s="24"/>
      <c r="F43" s="24"/>
      <c r="G43" s="24"/>
      <c r="H43" s="24"/>
      <c r="I43" s="25"/>
      <c r="J43" s="26"/>
    </row>
    <row r="44" spans="2:10" x14ac:dyDescent="0.25">
      <c r="B44" s="467" t="s">
        <v>29</v>
      </c>
      <c r="C44" s="467"/>
      <c r="E44" s="468" t="s">
        <v>30</v>
      </c>
      <c r="F44" s="468"/>
      <c r="G44" s="468"/>
      <c r="H44" s="468"/>
      <c r="I44" s="468"/>
      <c r="J44" s="468"/>
    </row>
    <row r="45" spans="2:10" x14ac:dyDescent="0.25">
      <c r="B45" s="27" t="s">
        <v>31</v>
      </c>
      <c r="C45" s="28"/>
      <c r="E45" s="469" t="s">
        <v>32</v>
      </c>
      <c r="F45" s="469"/>
      <c r="G45" s="29"/>
      <c r="H45" s="30"/>
      <c r="I45" s="30"/>
      <c r="J45" s="31"/>
    </row>
    <row r="46" spans="2:10" ht="15.75" customHeight="1" thickBot="1" x14ac:dyDescent="0.3">
      <c r="B46" s="459"/>
      <c r="C46" s="460"/>
      <c r="E46" s="461"/>
      <c r="F46" s="461"/>
      <c r="G46" s="32"/>
      <c r="H46" s="32"/>
      <c r="I46" s="32"/>
      <c r="J46" s="33"/>
    </row>
    <row r="47" spans="2:10" ht="16.5" customHeight="1" thickBot="1" x14ac:dyDescent="0.3">
      <c r="B47" s="459"/>
      <c r="C47" s="460"/>
      <c r="D47" s="34"/>
      <c r="E47" s="461"/>
      <c r="F47" s="461"/>
      <c r="G47" s="34"/>
      <c r="H47" s="34"/>
      <c r="I47" s="34"/>
      <c r="J47" s="35"/>
    </row>
    <row r="48" spans="2:10" ht="15" customHeight="1" x14ac:dyDescent="0.25"/>
    <row r="1048566" ht="12.75" customHeight="1" x14ac:dyDescent="0.25"/>
    <row r="1048567" ht="12.75" customHeight="1" x14ac:dyDescent="0.25"/>
  </sheetData>
  <mergeCells count="41">
    <mergeCell ref="B46:B47"/>
    <mergeCell ref="C46:C47"/>
    <mergeCell ref="E46:F47"/>
    <mergeCell ref="B25:J25"/>
    <mergeCell ref="B26:C39"/>
    <mergeCell ref="H26:J39"/>
    <mergeCell ref="B44:C44"/>
    <mergeCell ref="E44:J44"/>
    <mergeCell ref="E45:F45"/>
    <mergeCell ref="I20:J20"/>
    <mergeCell ref="I21:J21"/>
    <mergeCell ref="I22:J22"/>
    <mergeCell ref="B23:G23"/>
    <mergeCell ref="I23:J23"/>
    <mergeCell ref="I12:J12"/>
    <mergeCell ref="I13:J13"/>
    <mergeCell ref="B14:B22"/>
    <mergeCell ref="C14:C22"/>
    <mergeCell ref="D14:D22"/>
    <mergeCell ref="I14:J14"/>
    <mergeCell ref="I15:J15"/>
    <mergeCell ref="I16:J16"/>
    <mergeCell ref="I17:J17"/>
    <mergeCell ref="I18:J18"/>
    <mergeCell ref="B12:B13"/>
    <mergeCell ref="C12:C13"/>
    <mergeCell ref="D12:D13"/>
    <mergeCell ref="E12:G12"/>
    <mergeCell ref="H12:H13"/>
    <mergeCell ref="I19:J19"/>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4" zoomScaleNormal="100" workbookViewId="0">
      <selection activeCell="H26" sqref="H26:J39"/>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1" width="9.42578125" style="1" bestFit="1" customWidth="1"/>
    <col min="12"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v>25</v>
      </c>
      <c r="I8" s="487">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480</v>
      </c>
      <c r="I12" s="470" t="s">
        <v>22</v>
      </c>
      <c r="J12" s="470"/>
    </row>
    <row r="13" spans="2:10" ht="20.100000000000001" customHeight="1" x14ac:dyDescent="0.25">
      <c r="B13" s="475"/>
      <c r="C13" s="476"/>
      <c r="D13" s="477"/>
      <c r="E13" s="11" t="s">
        <v>4</v>
      </c>
      <c r="F13" s="11" t="s">
        <v>1</v>
      </c>
      <c r="G13" s="11" t="s">
        <v>2</v>
      </c>
      <c r="H13" s="478"/>
      <c r="I13" s="470" t="s">
        <v>33</v>
      </c>
      <c r="J13" s="470"/>
    </row>
    <row r="14" spans="2:10" ht="13.9" customHeight="1" x14ac:dyDescent="0.25">
      <c r="B14" s="472" t="str">
        <f>+PRESUPUESTO!D37</f>
        <v>002A.018</v>
      </c>
      <c r="C14" s="501" t="str">
        <f>+PRESUPUESTO!G37</f>
        <v>SUMINISTRO, TRANSPORTE E INSTALACION PEDESTALES EN CONCRETO 3000 PSI</v>
      </c>
      <c r="D14" s="501" t="str">
        <f>+PRESUPUESTO!H37</f>
        <v>M3</v>
      </c>
      <c r="E14" s="12">
        <v>15</v>
      </c>
      <c r="F14" s="12">
        <v>0.35</v>
      </c>
      <c r="G14" s="13">
        <v>0.35</v>
      </c>
      <c r="H14" s="14">
        <f>E14*F14*G14*1</f>
        <v>1.8374999999999999</v>
      </c>
      <c r="I14" s="499" t="s">
        <v>481</v>
      </c>
      <c r="J14" s="500"/>
    </row>
    <row r="15" spans="2:10" ht="13.9" customHeight="1" x14ac:dyDescent="0.25">
      <c r="B15" s="472"/>
      <c r="C15" s="501"/>
      <c r="D15" s="501"/>
      <c r="E15" s="12"/>
      <c r="F15" s="12"/>
      <c r="G15" s="13"/>
      <c r="H15" s="14">
        <f>+E15*F15*G15</f>
        <v>0</v>
      </c>
      <c r="I15" s="462"/>
      <c r="J15" s="462"/>
    </row>
    <row r="16" spans="2:10" ht="13.9" customHeight="1" x14ac:dyDescent="0.25">
      <c r="B16" s="472"/>
      <c r="C16" s="501"/>
      <c r="D16" s="501"/>
      <c r="E16" s="12"/>
      <c r="F16" s="12"/>
      <c r="G16" s="13"/>
      <c r="H16" s="14">
        <f t="shared" ref="H16:H20" si="0">+E16*F16*G16</f>
        <v>0</v>
      </c>
      <c r="I16" s="462"/>
      <c r="J16" s="462"/>
    </row>
    <row r="17" spans="2:10" ht="13.9" customHeight="1" x14ac:dyDescent="0.25">
      <c r="B17" s="472"/>
      <c r="C17" s="501"/>
      <c r="D17" s="501"/>
      <c r="E17" s="12"/>
      <c r="F17" s="12"/>
      <c r="G17" s="13"/>
      <c r="H17" s="14">
        <f t="shared" si="0"/>
        <v>0</v>
      </c>
      <c r="I17" s="462"/>
      <c r="J17" s="462"/>
    </row>
    <row r="18" spans="2:10" ht="13.9" customHeight="1" x14ac:dyDescent="0.25">
      <c r="B18" s="472"/>
      <c r="C18" s="501"/>
      <c r="D18" s="501"/>
      <c r="E18" s="12"/>
      <c r="F18" s="12"/>
      <c r="G18" s="13"/>
      <c r="H18" s="14">
        <f t="shared" si="0"/>
        <v>0</v>
      </c>
      <c r="I18" s="462"/>
      <c r="J18" s="462"/>
    </row>
    <row r="19" spans="2:10" ht="13.9" customHeight="1" x14ac:dyDescent="0.25">
      <c r="B19" s="472"/>
      <c r="C19" s="501"/>
      <c r="D19" s="501"/>
      <c r="E19" s="12"/>
      <c r="F19" s="12"/>
      <c r="G19" s="13"/>
      <c r="H19" s="14">
        <f t="shared" si="0"/>
        <v>0</v>
      </c>
      <c r="I19" s="462"/>
      <c r="J19" s="462"/>
    </row>
    <row r="20" spans="2:10" ht="13.9" customHeight="1" x14ac:dyDescent="0.25">
      <c r="B20" s="472"/>
      <c r="C20" s="501"/>
      <c r="D20" s="501"/>
      <c r="E20" s="12"/>
      <c r="F20" s="12"/>
      <c r="G20" s="13"/>
      <c r="H20" s="14">
        <f t="shared" si="0"/>
        <v>0</v>
      </c>
      <c r="I20" s="462"/>
      <c r="J20" s="462"/>
    </row>
    <row r="21" spans="2:10" ht="13.9" customHeight="1" x14ac:dyDescent="0.25">
      <c r="B21" s="472"/>
      <c r="C21" s="501"/>
      <c r="D21" s="501"/>
      <c r="E21" s="12"/>
      <c r="F21" s="12"/>
      <c r="G21" s="13"/>
      <c r="H21" s="14"/>
      <c r="I21" s="499"/>
      <c r="J21" s="500"/>
    </row>
    <row r="22" spans="2:10" x14ac:dyDescent="0.25">
      <c r="B22" s="472"/>
      <c r="C22" s="501"/>
      <c r="D22" s="501"/>
      <c r="E22" s="12"/>
      <c r="F22" s="12"/>
      <c r="G22" s="13"/>
      <c r="H22" s="14"/>
      <c r="I22" s="499"/>
      <c r="J22" s="500"/>
    </row>
    <row r="23" spans="2:10" x14ac:dyDescent="0.25">
      <c r="B23" s="466" t="s">
        <v>26</v>
      </c>
      <c r="C23" s="466"/>
      <c r="D23" s="466"/>
      <c r="E23" s="466"/>
      <c r="F23" s="466"/>
      <c r="G23" s="466"/>
      <c r="H23" s="15">
        <f>ROUND(SUM(H14:H22),1)</f>
        <v>1.8</v>
      </c>
      <c r="I23" s="462"/>
      <c r="J23" s="462"/>
    </row>
    <row r="24" spans="2:10" ht="15.75" thickBot="1" x14ac:dyDescent="0.3">
      <c r="B24" s="16"/>
      <c r="C24" s="17"/>
      <c r="D24" s="17"/>
      <c r="E24" s="17"/>
      <c r="F24" s="17"/>
      <c r="G24" s="17"/>
      <c r="H24" s="17"/>
      <c r="I24" s="18"/>
      <c r="J24" s="19"/>
    </row>
    <row r="25" spans="2:10" ht="15.75" thickBot="1" x14ac:dyDescent="0.3">
      <c r="B25" s="463" t="s">
        <v>27</v>
      </c>
      <c r="C25" s="463"/>
      <c r="D25" s="463"/>
      <c r="E25" s="463"/>
      <c r="F25" s="463"/>
      <c r="G25" s="463"/>
      <c r="H25" s="463"/>
      <c r="I25" s="463"/>
      <c r="J25" s="463"/>
    </row>
    <row r="26" spans="2:10" ht="15.75" thickBot="1" x14ac:dyDescent="0.3">
      <c r="B26" s="464" t="s">
        <v>28</v>
      </c>
      <c r="C26" s="464"/>
      <c r="D26" s="20"/>
      <c r="E26" s="20"/>
      <c r="F26" s="20"/>
      <c r="G26" s="20"/>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1"/>
      <c r="E38" s="21"/>
      <c r="F38" s="21"/>
      <c r="G38" s="21"/>
      <c r="H38" s="465"/>
      <c r="I38" s="465"/>
      <c r="J38" s="465"/>
    </row>
    <row r="39" spans="2:10" ht="15.75" thickBot="1" x14ac:dyDescent="0.3">
      <c r="B39" s="464"/>
      <c r="C39" s="464"/>
      <c r="D39" s="22"/>
      <c r="E39" s="22"/>
      <c r="F39" s="22"/>
      <c r="G39" s="22"/>
      <c r="H39" s="465"/>
      <c r="I39" s="465"/>
      <c r="J39" s="465"/>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23"/>
      <c r="C43" s="24"/>
      <c r="D43" s="24"/>
      <c r="E43" s="24"/>
      <c r="F43" s="24"/>
      <c r="G43" s="24"/>
      <c r="H43" s="24"/>
      <c r="I43" s="25"/>
      <c r="J43" s="26"/>
    </row>
    <row r="44" spans="2:10" x14ac:dyDescent="0.25">
      <c r="B44" s="467" t="s">
        <v>29</v>
      </c>
      <c r="C44" s="467"/>
      <c r="E44" s="468" t="s">
        <v>30</v>
      </c>
      <c r="F44" s="468"/>
      <c r="G44" s="468"/>
      <c r="H44" s="468"/>
      <c r="I44" s="468"/>
      <c r="J44" s="468"/>
    </row>
    <row r="45" spans="2:10" x14ac:dyDescent="0.25">
      <c r="B45" s="27" t="s">
        <v>31</v>
      </c>
      <c r="C45" s="28"/>
      <c r="E45" s="469" t="s">
        <v>32</v>
      </c>
      <c r="F45" s="469"/>
      <c r="G45" s="29"/>
      <c r="H45" s="30"/>
      <c r="I45" s="30"/>
      <c r="J45" s="31"/>
    </row>
    <row r="46" spans="2:10" ht="15.75" customHeight="1" thickBot="1" x14ac:dyDescent="0.3">
      <c r="B46" s="459"/>
      <c r="C46" s="460"/>
      <c r="E46" s="461"/>
      <c r="F46" s="461"/>
      <c r="G46" s="32"/>
      <c r="H46" s="32"/>
      <c r="I46" s="32"/>
      <c r="J46" s="33"/>
    </row>
    <row r="47" spans="2:10" ht="16.5" customHeight="1" thickBot="1" x14ac:dyDescent="0.3">
      <c r="B47" s="459"/>
      <c r="C47" s="460"/>
      <c r="D47" s="34"/>
      <c r="E47" s="461"/>
      <c r="F47" s="461"/>
      <c r="G47" s="34"/>
      <c r="H47" s="34"/>
      <c r="I47" s="34"/>
      <c r="J47" s="35"/>
    </row>
    <row r="48" spans="2:10" ht="15" customHeight="1" x14ac:dyDescent="0.25"/>
    <row r="1048566" ht="12.75" customHeight="1" x14ac:dyDescent="0.25"/>
    <row r="1048567" ht="12.75" customHeight="1" x14ac:dyDescent="0.25"/>
  </sheetData>
  <mergeCells count="41">
    <mergeCell ref="B46:B47"/>
    <mergeCell ref="C46:C47"/>
    <mergeCell ref="E46:F47"/>
    <mergeCell ref="B25:J25"/>
    <mergeCell ref="B26:C39"/>
    <mergeCell ref="H26:J39"/>
    <mergeCell ref="B44:C44"/>
    <mergeCell ref="E44:J44"/>
    <mergeCell ref="E45:F45"/>
    <mergeCell ref="I20:J20"/>
    <mergeCell ref="I21:J21"/>
    <mergeCell ref="I22:J22"/>
    <mergeCell ref="B23:G23"/>
    <mergeCell ref="I23:J23"/>
    <mergeCell ref="I12:J12"/>
    <mergeCell ref="I13:J13"/>
    <mergeCell ref="B14:B22"/>
    <mergeCell ref="C14:C22"/>
    <mergeCell ref="D14:D22"/>
    <mergeCell ref="I14:J14"/>
    <mergeCell ref="I15:J15"/>
    <mergeCell ref="I16:J16"/>
    <mergeCell ref="I17:J17"/>
    <mergeCell ref="I18:J18"/>
    <mergeCell ref="B12:B13"/>
    <mergeCell ref="C12:C13"/>
    <mergeCell ref="D12:D13"/>
    <mergeCell ref="E12:G12"/>
    <mergeCell ref="H12:H13"/>
    <mergeCell ref="I19:J19"/>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2:AMJ60"/>
  <sheetViews>
    <sheetView topLeftCell="A8" zoomScaleNormal="100" workbookViewId="0">
      <selection activeCell="H14" sqref="H14:H34"/>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2" spans="2:10" ht="19.5" customHeight="1" x14ac:dyDescent="0.25">
      <c r="B2" s="490"/>
      <c r="C2" s="490"/>
      <c r="D2" s="491" t="s">
        <v>8</v>
      </c>
      <c r="E2" s="491"/>
      <c r="F2" s="491"/>
      <c r="G2" s="491"/>
      <c r="H2" s="491"/>
      <c r="I2" s="491"/>
      <c r="J2" s="492" t="s">
        <v>9</v>
      </c>
    </row>
    <row r="3" spans="2:10" ht="17.25" customHeight="1" x14ac:dyDescent="0.25">
      <c r="B3" s="490"/>
      <c r="C3" s="490"/>
      <c r="D3" s="491"/>
      <c r="E3" s="491"/>
      <c r="F3" s="491"/>
      <c r="G3" s="491"/>
      <c r="H3" s="491"/>
      <c r="I3" s="491"/>
      <c r="J3" s="492"/>
    </row>
    <row r="4" spans="2:10" ht="25.5" x14ac:dyDescent="0.25">
      <c r="B4" s="490"/>
      <c r="C4" s="490"/>
      <c r="D4" s="491"/>
      <c r="E4" s="491"/>
      <c r="F4" s="491"/>
      <c r="G4" s="491"/>
      <c r="H4" s="491"/>
      <c r="I4" s="491"/>
      <c r="J4" s="3" t="s">
        <v>10</v>
      </c>
    </row>
    <row r="5" spans="2:10" x14ac:dyDescent="0.25">
      <c r="B5" s="490"/>
      <c r="C5" s="490"/>
      <c r="J5" s="4"/>
    </row>
    <row r="6" spans="2:10" ht="24.75" customHeight="1" x14ac:dyDescent="0.25">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x14ac:dyDescent="0.25">
      <c r="B8" s="8" t="s">
        <v>16</v>
      </c>
      <c r="C8" s="486"/>
      <c r="D8" s="486"/>
      <c r="E8" s="486"/>
      <c r="F8" s="486"/>
      <c r="G8" s="486"/>
      <c r="H8" s="487">
        <f>+SARDINEL!$H$8</f>
        <v>25</v>
      </c>
      <c r="I8" s="487">
        <f>+SARDINEL!$I$8</f>
        <v>7</v>
      </c>
      <c r="J8" s="488">
        <f ca="1">+SARDINEL!$J$8</f>
        <v>2023</v>
      </c>
    </row>
    <row r="9" spans="2:10" x14ac:dyDescent="0.25">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216</v>
      </c>
      <c r="I12" s="470" t="s">
        <v>22</v>
      </c>
      <c r="J12" s="470"/>
    </row>
    <row r="13" spans="2:10" ht="20.100000000000001" customHeight="1" x14ac:dyDescent="0.25">
      <c r="B13" s="475"/>
      <c r="C13" s="476"/>
      <c r="D13" s="477"/>
      <c r="E13" s="11" t="s">
        <v>23</v>
      </c>
      <c r="F13" s="11" t="s">
        <v>3</v>
      </c>
      <c r="G13" s="11" t="s">
        <v>42</v>
      </c>
      <c r="H13" s="478"/>
      <c r="I13" s="470" t="s">
        <v>33</v>
      </c>
      <c r="J13" s="470"/>
    </row>
    <row r="14" spans="2:10" ht="13.9" customHeight="1" x14ac:dyDescent="0.25">
      <c r="B14" s="472">
        <f>+PRESUPUESTO!D40</f>
        <v>5112</v>
      </c>
      <c r="C14" s="473" t="str">
        <f>+PRESUPUESTO!G40</f>
        <v>SUMINISTRO, TRANSPORTE E INSTALACIÓN DE ACERO DE REFUERZO FY = 60.000 PSI = 420 MPA (INCLUYE NALAMBRE NEGRO Y FIGURACIÓN) ACTUALIZADO 13 JUL 2021</v>
      </c>
      <c r="D14" s="473" t="str">
        <f>+PRESUPUESTO!H40</f>
        <v>KG</v>
      </c>
      <c r="E14" s="12">
        <v>0.7</v>
      </c>
      <c r="F14" s="12">
        <f>103*14</f>
        <v>1442</v>
      </c>
      <c r="G14" s="13">
        <v>1</v>
      </c>
      <c r="H14" s="14">
        <f t="shared" ref="H14:H15" si="0">+E14*F14*G14</f>
        <v>1009.4</v>
      </c>
      <c r="I14" s="462" t="s">
        <v>352</v>
      </c>
      <c r="J14" s="462"/>
    </row>
    <row r="15" spans="2:10" ht="13.9" customHeight="1" x14ac:dyDescent="0.25">
      <c r="B15" s="472"/>
      <c r="C15" s="473"/>
      <c r="D15" s="473"/>
      <c r="E15" s="12">
        <v>2.9</v>
      </c>
      <c r="F15" s="12">
        <f>103*3</f>
        <v>309</v>
      </c>
      <c r="G15" s="13">
        <v>1</v>
      </c>
      <c r="H15" s="14">
        <f t="shared" si="0"/>
        <v>896.1</v>
      </c>
      <c r="I15" s="462" t="s">
        <v>353</v>
      </c>
      <c r="J15" s="462"/>
    </row>
    <row r="16" spans="2:10" x14ac:dyDescent="0.25">
      <c r="B16" s="472"/>
      <c r="C16" s="473"/>
      <c r="D16" s="473"/>
      <c r="E16" s="12">
        <v>0.72</v>
      </c>
      <c r="F16" s="12">
        <f>ROUND((310/0.15)-1,0)</f>
        <v>2066</v>
      </c>
      <c r="G16" s="13">
        <v>0.56000000000000005</v>
      </c>
      <c r="H16" s="14">
        <f>+E16*F16*G16*0</f>
        <v>0</v>
      </c>
      <c r="I16" s="499" t="s">
        <v>354</v>
      </c>
      <c r="J16" s="500"/>
    </row>
    <row r="17" spans="2:10" x14ac:dyDescent="0.25">
      <c r="B17" s="472"/>
      <c r="C17" s="473"/>
      <c r="D17" s="473"/>
      <c r="E17" s="12">
        <f>370-60</f>
        <v>310</v>
      </c>
      <c r="F17" s="12">
        <v>2</v>
      </c>
      <c r="G17" s="13">
        <v>0.25</v>
      </c>
      <c r="H17" s="14">
        <f t="shared" ref="H17:H23" si="1">+E17*F17*G17*0</f>
        <v>0</v>
      </c>
      <c r="I17" s="499" t="s">
        <v>354</v>
      </c>
      <c r="J17" s="500"/>
    </row>
    <row r="18" spans="2:10" ht="13.9" customHeight="1" x14ac:dyDescent="0.25">
      <c r="B18" s="472"/>
      <c r="C18" s="473"/>
      <c r="D18" s="473"/>
      <c r="E18" s="12">
        <v>0.72</v>
      </c>
      <c r="F18" s="12">
        <f>ROUND((208/0.15)-1,0)</f>
        <v>1386</v>
      </c>
      <c r="G18" s="13">
        <v>0.56000000000000005</v>
      </c>
      <c r="H18" s="14">
        <f t="shared" si="1"/>
        <v>0</v>
      </c>
      <c r="I18" s="499" t="s">
        <v>360</v>
      </c>
      <c r="J18" s="500"/>
    </row>
    <row r="19" spans="2:10" x14ac:dyDescent="0.25">
      <c r="B19" s="472"/>
      <c r="C19" s="473"/>
      <c r="D19" s="473"/>
      <c r="E19" s="12">
        <f>127+20</f>
        <v>147</v>
      </c>
      <c r="F19" s="12">
        <v>2</v>
      </c>
      <c r="G19" s="13">
        <v>0.25</v>
      </c>
      <c r="H19" s="14">
        <f t="shared" si="1"/>
        <v>0</v>
      </c>
      <c r="I19" s="499" t="s">
        <v>360</v>
      </c>
      <c r="J19" s="500"/>
    </row>
    <row r="20" spans="2:10" ht="13.9" customHeight="1" x14ac:dyDescent="0.25">
      <c r="B20" s="472"/>
      <c r="C20" s="473"/>
      <c r="D20" s="473"/>
      <c r="E20" s="12">
        <v>0.72</v>
      </c>
      <c r="F20" s="12">
        <f>ROUND((91/0.15)-1,0)</f>
        <v>606</v>
      </c>
      <c r="G20" s="13">
        <v>0.56000000000000005</v>
      </c>
      <c r="H20" s="14">
        <f t="shared" si="1"/>
        <v>0</v>
      </c>
      <c r="I20" s="499" t="s">
        <v>356</v>
      </c>
      <c r="J20" s="500"/>
    </row>
    <row r="21" spans="2:10" ht="13.9" customHeight="1" x14ac:dyDescent="0.25">
      <c r="B21" s="472"/>
      <c r="C21" s="473"/>
      <c r="D21" s="473"/>
      <c r="E21" s="12">
        <v>91</v>
      </c>
      <c r="F21" s="12">
        <v>2</v>
      </c>
      <c r="G21" s="13">
        <v>0.25</v>
      </c>
      <c r="H21" s="14">
        <f t="shared" si="1"/>
        <v>0</v>
      </c>
      <c r="I21" s="499" t="s">
        <v>356</v>
      </c>
      <c r="J21" s="500"/>
    </row>
    <row r="22" spans="2:10" ht="13.9" customHeight="1" x14ac:dyDescent="0.25">
      <c r="B22" s="472"/>
      <c r="C22" s="473"/>
      <c r="D22" s="473"/>
      <c r="E22" s="12">
        <v>0.72</v>
      </c>
      <c r="F22" s="12">
        <f>ROUND((90/0.15)-1,0)</f>
        <v>599</v>
      </c>
      <c r="G22" s="13">
        <v>0.56000000000000005</v>
      </c>
      <c r="H22" s="14">
        <f t="shared" si="1"/>
        <v>0</v>
      </c>
      <c r="I22" s="499" t="s">
        <v>355</v>
      </c>
      <c r="J22" s="500"/>
    </row>
    <row r="23" spans="2:10" ht="13.9" customHeight="1" x14ac:dyDescent="0.25">
      <c r="B23" s="472"/>
      <c r="C23" s="473"/>
      <c r="D23" s="473"/>
      <c r="E23" s="12">
        <v>90</v>
      </c>
      <c r="F23" s="12">
        <v>2</v>
      </c>
      <c r="G23" s="13">
        <v>0.25</v>
      </c>
      <c r="H23" s="14">
        <f t="shared" si="1"/>
        <v>0</v>
      </c>
      <c r="I23" s="499" t="s">
        <v>409</v>
      </c>
      <c r="J23" s="500"/>
    </row>
    <row r="24" spans="2:10" ht="13.9" customHeight="1" x14ac:dyDescent="0.25">
      <c r="B24" s="472"/>
      <c r="C24" s="473"/>
      <c r="D24" s="473"/>
      <c r="E24" s="12">
        <v>0.9</v>
      </c>
      <c r="F24" s="12">
        <f>103*3</f>
        <v>309</v>
      </c>
      <c r="G24" s="13">
        <v>1</v>
      </c>
      <c r="H24" s="14">
        <f>+E24*F24*G24</f>
        <v>278.10000000000002</v>
      </c>
      <c r="I24" s="462" t="s">
        <v>357</v>
      </c>
      <c r="J24" s="462"/>
    </row>
    <row r="25" spans="2:10" ht="29.25" customHeight="1" x14ac:dyDescent="0.25">
      <c r="B25" s="472"/>
      <c r="C25" s="473"/>
      <c r="D25" s="473"/>
      <c r="E25" s="12">
        <v>4</v>
      </c>
      <c r="F25" s="12">
        <f>4*3</f>
        <v>12</v>
      </c>
      <c r="G25" s="13">
        <v>1</v>
      </c>
      <c r="H25" s="14">
        <f t="shared" ref="H25:H34" si="2">+E25*F25*G25</f>
        <v>48</v>
      </c>
      <c r="I25" s="462" t="s">
        <v>410</v>
      </c>
      <c r="J25" s="462"/>
    </row>
    <row r="26" spans="2:10" ht="27.75" customHeight="1" x14ac:dyDescent="0.25">
      <c r="B26" s="472"/>
      <c r="C26" s="473"/>
      <c r="D26" s="473"/>
      <c r="E26" s="12">
        <v>1</v>
      </c>
      <c r="F26" s="12">
        <f>19*3</f>
        <v>57</v>
      </c>
      <c r="G26" s="13">
        <v>1</v>
      </c>
      <c r="H26" s="14">
        <f t="shared" si="2"/>
        <v>57</v>
      </c>
      <c r="I26" s="462" t="s">
        <v>411</v>
      </c>
      <c r="J26" s="462"/>
    </row>
    <row r="27" spans="2:10" ht="27" customHeight="1" x14ac:dyDescent="0.25">
      <c r="B27" s="472"/>
      <c r="C27" s="473"/>
      <c r="D27" s="473"/>
      <c r="E27" s="12">
        <v>3.4</v>
      </c>
      <c r="F27" s="12">
        <v>4</v>
      </c>
      <c r="G27" s="13">
        <v>1</v>
      </c>
      <c r="H27" s="14">
        <f t="shared" si="2"/>
        <v>13.6</v>
      </c>
      <c r="I27" s="462" t="s">
        <v>410</v>
      </c>
      <c r="J27" s="462"/>
    </row>
    <row r="28" spans="2:10" ht="13.9" customHeight="1" x14ac:dyDescent="0.25">
      <c r="B28" s="472"/>
      <c r="C28" s="473"/>
      <c r="D28" s="473"/>
      <c r="E28" s="12">
        <v>1</v>
      </c>
      <c r="F28" s="12">
        <f>16*2</f>
        <v>32</v>
      </c>
      <c r="G28" s="13">
        <v>1</v>
      </c>
      <c r="H28" s="14">
        <f t="shared" si="2"/>
        <v>32</v>
      </c>
      <c r="I28" s="462" t="s">
        <v>411</v>
      </c>
      <c r="J28" s="462"/>
    </row>
    <row r="29" spans="2:10" ht="28.5" customHeight="1" x14ac:dyDescent="0.25">
      <c r="B29" s="472"/>
      <c r="C29" s="473"/>
      <c r="D29" s="473"/>
      <c r="E29" s="12">
        <v>3</v>
      </c>
      <c r="F29" s="12">
        <v>4</v>
      </c>
      <c r="G29" s="13">
        <v>1</v>
      </c>
      <c r="H29" s="14">
        <f t="shared" si="2"/>
        <v>12</v>
      </c>
      <c r="I29" s="462" t="s">
        <v>410</v>
      </c>
      <c r="J29" s="462"/>
    </row>
    <row r="30" spans="2:10" x14ac:dyDescent="0.25">
      <c r="B30" s="472"/>
      <c r="C30" s="473"/>
      <c r="D30" s="473"/>
      <c r="E30" s="12">
        <v>1</v>
      </c>
      <c r="F30" s="12">
        <v>25</v>
      </c>
      <c r="G30" s="13">
        <v>1</v>
      </c>
      <c r="H30" s="14">
        <f t="shared" si="2"/>
        <v>25</v>
      </c>
      <c r="I30" s="462" t="s">
        <v>411</v>
      </c>
      <c r="J30" s="462"/>
    </row>
    <row r="31" spans="2:10" x14ac:dyDescent="0.25">
      <c r="B31" s="472"/>
      <c r="C31" s="473"/>
      <c r="D31" s="473"/>
      <c r="E31" s="12">
        <v>5</v>
      </c>
      <c r="F31" s="12">
        <v>4</v>
      </c>
      <c r="G31" s="13">
        <v>1</v>
      </c>
      <c r="H31" s="14">
        <f t="shared" ref="H31:H33" si="3">+E31*F31*G31</f>
        <v>20</v>
      </c>
      <c r="I31" s="462" t="s">
        <v>410</v>
      </c>
      <c r="J31" s="462"/>
    </row>
    <row r="32" spans="2:10" ht="15" customHeight="1" x14ac:dyDescent="0.25">
      <c r="B32" s="472"/>
      <c r="C32" s="473"/>
      <c r="D32" s="473"/>
      <c r="E32" s="12">
        <v>1.1200000000000001</v>
      </c>
      <c r="F32" s="12">
        <f>9*13</f>
        <v>117</v>
      </c>
      <c r="G32" s="13">
        <v>0.56000000000000005</v>
      </c>
      <c r="H32" s="14">
        <f t="shared" si="3"/>
        <v>73.382400000000018</v>
      </c>
      <c r="I32" s="462" t="s">
        <v>483</v>
      </c>
      <c r="J32" s="500"/>
    </row>
    <row r="33" spans="1:1024" s="294" customFormat="1" ht="30.75" customHeight="1" x14ac:dyDescent="0.25">
      <c r="A33" s="290"/>
      <c r="B33" s="472"/>
      <c r="C33" s="473"/>
      <c r="D33" s="473"/>
      <c r="E33" s="291">
        <v>1.2</v>
      </c>
      <c r="F33" s="291">
        <f>13*4</f>
        <v>52</v>
      </c>
      <c r="G33" s="292">
        <v>1.552</v>
      </c>
      <c r="H33" s="293">
        <f t="shared" si="3"/>
        <v>96.844800000000006</v>
      </c>
      <c r="I33" s="499" t="s">
        <v>484</v>
      </c>
      <c r="J33" s="500"/>
      <c r="K33" s="290"/>
      <c r="L33" s="290"/>
      <c r="M33" s="290"/>
      <c r="N33" s="290"/>
      <c r="O33" s="290"/>
      <c r="P33" s="290"/>
      <c r="Q33" s="290"/>
      <c r="R33" s="290"/>
      <c r="S33" s="290"/>
      <c r="T33" s="290"/>
      <c r="U33" s="290"/>
      <c r="V33" s="290"/>
      <c r="W33" s="290"/>
      <c r="X33" s="290"/>
      <c r="Y33" s="290"/>
      <c r="Z33" s="290"/>
      <c r="AA33" s="290"/>
      <c r="AB33" s="290"/>
      <c r="AC33" s="290"/>
      <c r="AD33" s="290"/>
      <c r="AE33" s="290"/>
      <c r="AF33" s="290"/>
      <c r="AG33" s="290"/>
      <c r="AH33" s="290"/>
      <c r="AI33" s="290"/>
      <c r="AJ33" s="290"/>
      <c r="AK33" s="290"/>
      <c r="AL33" s="290"/>
      <c r="AM33" s="290"/>
      <c r="AN33" s="290"/>
      <c r="AO33" s="290"/>
      <c r="AP33" s="290"/>
      <c r="AQ33" s="290"/>
      <c r="AR33" s="290"/>
      <c r="AS33" s="290"/>
      <c r="AT33" s="290"/>
      <c r="AU33" s="290"/>
      <c r="AV33" s="290"/>
      <c r="AW33" s="290"/>
      <c r="AX33" s="290"/>
      <c r="AY33" s="290"/>
      <c r="AZ33" s="290"/>
      <c r="BA33" s="290"/>
      <c r="BB33" s="290"/>
      <c r="BC33" s="290"/>
      <c r="BD33" s="290"/>
      <c r="BE33" s="290"/>
      <c r="BF33" s="290"/>
      <c r="BG33" s="290"/>
      <c r="BH33" s="290"/>
      <c r="BI33" s="290"/>
      <c r="BJ33" s="290"/>
      <c r="BK33" s="290"/>
      <c r="BL33" s="290"/>
      <c r="BM33" s="290"/>
      <c r="BN33" s="290"/>
      <c r="BO33" s="290"/>
      <c r="BP33" s="290"/>
      <c r="BQ33" s="290"/>
      <c r="BR33" s="290"/>
      <c r="BS33" s="290"/>
      <c r="BT33" s="290"/>
      <c r="BU33" s="290"/>
      <c r="BV33" s="290"/>
      <c r="BW33" s="290"/>
      <c r="BX33" s="290"/>
      <c r="BY33" s="290"/>
      <c r="BZ33" s="290"/>
      <c r="CA33" s="290"/>
      <c r="CB33" s="290"/>
      <c r="CC33" s="290"/>
      <c r="CD33" s="290"/>
      <c r="CE33" s="290"/>
      <c r="CF33" s="290"/>
      <c r="CG33" s="290"/>
      <c r="CH33" s="290"/>
      <c r="CI33" s="290"/>
      <c r="CJ33" s="290"/>
      <c r="CK33" s="290"/>
      <c r="CL33" s="290"/>
      <c r="CM33" s="290"/>
      <c r="CN33" s="290"/>
      <c r="CO33" s="290"/>
      <c r="CP33" s="290"/>
      <c r="CQ33" s="290"/>
      <c r="CR33" s="290"/>
      <c r="CS33" s="290"/>
      <c r="CT33" s="290"/>
      <c r="CU33" s="290"/>
      <c r="CV33" s="290"/>
      <c r="CW33" s="290"/>
      <c r="CX33" s="290"/>
      <c r="CY33" s="290"/>
      <c r="CZ33" s="290"/>
      <c r="DA33" s="290"/>
      <c r="DB33" s="290"/>
      <c r="DC33" s="290"/>
      <c r="DD33" s="290"/>
      <c r="DE33" s="290"/>
      <c r="DF33" s="290"/>
      <c r="DG33" s="290"/>
      <c r="DH33" s="290"/>
      <c r="DI33" s="290"/>
      <c r="DJ33" s="290"/>
      <c r="DK33" s="290"/>
      <c r="DL33" s="290"/>
      <c r="DM33" s="290"/>
      <c r="DN33" s="290"/>
      <c r="DO33" s="290"/>
      <c r="DP33" s="290"/>
      <c r="DQ33" s="290"/>
      <c r="DR33" s="290"/>
      <c r="DS33" s="290"/>
      <c r="DT33" s="290"/>
      <c r="DU33" s="290"/>
      <c r="DV33" s="290"/>
      <c r="DW33" s="290"/>
      <c r="DX33" s="290"/>
      <c r="DY33" s="290"/>
      <c r="DZ33" s="290"/>
      <c r="EA33" s="290"/>
      <c r="EB33" s="290"/>
      <c r="EC33" s="290"/>
      <c r="ED33" s="290"/>
      <c r="EE33" s="290"/>
      <c r="EF33" s="290"/>
      <c r="EG33" s="290"/>
      <c r="EH33" s="290"/>
      <c r="EI33" s="290"/>
      <c r="EJ33" s="290"/>
      <c r="EK33" s="290"/>
      <c r="EL33" s="290"/>
      <c r="EM33" s="290"/>
      <c r="EN33" s="290"/>
      <c r="EO33" s="290"/>
      <c r="EP33" s="290"/>
      <c r="EQ33" s="290"/>
      <c r="ER33" s="290"/>
      <c r="ES33" s="290"/>
      <c r="ET33" s="290"/>
      <c r="EU33" s="290"/>
      <c r="EV33" s="290"/>
      <c r="EW33" s="290"/>
      <c r="EX33" s="290"/>
      <c r="EY33" s="290"/>
      <c r="EZ33" s="290"/>
      <c r="FA33" s="290"/>
      <c r="FB33" s="290"/>
      <c r="FC33" s="290"/>
      <c r="FD33" s="290"/>
      <c r="FE33" s="290"/>
      <c r="FF33" s="290"/>
      <c r="FG33" s="290"/>
      <c r="FH33" s="290"/>
      <c r="FI33" s="290"/>
      <c r="FJ33" s="290"/>
      <c r="FK33" s="290"/>
      <c r="FL33" s="290"/>
      <c r="FM33" s="290"/>
      <c r="FN33" s="290"/>
      <c r="FO33" s="290"/>
      <c r="FP33" s="290"/>
      <c r="FQ33" s="290"/>
      <c r="FR33" s="290"/>
      <c r="FS33" s="290"/>
      <c r="FT33" s="290"/>
      <c r="FU33" s="290"/>
      <c r="FV33" s="290"/>
      <c r="FW33" s="290"/>
      <c r="FX33" s="290"/>
      <c r="FY33" s="290"/>
      <c r="FZ33" s="290"/>
      <c r="GA33" s="290"/>
      <c r="GB33" s="290"/>
      <c r="GC33" s="290"/>
      <c r="GD33" s="290"/>
      <c r="GE33" s="290"/>
      <c r="GF33" s="290"/>
      <c r="GG33" s="290"/>
      <c r="GH33" s="290"/>
      <c r="GI33" s="290"/>
      <c r="GJ33" s="290"/>
      <c r="GK33" s="290"/>
      <c r="GL33" s="290"/>
      <c r="GM33" s="290"/>
      <c r="GN33" s="290"/>
      <c r="GO33" s="290"/>
      <c r="GP33" s="290"/>
      <c r="GQ33" s="290"/>
      <c r="GR33" s="290"/>
      <c r="GS33" s="290"/>
      <c r="GT33" s="290"/>
      <c r="GU33" s="290"/>
      <c r="GV33" s="290"/>
      <c r="GW33" s="290"/>
      <c r="GX33" s="290"/>
      <c r="GY33" s="290"/>
      <c r="GZ33" s="290"/>
      <c r="HA33" s="290"/>
      <c r="HB33" s="290"/>
      <c r="HC33" s="290"/>
      <c r="HD33" s="290"/>
      <c r="HE33" s="290"/>
      <c r="HF33" s="290"/>
      <c r="HG33" s="290"/>
      <c r="HH33" s="290"/>
      <c r="HI33" s="290"/>
      <c r="HJ33" s="290"/>
      <c r="HK33" s="290"/>
      <c r="HL33" s="290"/>
      <c r="HM33" s="290"/>
      <c r="HN33" s="290"/>
      <c r="HO33" s="290"/>
      <c r="HP33" s="290"/>
      <c r="HQ33" s="290"/>
      <c r="HR33" s="290"/>
      <c r="HS33" s="290"/>
      <c r="HT33" s="290"/>
      <c r="HU33" s="290"/>
      <c r="HV33" s="290"/>
      <c r="HW33" s="290"/>
      <c r="HX33" s="290"/>
      <c r="HY33" s="290"/>
      <c r="HZ33" s="290"/>
      <c r="IA33" s="290"/>
      <c r="IB33" s="290"/>
      <c r="IC33" s="290"/>
      <c r="ID33" s="290"/>
      <c r="IE33" s="290"/>
      <c r="IF33" s="290"/>
      <c r="IG33" s="290"/>
      <c r="IH33" s="290"/>
      <c r="II33" s="290"/>
      <c r="IJ33" s="290"/>
      <c r="IK33" s="290"/>
      <c r="IL33" s="290"/>
      <c r="IM33" s="290"/>
      <c r="IN33" s="290"/>
      <c r="IO33" s="290"/>
      <c r="IP33" s="290"/>
      <c r="IQ33" s="290"/>
      <c r="IR33" s="290"/>
      <c r="IS33" s="290"/>
      <c r="IT33" s="290"/>
      <c r="IU33" s="290"/>
      <c r="IV33" s="290"/>
      <c r="IW33" s="290"/>
      <c r="IX33" s="290"/>
      <c r="IY33" s="290"/>
      <c r="IZ33" s="290"/>
      <c r="JA33" s="290"/>
      <c r="JB33" s="290"/>
      <c r="JC33" s="290"/>
      <c r="JD33" s="290"/>
      <c r="JE33" s="290"/>
      <c r="JF33" s="290"/>
      <c r="JG33" s="290"/>
      <c r="JH33" s="290"/>
      <c r="JI33" s="290"/>
      <c r="JJ33" s="290"/>
      <c r="JK33" s="290"/>
      <c r="JL33" s="290"/>
      <c r="JM33" s="290"/>
      <c r="JN33" s="290"/>
      <c r="JO33" s="290"/>
      <c r="JP33" s="290"/>
      <c r="JQ33" s="290"/>
      <c r="JR33" s="290"/>
      <c r="JS33" s="290"/>
      <c r="JT33" s="290"/>
      <c r="JU33" s="290"/>
      <c r="JV33" s="290"/>
      <c r="JW33" s="290"/>
      <c r="JX33" s="290"/>
      <c r="JY33" s="290"/>
      <c r="JZ33" s="290"/>
      <c r="KA33" s="290"/>
      <c r="KB33" s="290"/>
      <c r="KC33" s="290"/>
      <c r="KD33" s="290"/>
      <c r="KE33" s="290"/>
      <c r="KF33" s="290"/>
      <c r="KG33" s="290"/>
      <c r="KH33" s="290"/>
      <c r="KI33" s="290"/>
      <c r="KJ33" s="290"/>
      <c r="KK33" s="290"/>
      <c r="KL33" s="290"/>
      <c r="KM33" s="290"/>
      <c r="KN33" s="290"/>
      <c r="KO33" s="290"/>
      <c r="KP33" s="290"/>
      <c r="KQ33" s="290"/>
      <c r="KR33" s="290"/>
      <c r="KS33" s="290"/>
      <c r="KT33" s="290"/>
      <c r="KU33" s="290"/>
      <c r="KV33" s="290"/>
      <c r="KW33" s="290"/>
      <c r="KX33" s="290"/>
      <c r="KY33" s="290"/>
      <c r="KZ33" s="290"/>
      <c r="LA33" s="290"/>
      <c r="LB33" s="290"/>
      <c r="LC33" s="290"/>
      <c r="LD33" s="290"/>
      <c r="LE33" s="290"/>
      <c r="LF33" s="290"/>
      <c r="LG33" s="290"/>
      <c r="LH33" s="290"/>
      <c r="LI33" s="290"/>
      <c r="LJ33" s="290"/>
      <c r="LK33" s="290"/>
      <c r="LL33" s="290"/>
      <c r="LM33" s="290"/>
      <c r="LN33" s="290"/>
      <c r="LO33" s="290"/>
      <c r="LP33" s="290"/>
      <c r="LQ33" s="290"/>
      <c r="LR33" s="290"/>
      <c r="LS33" s="290"/>
      <c r="LT33" s="290"/>
      <c r="LU33" s="290"/>
      <c r="LV33" s="290"/>
      <c r="LW33" s="290"/>
      <c r="LX33" s="290"/>
      <c r="LY33" s="290"/>
      <c r="LZ33" s="290"/>
      <c r="MA33" s="290"/>
      <c r="MB33" s="290"/>
      <c r="MC33" s="290"/>
      <c r="MD33" s="290"/>
      <c r="ME33" s="290"/>
      <c r="MF33" s="290"/>
      <c r="MG33" s="290"/>
      <c r="MH33" s="290"/>
      <c r="MI33" s="290"/>
      <c r="MJ33" s="290"/>
      <c r="MK33" s="290"/>
      <c r="ML33" s="290"/>
      <c r="MM33" s="290"/>
      <c r="MN33" s="290"/>
      <c r="MO33" s="290"/>
      <c r="MP33" s="290"/>
      <c r="MQ33" s="290"/>
      <c r="MR33" s="290"/>
      <c r="MS33" s="290"/>
      <c r="MT33" s="290"/>
      <c r="MU33" s="290"/>
      <c r="MV33" s="290"/>
      <c r="MW33" s="290"/>
      <c r="MX33" s="290"/>
      <c r="MY33" s="290"/>
      <c r="MZ33" s="290"/>
      <c r="NA33" s="290"/>
      <c r="NB33" s="290"/>
      <c r="NC33" s="290"/>
      <c r="ND33" s="290"/>
      <c r="NE33" s="290"/>
      <c r="NF33" s="290"/>
      <c r="NG33" s="290"/>
      <c r="NH33" s="290"/>
      <c r="NI33" s="290"/>
      <c r="NJ33" s="290"/>
      <c r="NK33" s="290"/>
      <c r="NL33" s="290"/>
      <c r="NM33" s="290"/>
      <c r="NN33" s="290"/>
      <c r="NO33" s="290"/>
      <c r="NP33" s="290"/>
      <c r="NQ33" s="290"/>
      <c r="NR33" s="290"/>
      <c r="NS33" s="290"/>
      <c r="NT33" s="290"/>
      <c r="NU33" s="290"/>
      <c r="NV33" s="290"/>
      <c r="NW33" s="290"/>
      <c r="NX33" s="290"/>
      <c r="NY33" s="290"/>
      <c r="NZ33" s="290"/>
      <c r="OA33" s="290"/>
      <c r="OB33" s="290"/>
      <c r="OC33" s="290"/>
      <c r="OD33" s="290"/>
      <c r="OE33" s="290"/>
      <c r="OF33" s="290"/>
      <c r="OG33" s="290"/>
      <c r="OH33" s="290"/>
      <c r="OI33" s="290"/>
      <c r="OJ33" s="290"/>
      <c r="OK33" s="290"/>
      <c r="OL33" s="290"/>
      <c r="OM33" s="290"/>
      <c r="ON33" s="290"/>
      <c r="OO33" s="290"/>
      <c r="OP33" s="290"/>
      <c r="OQ33" s="290"/>
      <c r="OR33" s="290"/>
      <c r="OS33" s="290"/>
      <c r="OT33" s="290"/>
      <c r="OU33" s="290"/>
      <c r="OV33" s="290"/>
      <c r="OW33" s="290"/>
      <c r="OX33" s="290"/>
      <c r="OY33" s="290"/>
      <c r="OZ33" s="290"/>
      <c r="PA33" s="290"/>
      <c r="PB33" s="290"/>
      <c r="PC33" s="290"/>
      <c r="PD33" s="290"/>
      <c r="PE33" s="290"/>
      <c r="PF33" s="290"/>
      <c r="PG33" s="290"/>
      <c r="PH33" s="290"/>
      <c r="PI33" s="290"/>
      <c r="PJ33" s="290"/>
      <c r="PK33" s="290"/>
      <c r="PL33" s="290"/>
      <c r="PM33" s="290"/>
      <c r="PN33" s="290"/>
      <c r="PO33" s="290"/>
      <c r="PP33" s="290"/>
      <c r="PQ33" s="290"/>
      <c r="PR33" s="290"/>
      <c r="PS33" s="290"/>
      <c r="PT33" s="290"/>
      <c r="PU33" s="290"/>
      <c r="PV33" s="290"/>
      <c r="PW33" s="290"/>
      <c r="PX33" s="290"/>
      <c r="PY33" s="290"/>
      <c r="PZ33" s="290"/>
      <c r="QA33" s="290"/>
      <c r="QB33" s="290"/>
      <c r="QC33" s="290"/>
      <c r="QD33" s="290"/>
      <c r="QE33" s="290"/>
      <c r="QF33" s="290"/>
      <c r="QG33" s="290"/>
      <c r="QH33" s="290"/>
      <c r="QI33" s="290"/>
      <c r="QJ33" s="290"/>
      <c r="QK33" s="290"/>
      <c r="QL33" s="290"/>
      <c r="QM33" s="290"/>
      <c r="QN33" s="290"/>
      <c r="QO33" s="290"/>
      <c r="QP33" s="290"/>
      <c r="QQ33" s="290"/>
      <c r="QR33" s="290"/>
      <c r="QS33" s="290"/>
      <c r="QT33" s="290"/>
      <c r="QU33" s="290"/>
      <c r="QV33" s="290"/>
      <c r="QW33" s="290"/>
      <c r="QX33" s="290"/>
      <c r="QY33" s="290"/>
      <c r="QZ33" s="290"/>
      <c r="RA33" s="290"/>
      <c r="RB33" s="290"/>
      <c r="RC33" s="290"/>
      <c r="RD33" s="290"/>
      <c r="RE33" s="290"/>
      <c r="RF33" s="290"/>
      <c r="RG33" s="290"/>
      <c r="RH33" s="290"/>
      <c r="RI33" s="290"/>
      <c r="RJ33" s="290"/>
      <c r="RK33" s="290"/>
      <c r="RL33" s="290"/>
      <c r="RM33" s="290"/>
      <c r="RN33" s="290"/>
      <c r="RO33" s="290"/>
      <c r="RP33" s="290"/>
      <c r="RQ33" s="290"/>
      <c r="RR33" s="290"/>
      <c r="RS33" s="290"/>
      <c r="RT33" s="290"/>
      <c r="RU33" s="290"/>
      <c r="RV33" s="290"/>
      <c r="RW33" s="290"/>
      <c r="RX33" s="290"/>
      <c r="RY33" s="290"/>
      <c r="RZ33" s="290"/>
      <c r="SA33" s="290"/>
      <c r="SB33" s="290"/>
      <c r="SC33" s="290"/>
      <c r="SD33" s="290"/>
      <c r="SE33" s="290"/>
      <c r="SF33" s="290"/>
      <c r="SG33" s="290"/>
      <c r="SH33" s="290"/>
      <c r="SI33" s="290"/>
      <c r="SJ33" s="290"/>
      <c r="SK33" s="290"/>
      <c r="SL33" s="290"/>
      <c r="SM33" s="290"/>
      <c r="SN33" s="290"/>
      <c r="SO33" s="290"/>
      <c r="SP33" s="290"/>
      <c r="SQ33" s="290"/>
      <c r="SR33" s="290"/>
      <c r="SS33" s="290"/>
      <c r="ST33" s="290"/>
      <c r="SU33" s="290"/>
      <c r="SV33" s="290"/>
      <c r="SW33" s="290"/>
      <c r="SX33" s="290"/>
      <c r="SY33" s="290"/>
      <c r="SZ33" s="290"/>
      <c r="TA33" s="290"/>
      <c r="TB33" s="290"/>
      <c r="TC33" s="290"/>
      <c r="TD33" s="290"/>
      <c r="TE33" s="290"/>
      <c r="TF33" s="290"/>
      <c r="TG33" s="290"/>
      <c r="TH33" s="290"/>
      <c r="TI33" s="290"/>
      <c r="TJ33" s="290"/>
      <c r="TK33" s="290"/>
      <c r="TL33" s="290"/>
      <c r="TM33" s="290"/>
      <c r="TN33" s="290"/>
      <c r="TO33" s="290"/>
      <c r="TP33" s="290"/>
      <c r="TQ33" s="290"/>
      <c r="TR33" s="290"/>
      <c r="TS33" s="290"/>
      <c r="TT33" s="290"/>
      <c r="TU33" s="290"/>
      <c r="TV33" s="290"/>
      <c r="TW33" s="290"/>
      <c r="TX33" s="290"/>
      <c r="TY33" s="290"/>
      <c r="TZ33" s="290"/>
      <c r="UA33" s="290"/>
      <c r="UB33" s="290"/>
      <c r="UC33" s="290"/>
      <c r="UD33" s="290"/>
      <c r="UE33" s="290"/>
      <c r="UF33" s="290"/>
      <c r="UG33" s="290"/>
      <c r="UH33" s="290"/>
      <c r="UI33" s="290"/>
      <c r="UJ33" s="290"/>
      <c r="UK33" s="290"/>
      <c r="UL33" s="290"/>
      <c r="UM33" s="290"/>
      <c r="UN33" s="290"/>
      <c r="UO33" s="290"/>
      <c r="UP33" s="290"/>
      <c r="UQ33" s="290"/>
      <c r="UR33" s="290"/>
      <c r="US33" s="290"/>
      <c r="UT33" s="290"/>
      <c r="UU33" s="290"/>
      <c r="UV33" s="290"/>
      <c r="UW33" s="290"/>
      <c r="UX33" s="290"/>
      <c r="UY33" s="290"/>
      <c r="UZ33" s="290"/>
      <c r="VA33" s="290"/>
      <c r="VB33" s="290"/>
      <c r="VC33" s="290"/>
      <c r="VD33" s="290"/>
      <c r="VE33" s="290"/>
      <c r="VF33" s="290"/>
      <c r="VG33" s="290"/>
      <c r="VH33" s="290"/>
      <c r="VI33" s="290"/>
      <c r="VJ33" s="290"/>
      <c r="VK33" s="290"/>
      <c r="VL33" s="290"/>
      <c r="VM33" s="290"/>
      <c r="VN33" s="290"/>
      <c r="VO33" s="290"/>
      <c r="VP33" s="290"/>
      <c r="VQ33" s="290"/>
      <c r="VR33" s="290"/>
      <c r="VS33" s="290"/>
      <c r="VT33" s="290"/>
      <c r="VU33" s="290"/>
      <c r="VV33" s="290"/>
      <c r="VW33" s="290"/>
      <c r="VX33" s="290"/>
      <c r="VY33" s="290"/>
      <c r="VZ33" s="290"/>
      <c r="WA33" s="290"/>
      <c r="WB33" s="290"/>
      <c r="WC33" s="290"/>
      <c r="WD33" s="290"/>
      <c r="WE33" s="290"/>
      <c r="WF33" s="290"/>
      <c r="WG33" s="290"/>
      <c r="WH33" s="290"/>
      <c r="WI33" s="290"/>
      <c r="WJ33" s="290"/>
      <c r="WK33" s="290"/>
      <c r="WL33" s="290"/>
      <c r="WM33" s="290"/>
      <c r="WN33" s="290"/>
      <c r="WO33" s="290"/>
      <c r="WP33" s="290"/>
      <c r="WQ33" s="290"/>
      <c r="WR33" s="290"/>
      <c r="WS33" s="290"/>
      <c r="WT33" s="290"/>
      <c r="WU33" s="290"/>
      <c r="WV33" s="290"/>
      <c r="WW33" s="290"/>
      <c r="WX33" s="290"/>
      <c r="WY33" s="290"/>
      <c r="WZ33" s="290"/>
      <c r="XA33" s="290"/>
      <c r="XB33" s="290"/>
      <c r="XC33" s="290"/>
      <c r="XD33" s="290"/>
      <c r="XE33" s="290"/>
      <c r="XF33" s="290"/>
      <c r="XG33" s="290"/>
      <c r="XH33" s="290"/>
      <c r="XI33" s="290"/>
      <c r="XJ33" s="290"/>
      <c r="XK33" s="290"/>
      <c r="XL33" s="290"/>
      <c r="XM33" s="290"/>
      <c r="XN33" s="290"/>
      <c r="XO33" s="290"/>
      <c r="XP33" s="290"/>
      <c r="XQ33" s="290"/>
      <c r="XR33" s="290"/>
      <c r="XS33" s="290"/>
      <c r="XT33" s="290"/>
      <c r="XU33" s="290"/>
      <c r="XV33" s="290"/>
      <c r="XW33" s="290"/>
      <c r="XX33" s="290"/>
      <c r="XY33" s="290"/>
      <c r="XZ33" s="290"/>
      <c r="YA33" s="290"/>
      <c r="YB33" s="290"/>
      <c r="YC33" s="290"/>
      <c r="YD33" s="290"/>
      <c r="YE33" s="290"/>
      <c r="YF33" s="290"/>
      <c r="YG33" s="290"/>
      <c r="YH33" s="290"/>
      <c r="YI33" s="290"/>
      <c r="YJ33" s="290"/>
      <c r="YK33" s="290"/>
      <c r="YL33" s="290"/>
      <c r="YM33" s="290"/>
      <c r="YN33" s="290"/>
      <c r="YO33" s="290"/>
      <c r="YP33" s="290"/>
      <c r="YQ33" s="290"/>
      <c r="YR33" s="290"/>
      <c r="YS33" s="290"/>
      <c r="YT33" s="290"/>
      <c r="YU33" s="290"/>
      <c r="YV33" s="290"/>
      <c r="YW33" s="290"/>
      <c r="YX33" s="290"/>
      <c r="YY33" s="290"/>
      <c r="YZ33" s="290"/>
      <c r="ZA33" s="290"/>
      <c r="ZB33" s="290"/>
      <c r="ZC33" s="290"/>
      <c r="ZD33" s="290"/>
      <c r="ZE33" s="290"/>
      <c r="ZF33" s="290"/>
      <c r="ZG33" s="290"/>
      <c r="ZH33" s="290"/>
      <c r="ZI33" s="290"/>
      <c r="ZJ33" s="290"/>
      <c r="ZK33" s="290"/>
      <c r="ZL33" s="290"/>
      <c r="ZM33" s="290"/>
      <c r="ZN33" s="290"/>
      <c r="ZO33" s="290"/>
      <c r="ZP33" s="290"/>
      <c r="ZQ33" s="290"/>
      <c r="ZR33" s="290"/>
      <c r="ZS33" s="290"/>
      <c r="ZT33" s="290"/>
      <c r="ZU33" s="290"/>
      <c r="ZV33" s="290"/>
      <c r="ZW33" s="290"/>
      <c r="ZX33" s="290"/>
      <c r="ZY33" s="290"/>
      <c r="ZZ33" s="290"/>
      <c r="AAA33" s="290"/>
      <c r="AAB33" s="290"/>
      <c r="AAC33" s="290"/>
      <c r="AAD33" s="290"/>
      <c r="AAE33" s="290"/>
      <c r="AAF33" s="290"/>
      <c r="AAG33" s="290"/>
      <c r="AAH33" s="290"/>
      <c r="AAI33" s="290"/>
      <c r="AAJ33" s="290"/>
      <c r="AAK33" s="290"/>
      <c r="AAL33" s="290"/>
      <c r="AAM33" s="290"/>
      <c r="AAN33" s="290"/>
      <c r="AAO33" s="290"/>
      <c r="AAP33" s="290"/>
      <c r="AAQ33" s="290"/>
      <c r="AAR33" s="290"/>
      <c r="AAS33" s="290"/>
      <c r="AAT33" s="290"/>
      <c r="AAU33" s="290"/>
      <c r="AAV33" s="290"/>
      <c r="AAW33" s="290"/>
      <c r="AAX33" s="290"/>
      <c r="AAY33" s="290"/>
      <c r="AAZ33" s="290"/>
      <c r="ABA33" s="290"/>
      <c r="ABB33" s="290"/>
      <c r="ABC33" s="290"/>
      <c r="ABD33" s="290"/>
      <c r="ABE33" s="290"/>
      <c r="ABF33" s="290"/>
      <c r="ABG33" s="290"/>
      <c r="ABH33" s="290"/>
      <c r="ABI33" s="290"/>
      <c r="ABJ33" s="290"/>
      <c r="ABK33" s="290"/>
      <c r="ABL33" s="290"/>
      <c r="ABM33" s="290"/>
      <c r="ABN33" s="290"/>
      <c r="ABO33" s="290"/>
      <c r="ABP33" s="290"/>
      <c r="ABQ33" s="290"/>
      <c r="ABR33" s="290"/>
      <c r="ABS33" s="290"/>
      <c r="ABT33" s="290"/>
      <c r="ABU33" s="290"/>
      <c r="ABV33" s="290"/>
      <c r="ABW33" s="290"/>
      <c r="ABX33" s="290"/>
      <c r="ABY33" s="290"/>
      <c r="ABZ33" s="290"/>
      <c r="ACA33" s="290"/>
      <c r="ACB33" s="290"/>
      <c r="ACC33" s="290"/>
      <c r="ACD33" s="290"/>
      <c r="ACE33" s="290"/>
      <c r="ACF33" s="290"/>
      <c r="ACG33" s="290"/>
      <c r="ACH33" s="290"/>
      <c r="ACI33" s="290"/>
      <c r="ACJ33" s="290"/>
      <c r="ACK33" s="290"/>
      <c r="ACL33" s="290"/>
      <c r="ACM33" s="290"/>
      <c r="ACN33" s="290"/>
      <c r="ACO33" s="290"/>
      <c r="ACP33" s="290"/>
      <c r="ACQ33" s="290"/>
      <c r="ACR33" s="290"/>
      <c r="ACS33" s="290"/>
      <c r="ACT33" s="290"/>
      <c r="ACU33" s="290"/>
      <c r="ACV33" s="290"/>
      <c r="ACW33" s="290"/>
      <c r="ACX33" s="290"/>
      <c r="ACY33" s="290"/>
      <c r="ACZ33" s="290"/>
      <c r="ADA33" s="290"/>
      <c r="ADB33" s="290"/>
      <c r="ADC33" s="290"/>
      <c r="ADD33" s="290"/>
      <c r="ADE33" s="290"/>
      <c r="ADF33" s="290"/>
      <c r="ADG33" s="290"/>
      <c r="ADH33" s="290"/>
      <c r="ADI33" s="290"/>
      <c r="ADJ33" s="290"/>
      <c r="ADK33" s="290"/>
      <c r="ADL33" s="290"/>
      <c r="ADM33" s="290"/>
      <c r="ADN33" s="290"/>
      <c r="ADO33" s="290"/>
      <c r="ADP33" s="290"/>
      <c r="ADQ33" s="290"/>
      <c r="ADR33" s="290"/>
      <c r="ADS33" s="290"/>
      <c r="ADT33" s="290"/>
      <c r="ADU33" s="290"/>
      <c r="ADV33" s="290"/>
      <c r="ADW33" s="290"/>
      <c r="ADX33" s="290"/>
      <c r="ADY33" s="290"/>
      <c r="ADZ33" s="290"/>
      <c r="AEA33" s="290"/>
      <c r="AEB33" s="290"/>
      <c r="AEC33" s="290"/>
      <c r="AED33" s="290"/>
      <c r="AEE33" s="290"/>
      <c r="AEF33" s="290"/>
      <c r="AEG33" s="290"/>
      <c r="AEH33" s="290"/>
      <c r="AEI33" s="290"/>
      <c r="AEJ33" s="290"/>
      <c r="AEK33" s="290"/>
      <c r="AEL33" s="290"/>
      <c r="AEM33" s="290"/>
      <c r="AEN33" s="290"/>
      <c r="AEO33" s="290"/>
      <c r="AEP33" s="290"/>
      <c r="AEQ33" s="290"/>
      <c r="AER33" s="290"/>
      <c r="AES33" s="290"/>
      <c r="AET33" s="290"/>
      <c r="AEU33" s="290"/>
      <c r="AEV33" s="290"/>
      <c r="AEW33" s="290"/>
      <c r="AEX33" s="290"/>
      <c r="AEY33" s="290"/>
      <c r="AEZ33" s="290"/>
      <c r="AFA33" s="290"/>
      <c r="AFB33" s="290"/>
      <c r="AFC33" s="290"/>
      <c r="AFD33" s="290"/>
      <c r="AFE33" s="290"/>
      <c r="AFF33" s="290"/>
      <c r="AFG33" s="290"/>
      <c r="AFH33" s="290"/>
      <c r="AFI33" s="290"/>
      <c r="AFJ33" s="290"/>
      <c r="AFK33" s="290"/>
      <c r="AFL33" s="290"/>
      <c r="AFM33" s="290"/>
      <c r="AFN33" s="290"/>
      <c r="AFO33" s="290"/>
      <c r="AFP33" s="290"/>
      <c r="AFQ33" s="290"/>
      <c r="AFR33" s="290"/>
      <c r="AFS33" s="290"/>
      <c r="AFT33" s="290"/>
      <c r="AFU33" s="290"/>
      <c r="AFV33" s="290"/>
      <c r="AFW33" s="290"/>
      <c r="AFX33" s="290"/>
      <c r="AFY33" s="290"/>
      <c r="AFZ33" s="290"/>
      <c r="AGA33" s="290"/>
      <c r="AGB33" s="290"/>
      <c r="AGC33" s="290"/>
      <c r="AGD33" s="290"/>
      <c r="AGE33" s="290"/>
      <c r="AGF33" s="290"/>
      <c r="AGG33" s="290"/>
      <c r="AGH33" s="290"/>
      <c r="AGI33" s="290"/>
      <c r="AGJ33" s="290"/>
      <c r="AGK33" s="290"/>
      <c r="AGL33" s="290"/>
      <c r="AGM33" s="290"/>
      <c r="AGN33" s="290"/>
      <c r="AGO33" s="290"/>
      <c r="AGP33" s="290"/>
      <c r="AGQ33" s="290"/>
      <c r="AGR33" s="290"/>
      <c r="AGS33" s="290"/>
      <c r="AGT33" s="290"/>
      <c r="AGU33" s="290"/>
      <c r="AGV33" s="290"/>
      <c r="AGW33" s="290"/>
      <c r="AGX33" s="290"/>
      <c r="AGY33" s="290"/>
      <c r="AGZ33" s="290"/>
      <c r="AHA33" s="290"/>
      <c r="AHB33" s="290"/>
      <c r="AHC33" s="290"/>
      <c r="AHD33" s="290"/>
      <c r="AHE33" s="290"/>
      <c r="AHF33" s="290"/>
      <c r="AHG33" s="290"/>
      <c r="AHH33" s="290"/>
      <c r="AHI33" s="290"/>
      <c r="AHJ33" s="290"/>
      <c r="AHK33" s="290"/>
      <c r="AHL33" s="290"/>
      <c r="AHM33" s="290"/>
      <c r="AHN33" s="290"/>
      <c r="AHO33" s="290"/>
      <c r="AHP33" s="290"/>
      <c r="AHQ33" s="290"/>
      <c r="AHR33" s="290"/>
      <c r="AHS33" s="290"/>
      <c r="AHT33" s="290"/>
      <c r="AHU33" s="290"/>
      <c r="AHV33" s="290"/>
      <c r="AHW33" s="290"/>
      <c r="AHX33" s="290"/>
      <c r="AHY33" s="290"/>
      <c r="AHZ33" s="290"/>
      <c r="AIA33" s="290"/>
      <c r="AIB33" s="290"/>
      <c r="AIC33" s="290"/>
      <c r="AID33" s="290"/>
      <c r="AIE33" s="290"/>
      <c r="AIF33" s="290"/>
      <c r="AIG33" s="290"/>
      <c r="AIH33" s="290"/>
      <c r="AII33" s="290"/>
      <c r="AIJ33" s="290"/>
      <c r="AIK33" s="290"/>
      <c r="AIL33" s="290"/>
      <c r="AIM33" s="290"/>
      <c r="AIN33" s="290"/>
      <c r="AIO33" s="290"/>
      <c r="AIP33" s="290"/>
      <c r="AIQ33" s="290"/>
      <c r="AIR33" s="290"/>
      <c r="AIS33" s="290"/>
      <c r="AIT33" s="290"/>
      <c r="AIU33" s="290"/>
      <c r="AIV33" s="290"/>
      <c r="AIW33" s="290"/>
      <c r="AIX33" s="290"/>
      <c r="AIY33" s="290"/>
      <c r="AIZ33" s="290"/>
      <c r="AJA33" s="290"/>
      <c r="AJB33" s="290"/>
      <c r="AJC33" s="290"/>
      <c r="AJD33" s="290"/>
      <c r="AJE33" s="290"/>
      <c r="AJF33" s="290"/>
      <c r="AJG33" s="290"/>
      <c r="AJH33" s="290"/>
      <c r="AJI33" s="290"/>
      <c r="AJJ33" s="290"/>
      <c r="AJK33" s="290"/>
      <c r="AJL33" s="290"/>
      <c r="AJM33" s="290"/>
      <c r="AJN33" s="290"/>
      <c r="AJO33" s="290"/>
      <c r="AJP33" s="290"/>
      <c r="AJQ33" s="290"/>
      <c r="AJR33" s="290"/>
      <c r="AJS33" s="290"/>
      <c r="AJT33" s="290"/>
      <c r="AJU33" s="290"/>
      <c r="AJV33" s="290"/>
      <c r="AJW33" s="290"/>
      <c r="AJX33" s="290"/>
      <c r="AJY33" s="290"/>
      <c r="AJZ33" s="290"/>
      <c r="AKA33" s="290"/>
      <c r="AKB33" s="290"/>
      <c r="AKC33" s="290"/>
      <c r="AKD33" s="290"/>
      <c r="AKE33" s="290"/>
      <c r="AKF33" s="290"/>
      <c r="AKG33" s="290"/>
      <c r="AKH33" s="290"/>
      <c r="AKI33" s="290"/>
      <c r="AKJ33" s="290"/>
      <c r="AKK33" s="290"/>
      <c r="AKL33" s="290"/>
      <c r="AKM33" s="290"/>
      <c r="AKN33" s="290"/>
      <c r="AKO33" s="290"/>
      <c r="AKP33" s="290"/>
      <c r="AKQ33" s="290"/>
      <c r="AKR33" s="290"/>
      <c r="AKS33" s="290"/>
      <c r="AKT33" s="290"/>
      <c r="AKU33" s="290"/>
      <c r="AKV33" s="290"/>
      <c r="AKW33" s="290"/>
      <c r="AKX33" s="290"/>
      <c r="AKY33" s="290"/>
      <c r="AKZ33" s="290"/>
      <c r="ALA33" s="290"/>
      <c r="ALB33" s="290"/>
      <c r="ALC33" s="290"/>
      <c r="ALD33" s="290"/>
      <c r="ALE33" s="290"/>
      <c r="ALF33" s="290"/>
      <c r="ALG33" s="290"/>
      <c r="ALH33" s="290"/>
      <c r="ALI33" s="290"/>
      <c r="ALJ33" s="290"/>
      <c r="ALK33" s="290"/>
      <c r="ALL33" s="290"/>
      <c r="ALM33" s="290"/>
      <c r="ALN33" s="290"/>
      <c r="ALO33" s="290"/>
      <c r="ALP33" s="290"/>
      <c r="ALQ33" s="290"/>
      <c r="ALR33" s="290"/>
      <c r="ALS33" s="290"/>
      <c r="ALT33" s="290"/>
      <c r="ALU33" s="290"/>
      <c r="ALV33" s="290"/>
      <c r="ALW33" s="290"/>
      <c r="ALX33" s="290"/>
      <c r="ALY33" s="290"/>
      <c r="ALZ33" s="290"/>
      <c r="AMA33" s="290"/>
      <c r="AMB33" s="290"/>
      <c r="AMC33" s="290"/>
      <c r="AMD33" s="290"/>
      <c r="AME33" s="290"/>
      <c r="AMF33" s="290"/>
      <c r="AMG33" s="290"/>
      <c r="AMH33" s="290"/>
      <c r="AMI33" s="290"/>
      <c r="AMJ33" s="290"/>
    </row>
    <row r="34" spans="1:1024" ht="30.75" customHeight="1" x14ac:dyDescent="0.25">
      <c r="B34" s="472"/>
      <c r="C34" s="473"/>
      <c r="D34" s="473"/>
      <c r="E34" s="12">
        <v>5</v>
      </c>
      <c r="F34" s="12">
        <v>4</v>
      </c>
      <c r="G34" s="13">
        <v>1</v>
      </c>
      <c r="H34" s="14">
        <f t="shared" si="2"/>
        <v>20</v>
      </c>
      <c r="I34" s="462" t="s">
        <v>410</v>
      </c>
      <c r="J34" s="462"/>
    </row>
    <row r="35" spans="1:1024" x14ac:dyDescent="0.25">
      <c r="B35" s="466" t="s">
        <v>26</v>
      </c>
      <c r="C35" s="466"/>
      <c r="D35" s="466"/>
      <c r="E35" s="466"/>
      <c r="F35" s="466"/>
      <c r="G35" s="466"/>
      <c r="H35" s="15">
        <f>ROUND(SUM(H14:H34),1)</f>
        <v>2581.4</v>
      </c>
      <c r="I35" s="462"/>
      <c r="J35" s="462"/>
    </row>
    <row r="36" spans="1:1024" x14ac:dyDescent="0.25">
      <c r="B36" s="16"/>
      <c r="C36" s="17"/>
      <c r="D36" s="17"/>
      <c r="E36" s="17"/>
      <c r="F36" s="17"/>
      <c r="G36" s="17"/>
      <c r="H36" s="17"/>
      <c r="I36" s="18"/>
      <c r="J36" s="19"/>
    </row>
    <row r="37" spans="1:1024" x14ac:dyDescent="0.25">
      <c r="B37" s="463" t="s">
        <v>27</v>
      </c>
      <c r="C37" s="463"/>
      <c r="D37" s="463"/>
      <c r="E37" s="463"/>
      <c r="F37" s="463"/>
      <c r="G37" s="463"/>
      <c r="H37" s="463"/>
      <c r="I37" s="463"/>
      <c r="J37" s="463"/>
    </row>
    <row r="38" spans="1:1024" x14ac:dyDescent="0.25">
      <c r="B38" s="464" t="s">
        <v>28</v>
      </c>
      <c r="C38" s="464"/>
      <c r="D38" s="20"/>
      <c r="E38" s="20"/>
      <c r="F38" s="20"/>
      <c r="G38" s="20"/>
      <c r="H38" s="465"/>
      <c r="I38" s="465"/>
      <c r="J38" s="465"/>
    </row>
    <row r="39" spans="1:1024" x14ac:dyDescent="0.25">
      <c r="B39" s="464"/>
      <c r="C39" s="464"/>
      <c r="D39" s="21"/>
      <c r="E39" s="21"/>
      <c r="F39" s="21"/>
      <c r="G39" s="21"/>
      <c r="H39" s="465"/>
      <c r="I39" s="465"/>
      <c r="J39" s="465"/>
    </row>
    <row r="40" spans="1:1024" x14ac:dyDescent="0.25">
      <c r="B40" s="464"/>
      <c r="C40" s="464"/>
      <c r="D40" s="21"/>
      <c r="E40" s="21"/>
      <c r="F40" s="21"/>
      <c r="G40" s="21"/>
      <c r="H40" s="465"/>
      <c r="I40" s="465"/>
      <c r="J40" s="465"/>
    </row>
    <row r="41" spans="1:1024" x14ac:dyDescent="0.25">
      <c r="B41" s="464"/>
      <c r="C41" s="464"/>
      <c r="D41" s="21"/>
      <c r="E41" s="21"/>
      <c r="F41" s="21"/>
      <c r="G41" s="21"/>
      <c r="H41" s="465"/>
      <c r="I41" s="465"/>
      <c r="J41" s="465"/>
    </row>
    <row r="42" spans="1:1024" x14ac:dyDescent="0.25">
      <c r="B42" s="464"/>
      <c r="C42" s="464"/>
      <c r="D42" s="21"/>
      <c r="E42" s="21"/>
      <c r="F42" s="21"/>
      <c r="G42" s="21"/>
      <c r="H42" s="465"/>
      <c r="I42" s="465"/>
      <c r="J42" s="465"/>
    </row>
    <row r="43" spans="1:1024" x14ac:dyDescent="0.25">
      <c r="B43" s="464"/>
      <c r="C43" s="464"/>
      <c r="D43" s="21"/>
      <c r="E43" s="21"/>
      <c r="F43" s="21"/>
      <c r="G43" s="21"/>
      <c r="H43" s="465"/>
      <c r="I43" s="465"/>
      <c r="J43" s="465"/>
    </row>
    <row r="44" spans="1:1024" x14ac:dyDescent="0.25">
      <c r="B44" s="464"/>
      <c r="C44" s="464"/>
      <c r="D44" s="21"/>
      <c r="E44" s="21"/>
      <c r="F44" s="21"/>
      <c r="G44" s="21"/>
      <c r="H44" s="465"/>
      <c r="I44" s="465"/>
      <c r="J44" s="465"/>
    </row>
    <row r="45" spans="1:1024" x14ac:dyDescent="0.25">
      <c r="B45" s="464"/>
      <c r="C45" s="464"/>
      <c r="D45" s="21"/>
      <c r="E45" s="21"/>
      <c r="F45" s="21"/>
      <c r="G45" s="21"/>
      <c r="H45" s="465"/>
      <c r="I45" s="465"/>
      <c r="J45" s="465"/>
    </row>
    <row r="46" spans="1:1024" x14ac:dyDescent="0.25">
      <c r="B46" s="464"/>
      <c r="C46" s="464"/>
      <c r="D46" s="21"/>
      <c r="E46" s="21"/>
      <c r="F46" s="21"/>
      <c r="G46" s="21"/>
      <c r="H46" s="465"/>
      <c r="I46" s="465"/>
      <c r="J46" s="465"/>
    </row>
    <row r="47" spans="1:1024" x14ac:dyDescent="0.25">
      <c r="B47" s="464"/>
      <c r="C47" s="464"/>
      <c r="D47" s="21"/>
      <c r="E47" s="21"/>
      <c r="F47" s="21"/>
      <c r="G47" s="21"/>
      <c r="H47" s="465"/>
      <c r="I47" s="465"/>
      <c r="J47" s="465"/>
    </row>
    <row r="48" spans="1:1024" x14ac:dyDescent="0.25">
      <c r="B48" s="464"/>
      <c r="C48" s="464"/>
      <c r="D48" s="21"/>
      <c r="E48" s="21"/>
      <c r="F48" s="21"/>
      <c r="G48" s="21"/>
      <c r="H48" s="465"/>
      <c r="I48" s="465"/>
      <c r="J48" s="465"/>
    </row>
    <row r="49" spans="2:10" x14ac:dyDescent="0.25">
      <c r="B49" s="464"/>
      <c r="C49" s="464"/>
      <c r="D49" s="21"/>
      <c r="E49" s="21"/>
      <c r="F49" s="21"/>
      <c r="G49" s="21"/>
      <c r="H49" s="465"/>
      <c r="I49" s="465"/>
      <c r="J49" s="465"/>
    </row>
    <row r="50" spans="2:10" x14ac:dyDescent="0.25">
      <c r="B50" s="464"/>
      <c r="C50" s="464"/>
      <c r="D50" s="21"/>
      <c r="E50" s="21"/>
      <c r="F50" s="21"/>
      <c r="G50" s="21"/>
      <c r="H50" s="465"/>
      <c r="I50" s="465"/>
      <c r="J50" s="465"/>
    </row>
    <row r="51" spans="2:10" x14ac:dyDescent="0.25">
      <c r="B51" s="464"/>
      <c r="C51" s="464"/>
      <c r="D51" s="22"/>
      <c r="E51" s="22"/>
      <c r="F51" s="22"/>
      <c r="G51" s="22"/>
      <c r="H51" s="465"/>
      <c r="I51" s="465"/>
      <c r="J51" s="465"/>
    </row>
    <row r="52" spans="2:10" x14ac:dyDescent="0.25">
      <c r="B52" s="23"/>
      <c r="C52" s="24"/>
      <c r="D52" s="24"/>
      <c r="E52" s="24"/>
      <c r="F52" s="24"/>
      <c r="G52" s="24"/>
      <c r="H52" s="24"/>
      <c r="I52" s="25"/>
      <c r="J52" s="26"/>
    </row>
    <row r="53" spans="2:10" x14ac:dyDescent="0.25">
      <c r="B53" s="23"/>
      <c r="C53" s="24"/>
      <c r="D53" s="24"/>
      <c r="E53" s="24"/>
      <c r="F53" s="24"/>
      <c r="G53" s="24"/>
      <c r="H53" s="24"/>
      <c r="I53" s="25"/>
      <c r="J53" s="26"/>
    </row>
    <row r="54" spans="2:10" x14ac:dyDescent="0.25">
      <c r="B54" s="23"/>
      <c r="C54" s="24"/>
      <c r="D54" s="24"/>
      <c r="E54" s="24"/>
      <c r="F54" s="24"/>
      <c r="G54" s="24"/>
      <c r="H54" s="24"/>
      <c r="I54" s="25"/>
      <c r="J54" s="26"/>
    </row>
    <row r="55" spans="2:10" x14ac:dyDescent="0.25">
      <c r="B55" s="23"/>
      <c r="C55" s="24"/>
      <c r="D55" s="24"/>
      <c r="E55" s="24"/>
      <c r="F55" s="24"/>
      <c r="G55" s="24"/>
      <c r="H55" s="24"/>
      <c r="I55" s="25"/>
      <c r="J55" s="26"/>
    </row>
    <row r="56" spans="2:10" x14ac:dyDescent="0.25">
      <c r="B56" s="467" t="s">
        <v>29</v>
      </c>
      <c r="C56" s="467"/>
      <c r="E56" s="468" t="s">
        <v>30</v>
      </c>
      <c r="F56" s="468"/>
      <c r="G56" s="468"/>
      <c r="H56" s="468"/>
      <c r="I56" s="468"/>
      <c r="J56" s="468"/>
    </row>
    <row r="57" spans="2:10" x14ac:dyDescent="0.25">
      <c r="B57" s="27" t="s">
        <v>31</v>
      </c>
      <c r="C57" s="28"/>
      <c r="E57" s="469" t="s">
        <v>32</v>
      </c>
      <c r="F57" s="469"/>
      <c r="G57" s="29"/>
      <c r="H57" s="30"/>
      <c r="I57" s="30"/>
      <c r="J57" s="31"/>
    </row>
    <row r="58" spans="2:10" ht="15.75" customHeight="1" x14ac:dyDescent="0.25">
      <c r="B58" s="459"/>
      <c r="C58" s="460"/>
      <c r="E58" s="461"/>
      <c r="F58" s="461"/>
      <c r="G58" s="32"/>
      <c r="H58" s="32"/>
      <c r="I58" s="32"/>
      <c r="J58" s="33"/>
    </row>
    <row r="59" spans="2:10" ht="16.5" customHeight="1" x14ac:dyDescent="0.25">
      <c r="B59" s="459"/>
      <c r="C59" s="460"/>
      <c r="D59" s="34"/>
      <c r="E59" s="461"/>
      <c r="F59" s="461"/>
      <c r="G59" s="34"/>
      <c r="H59" s="34"/>
      <c r="I59" s="34"/>
      <c r="J59" s="35"/>
    </row>
    <row r="60" spans="2:10" ht="15" customHeight="1" x14ac:dyDescent="0.25"/>
  </sheetData>
  <mergeCells count="53">
    <mergeCell ref="B12:B13"/>
    <mergeCell ref="C12:C13"/>
    <mergeCell ref="I31:J31"/>
    <mergeCell ref="I32:J32"/>
    <mergeCell ref="I33:J33"/>
    <mergeCell ref="I25:J25"/>
    <mergeCell ref="I27:J27"/>
    <mergeCell ref="I28:J28"/>
    <mergeCell ref="I26:J26"/>
    <mergeCell ref="I22:J22"/>
    <mergeCell ref="I23:J23"/>
    <mergeCell ref="I16:J16"/>
    <mergeCell ref="I17:J17"/>
    <mergeCell ref="B2:C5"/>
    <mergeCell ref="D2:I4"/>
    <mergeCell ref="J2:J3"/>
    <mergeCell ref="B6:B7"/>
    <mergeCell ref="C6:G7"/>
    <mergeCell ref="H6:J6"/>
    <mergeCell ref="I8:I9"/>
    <mergeCell ref="J8:J9"/>
    <mergeCell ref="I12:J12"/>
    <mergeCell ref="I13:J13"/>
    <mergeCell ref="D12:D13"/>
    <mergeCell ref="E12:G12"/>
    <mergeCell ref="H12:H13"/>
    <mergeCell ref="C8:G8"/>
    <mergeCell ref="H8:H9"/>
    <mergeCell ref="C9:G9"/>
    <mergeCell ref="B35:G35"/>
    <mergeCell ref="I35:J35"/>
    <mergeCell ref="E57:F57"/>
    <mergeCell ref="B14:B34"/>
    <mergeCell ref="C14:C34"/>
    <mergeCell ref="D14:D34"/>
    <mergeCell ref="I14:J14"/>
    <mergeCell ref="I18:J18"/>
    <mergeCell ref="I19:J19"/>
    <mergeCell ref="I20:J20"/>
    <mergeCell ref="I21:J21"/>
    <mergeCell ref="I24:J24"/>
    <mergeCell ref="I29:J29"/>
    <mergeCell ref="I30:J30"/>
    <mergeCell ref="I34:J34"/>
    <mergeCell ref="I15:J15"/>
    <mergeCell ref="B58:B59"/>
    <mergeCell ref="C58:C59"/>
    <mergeCell ref="E58:F59"/>
    <mergeCell ref="B37:J37"/>
    <mergeCell ref="B38:C51"/>
    <mergeCell ref="H38:J51"/>
    <mergeCell ref="B56:C56"/>
    <mergeCell ref="E56:J56"/>
  </mergeCells>
  <phoneticPr fontId="31" type="noConversion"/>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1048563"/>
  <sheetViews>
    <sheetView topLeftCell="A7" zoomScaleNormal="100" workbookViewId="0">
      <selection activeCell="E14" sqref="E14"/>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307</v>
      </c>
      <c r="I12" s="470" t="s">
        <v>22</v>
      </c>
      <c r="J12" s="470"/>
    </row>
    <row r="13" spans="2:10" ht="27" customHeight="1" x14ac:dyDescent="0.25">
      <c r="B13" s="475"/>
      <c r="C13" s="476"/>
      <c r="D13" s="477"/>
      <c r="E13" s="11" t="s">
        <v>308</v>
      </c>
      <c r="F13" s="11" t="s">
        <v>3</v>
      </c>
      <c r="G13" s="264" t="s">
        <v>0</v>
      </c>
      <c r="H13" s="478"/>
      <c r="I13" s="470" t="s">
        <v>33</v>
      </c>
      <c r="J13" s="470"/>
    </row>
    <row r="14" spans="2:10" ht="27.75" customHeight="1" x14ac:dyDescent="0.25">
      <c r="B14" s="472" t="str">
        <f>PRESUPUESTO!D41</f>
        <v>023.045</v>
      </c>
      <c r="C14" s="473" t="str">
        <f>PRESUPUESTO!G41</f>
        <v>CANASTILLA DE SOPORTE DE DOVELAS EN HIERRO 3/8" Y 1/4"</v>
      </c>
      <c r="D14" s="473" t="str">
        <f>PRESUPUESTO!H41</f>
        <v>ML</v>
      </c>
      <c r="E14" s="12">
        <v>0.8</v>
      </c>
      <c r="F14" s="12">
        <v>103</v>
      </c>
      <c r="G14" s="13">
        <f>E14*F14</f>
        <v>82.4</v>
      </c>
      <c r="H14" s="14">
        <f>G14</f>
        <v>82.4</v>
      </c>
      <c r="I14" s="462" t="s">
        <v>358</v>
      </c>
      <c r="J14" s="462"/>
    </row>
    <row r="15" spans="2:10" ht="13.9" customHeight="1" x14ac:dyDescent="0.25">
      <c r="B15" s="472"/>
      <c r="C15" s="473"/>
      <c r="D15" s="473"/>
      <c r="E15" s="12"/>
      <c r="F15" s="12"/>
      <c r="G15" s="13"/>
      <c r="H15" s="14">
        <f t="shared" ref="H15:H17" si="0">G15</f>
        <v>0</v>
      </c>
      <c r="I15" s="462"/>
      <c r="J15" s="462"/>
    </row>
    <row r="16" spans="2:10" ht="13.9" customHeight="1" x14ac:dyDescent="0.25">
      <c r="B16" s="472"/>
      <c r="C16" s="473"/>
      <c r="D16" s="473"/>
      <c r="E16" s="12"/>
      <c r="F16" s="12"/>
      <c r="G16" s="13"/>
      <c r="H16" s="14">
        <f t="shared" si="0"/>
        <v>0</v>
      </c>
      <c r="I16" s="462"/>
      <c r="J16" s="462"/>
    </row>
    <row r="17" spans="2:10" ht="13.9" customHeight="1" x14ac:dyDescent="0.25">
      <c r="B17" s="472"/>
      <c r="C17" s="473"/>
      <c r="D17" s="473"/>
      <c r="E17" s="12"/>
      <c r="F17" s="12"/>
      <c r="G17" s="13"/>
      <c r="H17" s="14">
        <f t="shared" si="0"/>
        <v>0</v>
      </c>
      <c r="I17" s="462"/>
      <c r="J17" s="462"/>
    </row>
    <row r="18" spans="2:10" x14ac:dyDescent="0.25">
      <c r="B18" s="466" t="s">
        <v>26</v>
      </c>
      <c r="C18" s="466"/>
      <c r="D18" s="466"/>
      <c r="E18" s="466"/>
      <c r="F18" s="466"/>
      <c r="G18" s="466"/>
      <c r="H18" s="15">
        <f>ROUND(SUM(H14:H17),1)</f>
        <v>82.4</v>
      </c>
      <c r="I18" s="509"/>
      <c r="J18" s="510"/>
    </row>
    <row r="19" spans="2:10" ht="15.75" thickBot="1" x14ac:dyDescent="0.3">
      <c r="B19" s="16"/>
      <c r="C19" s="17"/>
      <c r="D19" s="17"/>
      <c r="E19" s="17"/>
      <c r="F19" s="17"/>
      <c r="G19" s="17"/>
      <c r="H19" s="17"/>
      <c r="I19" s="18"/>
      <c r="J19" s="19"/>
    </row>
    <row r="20" spans="2:10" ht="15.75" thickBot="1" x14ac:dyDescent="0.3">
      <c r="B20" s="463" t="s">
        <v>27</v>
      </c>
      <c r="C20" s="463"/>
      <c r="D20" s="463"/>
      <c r="E20" s="463"/>
      <c r="F20" s="463"/>
      <c r="G20" s="463"/>
      <c r="H20" s="463"/>
      <c r="I20" s="463"/>
      <c r="J20" s="463"/>
    </row>
    <row r="21" spans="2:10" ht="15.75" thickBot="1" x14ac:dyDescent="0.3">
      <c r="B21" s="464" t="s">
        <v>28</v>
      </c>
      <c r="C21" s="464"/>
      <c r="D21" s="20"/>
      <c r="E21" s="20"/>
      <c r="F21" s="20"/>
      <c r="G21" s="20"/>
      <c r="H21" s="465"/>
      <c r="I21" s="465"/>
      <c r="J21" s="465"/>
    </row>
    <row r="22" spans="2:10" ht="15.75" thickBot="1" x14ac:dyDescent="0.3">
      <c r="B22" s="464"/>
      <c r="C22" s="464"/>
      <c r="D22" s="21"/>
      <c r="E22" s="21"/>
      <c r="F22" s="21"/>
      <c r="G22" s="21"/>
      <c r="H22" s="465"/>
      <c r="I22" s="465"/>
      <c r="J22" s="465"/>
    </row>
    <row r="23" spans="2:10" ht="15.75" thickBot="1" x14ac:dyDescent="0.3">
      <c r="B23" s="464"/>
      <c r="C23" s="464"/>
      <c r="D23" s="21"/>
      <c r="E23" s="21"/>
      <c r="F23" s="21"/>
      <c r="G23" s="21"/>
      <c r="H23" s="465"/>
      <c r="I23" s="465"/>
      <c r="J23" s="465"/>
    </row>
    <row r="24" spans="2:10" ht="15.75" thickBot="1" x14ac:dyDescent="0.3">
      <c r="B24" s="464"/>
      <c r="C24" s="464"/>
      <c r="D24" s="21"/>
      <c r="E24" s="21"/>
      <c r="F24" s="21"/>
      <c r="G24" s="21"/>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2"/>
      <c r="E34" s="22"/>
      <c r="F34" s="22"/>
      <c r="G34" s="22"/>
      <c r="H34" s="465"/>
      <c r="I34" s="465"/>
      <c r="J34" s="465"/>
    </row>
    <row r="35" spans="2:10" x14ac:dyDescent="0.25">
      <c r="B35" s="23"/>
      <c r="C35" s="24"/>
      <c r="D35" s="24"/>
      <c r="E35" s="24"/>
      <c r="F35" s="24"/>
      <c r="G35" s="24"/>
      <c r="H35" s="24"/>
      <c r="I35" s="25"/>
      <c r="J35" s="26"/>
    </row>
    <row r="36" spans="2:10" x14ac:dyDescent="0.25">
      <c r="B36" s="23"/>
      <c r="C36" s="24"/>
      <c r="D36" s="24"/>
      <c r="E36" s="24"/>
      <c r="F36" s="24"/>
      <c r="G36" s="24"/>
      <c r="H36" s="24"/>
      <c r="I36" s="25"/>
      <c r="J36" s="26"/>
    </row>
    <row r="37" spans="2:10" x14ac:dyDescent="0.25">
      <c r="B37" s="23"/>
      <c r="C37" s="24"/>
      <c r="D37" s="24"/>
      <c r="E37" s="24"/>
      <c r="F37" s="24"/>
      <c r="G37" s="24"/>
      <c r="H37" s="24"/>
      <c r="I37" s="25"/>
      <c r="J37" s="26"/>
    </row>
    <row r="38" spans="2:10" x14ac:dyDescent="0.25">
      <c r="B38" s="23"/>
      <c r="C38" s="24"/>
      <c r="D38" s="24"/>
      <c r="E38" s="24"/>
      <c r="F38" s="24"/>
      <c r="G38" s="24"/>
      <c r="H38" s="24"/>
      <c r="I38" s="25"/>
      <c r="J38" s="26"/>
    </row>
    <row r="39" spans="2:10" x14ac:dyDescent="0.25">
      <c r="B39" s="467" t="s">
        <v>29</v>
      </c>
      <c r="C39" s="467"/>
      <c r="E39" s="468" t="s">
        <v>30</v>
      </c>
      <c r="F39" s="468"/>
      <c r="G39" s="468"/>
      <c r="H39" s="468"/>
      <c r="I39" s="468"/>
      <c r="J39" s="468"/>
    </row>
    <row r="40" spans="2:10" x14ac:dyDescent="0.25">
      <c r="B40" s="27" t="s">
        <v>31</v>
      </c>
      <c r="C40" s="28"/>
      <c r="E40" s="469" t="s">
        <v>32</v>
      </c>
      <c r="F40" s="469"/>
      <c r="G40" s="29"/>
      <c r="H40" s="30"/>
      <c r="I40" s="30"/>
      <c r="J40" s="31"/>
    </row>
    <row r="41" spans="2:10" ht="15.75" customHeight="1" thickBot="1" x14ac:dyDescent="0.3">
      <c r="B41" s="459"/>
      <c r="C41" s="460"/>
      <c r="E41" s="461"/>
      <c r="F41" s="461"/>
      <c r="G41" s="32"/>
      <c r="H41" s="32"/>
      <c r="I41" s="32"/>
      <c r="J41" s="33"/>
    </row>
    <row r="42" spans="2:10" ht="16.5" customHeight="1" thickBot="1" x14ac:dyDescent="0.3">
      <c r="B42" s="459"/>
      <c r="C42" s="460"/>
      <c r="D42" s="34"/>
      <c r="E42" s="461"/>
      <c r="F42" s="461"/>
      <c r="G42" s="34"/>
      <c r="H42" s="34"/>
      <c r="I42" s="34"/>
      <c r="J42" s="35"/>
    </row>
    <row r="43" spans="2:10" ht="15" customHeight="1" x14ac:dyDescent="0.25"/>
    <row r="1048561" ht="12.75" customHeight="1" x14ac:dyDescent="0.25"/>
    <row r="1048562" ht="12.75" customHeight="1" x14ac:dyDescent="0.25"/>
    <row r="1048563" ht="12.75" customHeight="1" x14ac:dyDescent="0.25"/>
  </sheetData>
  <mergeCells count="36">
    <mergeCell ref="E40:F40"/>
    <mergeCell ref="B41:B42"/>
    <mergeCell ref="C41:C42"/>
    <mergeCell ref="E41:F42"/>
    <mergeCell ref="B18:G18"/>
    <mergeCell ref="I18:J18"/>
    <mergeCell ref="B20:J20"/>
    <mergeCell ref="B21:C34"/>
    <mergeCell ref="H21:J34"/>
    <mergeCell ref="B39:C39"/>
    <mergeCell ref="E39:J39"/>
    <mergeCell ref="B14:B17"/>
    <mergeCell ref="C14:C17"/>
    <mergeCell ref="D14:D17"/>
    <mergeCell ref="I12:J12"/>
    <mergeCell ref="I13:J13"/>
    <mergeCell ref="I14:J14"/>
    <mergeCell ref="I15:J15"/>
    <mergeCell ref="I16:J16"/>
    <mergeCell ref="I17:J17"/>
    <mergeCell ref="B2:C5"/>
    <mergeCell ref="D2:I4"/>
    <mergeCell ref="J2:J3"/>
    <mergeCell ref="B6:B7"/>
    <mergeCell ref="C6:G7"/>
    <mergeCell ref="H6:J6"/>
    <mergeCell ref="C8:G8"/>
    <mergeCell ref="H8:H9"/>
    <mergeCell ref="I8:I9"/>
    <mergeCell ref="J8:J9"/>
    <mergeCell ref="B12:B13"/>
    <mergeCell ref="C12:C13"/>
    <mergeCell ref="D12:D13"/>
    <mergeCell ref="E12:G12"/>
    <mergeCell ref="H12:H13"/>
    <mergeCell ref="C9:G9"/>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1048566"/>
  <sheetViews>
    <sheetView topLeftCell="A7" zoomScaleNormal="100" workbookViewId="0">
      <selection activeCell="H24" sqref="H24:J37"/>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1:1024" ht="15.75" thickBot="1" x14ac:dyDescent="0.3"/>
    <row r="2" spans="1:1024" ht="19.5" customHeight="1" thickBot="1" x14ac:dyDescent="0.3">
      <c r="B2" s="490"/>
      <c r="C2" s="490"/>
      <c r="D2" s="491" t="s">
        <v>8</v>
      </c>
      <c r="E2" s="491"/>
      <c r="F2" s="491"/>
      <c r="G2" s="491"/>
      <c r="H2" s="491"/>
      <c r="I2" s="491"/>
      <c r="J2" s="492" t="s">
        <v>9</v>
      </c>
    </row>
    <row r="3" spans="1:1024" ht="17.25" customHeight="1" thickBot="1" x14ac:dyDescent="0.3">
      <c r="B3" s="490"/>
      <c r="C3" s="490"/>
      <c r="D3" s="491"/>
      <c r="E3" s="491"/>
      <c r="F3" s="491"/>
      <c r="G3" s="491"/>
      <c r="H3" s="491"/>
      <c r="I3" s="491"/>
      <c r="J3" s="492"/>
    </row>
    <row r="4" spans="1:1024" ht="26.25" thickBot="1" x14ac:dyDescent="0.3">
      <c r="B4" s="490"/>
      <c r="C4" s="490"/>
      <c r="D4" s="491"/>
      <c r="E4" s="491"/>
      <c r="F4" s="491"/>
      <c r="G4" s="491"/>
      <c r="H4" s="491"/>
      <c r="I4" s="491"/>
      <c r="J4" s="3" t="s">
        <v>10</v>
      </c>
    </row>
    <row r="5" spans="1:1024" ht="15.75" thickBot="1" x14ac:dyDescent="0.3">
      <c r="B5" s="490"/>
      <c r="C5" s="490"/>
      <c r="J5" s="4"/>
    </row>
    <row r="6" spans="1:1024" ht="24.75" customHeight="1" thickBot="1" x14ac:dyDescent="0.3">
      <c r="B6" s="493" t="s">
        <v>11</v>
      </c>
      <c r="C6" s="494" t="s">
        <v>332</v>
      </c>
      <c r="D6" s="494"/>
      <c r="E6" s="494"/>
      <c r="F6" s="494"/>
      <c r="G6" s="494"/>
      <c r="H6" s="495" t="s">
        <v>12</v>
      </c>
      <c r="I6" s="495"/>
      <c r="J6" s="495"/>
    </row>
    <row r="7" spans="1:1024" ht="33.75" customHeight="1" x14ac:dyDescent="0.25">
      <c r="B7" s="493"/>
      <c r="C7" s="494"/>
      <c r="D7" s="494"/>
      <c r="E7" s="494"/>
      <c r="F7" s="494"/>
      <c r="G7" s="494"/>
      <c r="H7" s="5" t="s">
        <v>13</v>
      </c>
      <c r="I7" s="6" t="s">
        <v>14</v>
      </c>
      <c r="J7" s="7" t="s">
        <v>15</v>
      </c>
    </row>
    <row r="8" spans="1:1024" ht="15.75" thickBot="1" x14ac:dyDescent="0.3">
      <c r="B8" s="8" t="s">
        <v>16</v>
      </c>
      <c r="C8" s="486"/>
      <c r="D8" s="486"/>
      <c r="E8" s="486"/>
      <c r="F8" s="486"/>
      <c r="G8" s="486"/>
      <c r="H8" s="487">
        <f>+SARDINEL!$H$8</f>
        <v>25</v>
      </c>
      <c r="I8" s="487">
        <f>+SARDINEL!$I$8</f>
        <v>7</v>
      </c>
      <c r="J8" s="488">
        <f ca="1">+SARDINEL!$J$8</f>
        <v>2023</v>
      </c>
    </row>
    <row r="9" spans="1:1024" ht="15.75" thickBot="1" x14ac:dyDescent="0.3">
      <c r="B9" s="9" t="s">
        <v>17</v>
      </c>
      <c r="C9" s="489"/>
      <c r="D9" s="489"/>
      <c r="E9" s="489"/>
      <c r="F9" s="489"/>
      <c r="G9" s="489"/>
      <c r="H9" s="487"/>
      <c r="I9" s="487"/>
      <c r="J9" s="488"/>
    </row>
    <row r="10" spans="1:1024" x14ac:dyDescent="0.25">
      <c r="B10" s="10"/>
      <c r="J10" s="4"/>
    </row>
    <row r="11" spans="1:1024" x14ac:dyDescent="0.25">
      <c r="B11" s="10"/>
      <c r="J11" s="4"/>
    </row>
    <row r="12" spans="1:1024" ht="15" customHeight="1" x14ac:dyDescent="0.25">
      <c r="B12" s="475" t="s">
        <v>18</v>
      </c>
      <c r="C12" s="476" t="s">
        <v>19</v>
      </c>
      <c r="D12" s="477" t="s">
        <v>4</v>
      </c>
      <c r="E12" s="477" t="s">
        <v>20</v>
      </c>
      <c r="F12" s="477"/>
      <c r="G12" s="477"/>
      <c r="H12" s="478" t="s">
        <v>216</v>
      </c>
      <c r="I12" s="470" t="s">
        <v>22</v>
      </c>
      <c r="J12" s="470"/>
    </row>
    <row r="13" spans="1:1024" ht="27" customHeight="1" x14ac:dyDescent="0.25">
      <c r="B13" s="475"/>
      <c r="C13" s="476"/>
      <c r="D13" s="477"/>
      <c r="E13" s="11" t="s">
        <v>23</v>
      </c>
      <c r="F13" s="11" t="s">
        <v>3</v>
      </c>
      <c r="G13" s="264" t="s">
        <v>291</v>
      </c>
      <c r="H13" s="478"/>
      <c r="I13" s="470" t="s">
        <v>33</v>
      </c>
      <c r="J13" s="470"/>
    </row>
    <row r="14" spans="1:1024" s="294" customFormat="1" ht="30" customHeight="1" x14ac:dyDescent="0.25">
      <c r="A14" s="290"/>
      <c r="B14" s="472" t="str">
        <f>+PRESUPUESTO!D42</f>
        <v>023.046</v>
      </c>
      <c r="C14" s="473" t="str">
        <f>+PRESUPUESTO!G42</f>
        <v>DOVELAS DE ACERO LISO 60000 PSI PARA PAVIMENTOS</v>
      </c>
      <c r="D14" s="473" t="str">
        <f>+PRESUPUESTO!H42</f>
        <v>KG</v>
      </c>
      <c r="E14" s="291">
        <v>0.35</v>
      </c>
      <c r="F14" s="291">
        <f>103*2</f>
        <v>206</v>
      </c>
      <c r="G14" s="292">
        <v>3.9729999999999999</v>
      </c>
      <c r="H14" s="293">
        <f>+E14*F14*G14</f>
        <v>286.45329999999996</v>
      </c>
      <c r="I14" s="462" t="s">
        <v>358</v>
      </c>
      <c r="J14" s="462"/>
      <c r="K14" s="290"/>
      <c r="L14" s="290"/>
      <c r="M14" s="290"/>
      <c r="N14" s="290"/>
      <c r="O14" s="290"/>
      <c r="P14" s="290"/>
      <c r="Q14" s="290"/>
      <c r="R14" s="290"/>
      <c r="S14" s="290"/>
      <c r="T14" s="290"/>
      <c r="U14" s="290"/>
      <c r="V14" s="290"/>
      <c r="W14" s="290"/>
      <c r="X14" s="290"/>
      <c r="Y14" s="290"/>
      <c r="Z14" s="290"/>
      <c r="AA14" s="290"/>
      <c r="AB14" s="290"/>
      <c r="AC14" s="290"/>
      <c r="AD14" s="290"/>
      <c r="AE14" s="290"/>
      <c r="AF14" s="290"/>
      <c r="AG14" s="290"/>
      <c r="AH14" s="290"/>
      <c r="AI14" s="290"/>
      <c r="AJ14" s="290"/>
      <c r="AK14" s="290"/>
      <c r="AL14" s="290"/>
      <c r="AM14" s="290"/>
      <c r="AN14" s="290"/>
      <c r="AO14" s="290"/>
      <c r="AP14" s="290"/>
      <c r="AQ14" s="290"/>
      <c r="AR14" s="290"/>
      <c r="AS14" s="290"/>
      <c r="AT14" s="290"/>
      <c r="AU14" s="290"/>
      <c r="AV14" s="290"/>
      <c r="AW14" s="290"/>
      <c r="AX14" s="290"/>
      <c r="AY14" s="290"/>
      <c r="AZ14" s="290"/>
      <c r="BA14" s="290"/>
      <c r="BB14" s="290"/>
      <c r="BC14" s="290"/>
      <c r="BD14" s="290"/>
      <c r="BE14" s="290"/>
      <c r="BF14" s="290"/>
      <c r="BG14" s="290"/>
      <c r="BH14" s="290"/>
      <c r="BI14" s="290"/>
      <c r="BJ14" s="290"/>
      <c r="BK14" s="290"/>
      <c r="BL14" s="290"/>
      <c r="BM14" s="290"/>
      <c r="BN14" s="290"/>
      <c r="BO14" s="290"/>
      <c r="BP14" s="290"/>
      <c r="BQ14" s="290"/>
      <c r="BR14" s="290"/>
      <c r="BS14" s="290"/>
      <c r="BT14" s="290"/>
      <c r="BU14" s="290"/>
      <c r="BV14" s="290"/>
      <c r="BW14" s="290"/>
      <c r="BX14" s="290"/>
      <c r="BY14" s="290"/>
      <c r="BZ14" s="290"/>
      <c r="CA14" s="290"/>
      <c r="CB14" s="290"/>
      <c r="CC14" s="290"/>
      <c r="CD14" s="290"/>
      <c r="CE14" s="290"/>
      <c r="CF14" s="290"/>
      <c r="CG14" s="290"/>
      <c r="CH14" s="290"/>
      <c r="CI14" s="290"/>
      <c r="CJ14" s="290"/>
      <c r="CK14" s="290"/>
      <c r="CL14" s="290"/>
      <c r="CM14" s="290"/>
      <c r="CN14" s="290"/>
      <c r="CO14" s="290"/>
      <c r="CP14" s="290"/>
      <c r="CQ14" s="290"/>
      <c r="CR14" s="290"/>
      <c r="CS14" s="290"/>
      <c r="CT14" s="290"/>
      <c r="CU14" s="290"/>
      <c r="CV14" s="290"/>
      <c r="CW14" s="290"/>
      <c r="CX14" s="290"/>
      <c r="CY14" s="290"/>
      <c r="CZ14" s="290"/>
      <c r="DA14" s="290"/>
      <c r="DB14" s="290"/>
      <c r="DC14" s="290"/>
      <c r="DD14" s="290"/>
      <c r="DE14" s="290"/>
      <c r="DF14" s="290"/>
      <c r="DG14" s="290"/>
      <c r="DH14" s="290"/>
      <c r="DI14" s="290"/>
      <c r="DJ14" s="290"/>
      <c r="DK14" s="290"/>
      <c r="DL14" s="290"/>
      <c r="DM14" s="290"/>
      <c r="DN14" s="290"/>
      <c r="DO14" s="290"/>
      <c r="DP14" s="290"/>
      <c r="DQ14" s="290"/>
      <c r="DR14" s="290"/>
      <c r="DS14" s="290"/>
      <c r="DT14" s="290"/>
      <c r="DU14" s="290"/>
      <c r="DV14" s="290"/>
      <c r="DW14" s="290"/>
      <c r="DX14" s="290"/>
      <c r="DY14" s="290"/>
      <c r="DZ14" s="290"/>
      <c r="EA14" s="290"/>
      <c r="EB14" s="290"/>
      <c r="EC14" s="290"/>
      <c r="ED14" s="290"/>
      <c r="EE14" s="290"/>
      <c r="EF14" s="290"/>
      <c r="EG14" s="290"/>
      <c r="EH14" s="290"/>
      <c r="EI14" s="290"/>
      <c r="EJ14" s="290"/>
      <c r="EK14" s="290"/>
      <c r="EL14" s="290"/>
      <c r="EM14" s="290"/>
      <c r="EN14" s="290"/>
      <c r="EO14" s="290"/>
      <c r="EP14" s="290"/>
      <c r="EQ14" s="290"/>
      <c r="ER14" s="290"/>
      <c r="ES14" s="290"/>
      <c r="ET14" s="290"/>
      <c r="EU14" s="290"/>
      <c r="EV14" s="290"/>
      <c r="EW14" s="290"/>
      <c r="EX14" s="290"/>
      <c r="EY14" s="290"/>
      <c r="EZ14" s="290"/>
      <c r="FA14" s="290"/>
      <c r="FB14" s="290"/>
      <c r="FC14" s="290"/>
      <c r="FD14" s="290"/>
      <c r="FE14" s="290"/>
      <c r="FF14" s="290"/>
      <c r="FG14" s="290"/>
      <c r="FH14" s="290"/>
      <c r="FI14" s="290"/>
      <c r="FJ14" s="290"/>
      <c r="FK14" s="290"/>
      <c r="FL14" s="290"/>
      <c r="FM14" s="290"/>
      <c r="FN14" s="290"/>
      <c r="FO14" s="290"/>
      <c r="FP14" s="290"/>
      <c r="FQ14" s="290"/>
      <c r="FR14" s="290"/>
      <c r="FS14" s="290"/>
      <c r="FT14" s="290"/>
      <c r="FU14" s="290"/>
      <c r="FV14" s="290"/>
      <c r="FW14" s="290"/>
      <c r="FX14" s="290"/>
      <c r="FY14" s="290"/>
      <c r="FZ14" s="290"/>
      <c r="GA14" s="290"/>
      <c r="GB14" s="290"/>
      <c r="GC14" s="290"/>
      <c r="GD14" s="290"/>
      <c r="GE14" s="290"/>
      <c r="GF14" s="290"/>
      <c r="GG14" s="290"/>
      <c r="GH14" s="290"/>
      <c r="GI14" s="290"/>
      <c r="GJ14" s="290"/>
      <c r="GK14" s="290"/>
      <c r="GL14" s="290"/>
      <c r="GM14" s="290"/>
      <c r="GN14" s="290"/>
      <c r="GO14" s="290"/>
      <c r="GP14" s="290"/>
      <c r="GQ14" s="290"/>
      <c r="GR14" s="290"/>
      <c r="GS14" s="290"/>
      <c r="GT14" s="290"/>
      <c r="GU14" s="290"/>
      <c r="GV14" s="290"/>
      <c r="GW14" s="290"/>
      <c r="GX14" s="290"/>
      <c r="GY14" s="290"/>
      <c r="GZ14" s="290"/>
      <c r="HA14" s="290"/>
      <c r="HB14" s="290"/>
      <c r="HC14" s="290"/>
      <c r="HD14" s="290"/>
      <c r="HE14" s="290"/>
      <c r="HF14" s="290"/>
      <c r="HG14" s="290"/>
      <c r="HH14" s="290"/>
      <c r="HI14" s="290"/>
      <c r="HJ14" s="290"/>
      <c r="HK14" s="290"/>
      <c r="HL14" s="290"/>
      <c r="HM14" s="290"/>
      <c r="HN14" s="290"/>
      <c r="HO14" s="290"/>
      <c r="HP14" s="290"/>
      <c r="HQ14" s="290"/>
      <c r="HR14" s="290"/>
      <c r="HS14" s="290"/>
      <c r="HT14" s="290"/>
      <c r="HU14" s="290"/>
      <c r="HV14" s="290"/>
      <c r="HW14" s="290"/>
      <c r="HX14" s="290"/>
      <c r="HY14" s="290"/>
      <c r="HZ14" s="290"/>
      <c r="IA14" s="290"/>
      <c r="IB14" s="290"/>
      <c r="IC14" s="290"/>
      <c r="ID14" s="290"/>
      <c r="IE14" s="290"/>
      <c r="IF14" s="290"/>
      <c r="IG14" s="290"/>
      <c r="IH14" s="290"/>
      <c r="II14" s="290"/>
      <c r="IJ14" s="290"/>
      <c r="IK14" s="290"/>
      <c r="IL14" s="290"/>
      <c r="IM14" s="290"/>
      <c r="IN14" s="290"/>
      <c r="IO14" s="290"/>
      <c r="IP14" s="290"/>
      <c r="IQ14" s="290"/>
      <c r="IR14" s="290"/>
      <c r="IS14" s="290"/>
      <c r="IT14" s="290"/>
      <c r="IU14" s="290"/>
      <c r="IV14" s="290"/>
      <c r="IW14" s="290"/>
      <c r="IX14" s="290"/>
      <c r="IY14" s="290"/>
      <c r="IZ14" s="290"/>
      <c r="JA14" s="290"/>
      <c r="JB14" s="290"/>
      <c r="JC14" s="290"/>
      <c r="JD14" s="290"/>
      <c r="JE14" s="290"/>
      <c r="JF14" s="290"/>
      <c r="JG14" s="290"/>
      <c r="JH14" s="290"/>
      <c r="JI14" s="290"/>
      <c r="JJ14" s="290"/>
      <c r="JK14" s="290"/>
      <c r="JL14" s="290"/>
      <c r="JM14" s="290"/>
      <c r="JN14" s="290"/>
      <c r="JO14" s="290"/>
      <c r="JP14" s="290"/>
      <c r="JQ14" s="290"/>
      <c r="JR14" s="290"/>
      <c r="JS14" s="290"/>
      <c r="JT14" s="290"/>
      <c r="JU14" s="290"/>
      <c r="JV14" s="290"/>
      <c r="JW14" s="290"/>
      <c r="JX14" s="290"/>
      <c r="JY14" s="290"/>
      <c r="JZ14" s="290"/>
      <c r="KA14" s="290"/>
      <c r="KB14" s="290"/>
      <c r="KC14" s="290"/>
      <c r="KD14" s="290"/>
      <c r="KE14" s="290"/>
      <c r="KF14" s="290"/>
      <c r="KG14" s="290"/>
      <c r="KH14" s="290"/>
      <c r="KI14" s="290"/>
      <c r="KJ14" s="290"/>
      <c r="KK14" s="290"/>
      <c r="KL14" s="290"/>
      <c r="KM14" s="290"/>
      <c r="KN14" s="290"/>
      <c r="KO14" s="290"/>
      <c r="KP14" s="290"/>
      <c r="KQ14" s="290"/>
      <c r="KR14" s="290"/>
      <c r="KS14" s="290"/>
      <c r="KT14" s="290"/>
      <c r="KU14" s="290"/>
      <c r="KV14" s="290"/>
      <c r="KW14" s="290"/>
      <c r="KX14" s="290"/>
      <c r="KY14" s="290"/>
      <c r="KZ14" s="290"/>
      <c r="LA14" s="290"/>
      <c r="LB14" s="290"/>
      <c r="LC14" s="290"/>
      <c r="LD14" s="290"/>
      <c r="LE14" s="290"/>
      <c r="LF14" s="290"/>
      <c r="LG14" s="290"/>
      <c r="LH14" s="290"/>
      <c r="LI14" s="290"/>
      <c r="LJ14" s="290"/>
      <c r="LK14" s="290"/>
      <c r="LL14" s="290"/>
      <c r="LM14" s="290"/>
      <c r="LN14" s="290"/>
      <c r="LO14" s="290"/>
      <c r="LP14" s="290"/>
      <c r="LQ14" s="290"/>
      <c r="LR14" s="290"/>
      <c r="LS14" s="290"/>
      <c r="LT14" s="290"/>
      <c r="LU14" s="290"/>
      <c r="LV14" s="290"/>
      <c r="LW14" s="290"/>
      <c r="LX14" s="290"/>
      <c r="LY14" s="290"/>
      <c r="LZ14" s="290"/>
      <c r="MA14" s="290"/>
      <c r="MB14" s="290"/>
      <c r="MC14" s="290"/>
      <c r="MD14" s="290"/>
      <c r="ME14" s="290"/>
      <c r="MF14" s="290"/>
      <c r="MG14" s="290"/>
      <c r="MH14" s="290"/>
      <c r="MI14" s="290"/>
      <c r="MJ14" s="290"/>
      <c r="MK14" s="290"/>
      <c r="ML14" s="290"/>
      <c r="MM14" s="290"/>
      <c r="MN14" s="290"/>
      <c r="MO14" s="290"/>
      <c r="MP14" s="290"/>
      <c r="MQ14" s="290"/>
      <c r="MR14" s="290"/>
      <c r="MS14" s="290"/>
      <c r="MT14" s="290"/>
      <c r="MU14" s="290"/>
      <c r="MV14" s="290"/>
      <c r="MW14" s="290"/>
      <c r="MX14" s="290"/>
      <c r="MY14" s="290"/>
      <c r="MZ14" s="290"/>
      <c r="NA14" s="290"/>
      <c r="NB14" s="290"/>
      <c r="NC14" s="290"/>
      <c r="ND14" s="290"/>
      <c r="NE14" s="290"/>
      <c r="NF14" s="290"/>
      <c r="NG14" s="290"/>
      <c r="NH14" s="290"/>
      <c r="NI14" s="290"/>
      <c r="NJ14" s="290"/>
      <c r="NK14" s="290"/>
      <c r="NL14" s="290"/>
      <c r="NM14" s="290"/>
      <c r="NN14" s="290"/>
      <c r="NO14" s="290"/>
      <c r="NP14" s="290"/>
      <c r="NQ14" s="290"/>
      <c r="NR14" s="290"/>
      <c r="NS14" s="290"/>
      <c r="NT14" s="290"/>
      <c r="NU14" s="290"/>
      <c r="NV14" s="290"/>
      <c r="NW14" s="290"/>
      <c r="NX14" s="290"/>
      <c r="NY14" s="290"/>
      <c r="NZ14" s="290"/>
      <c r="OA14" s="290"/>
      <c r="OB14" s="290"/>
      <c r="OC14" s="290"/>
      <c r="OD14" s="290"/>
      <c r="OE14" s="290"/>
      <c r="OF14" s="290"/>
      <c r="OG14" s="290"/>
      <c r="OH14" s="290"/>
      <c r="OI14" s="290"/>
      <c r="OJ14" s="290"/>
      <c r="OK14" s="290"/>
      <c r="OL14" s="290"/>
      <c r="OM14" s="290"/>
      <c r="ON14" s="290"/>
      <c r="OO14" s="290"/>
      <c r="OP14" s="290"/>
      <c r="OQ14" s="290"/>
      <c r="OR14" s="290"/>
      <c r="OS14" s="290"/>
      <c r="OT14" s="290"/>
      <c r="OU14" s="290"/>
      <c r="OV14" s="290"/>
      <c r="OW14" s="290"/>
      <c r="OX14" s="290"/>
      <c r="OY14" s="290"/>
      <c r="OZ14" s="290"/>
      <c r="PA14" s="290"/>
      <c r="PB14" s="290"/>
      <c r="PC14" s="290"/>
      <c r="PD14" s="290"/>
      <c r="PE14" s="290"/>
      <c r="PF14" s="290"/>
      <c r="PG14" s="290"/>
      <c r="PH14" s="290"/>
      <c r="PI14" s="290"/>
      <c r="PJ14" s="290"/>
      <c r="PK14" s="290"/>
      <c r="PL14" s="290"/>
      <c r="PM14" s="290"/>
      <c r="PN14" s="290"/>
      <c r="PO14" s="290"/>
      <c r="PP14" s="290"/>
      <c r="PQ14" s="290"/>
      <c r="PR14" s="290"/>
      <c r="PS14" s="290"/>
      <c r="PT14" s="290"/>
      <c r="PU14" s="290"/>
      <c r="PV14" s="290"/>
      <c r="PW14" s="290"/>
      <c r="PX14" s="290"/>
      <c r="PY14" s="290"/>
      <c r="PZ14" s="290"/>
      <c r="QA14" s="290"/>
      <c r="QB14" s="290"/>
      <c r="QC14" s="290"/>
      <c r="QD14" s="290"/>
      <c r="QE14" s="290"/>
      <c r="QF14" s="290"/>
      <c r="QG14" s="290"/>
      <c r="QH14" s="290"/>
      <c r="QI14" s="290"/>
      <c r="QJ14" s="290"/>
      <c r="QK14" s="290"/>
      <c r="QL14" s="290"/>
      <c r="QM14" s="290"/>
      <c r="QN14" s="290"/>
      <c r="QO14" s="290"/>
      <c r="QP14" s="290"/>
      <c r="QQ14" s="290"/>
      <c r="QR14" s="290"/>
      <c r="QS14" s="290"/>
      <c r="QT14" s="290"/>
      <c r="QU14" s="290"/>
      <c r="QV14" s="290"/>
      <c r="QW14" s="290"/>
      <c r="QX14" s="290"/>
      <c r="QY14" s="290"/>
      <c r="QZ14" s="290"/>
      <c r="RA14" s="290"/>
      <c r="RB14" s="290"/>
      <c r="RC14" s="290"/>
      <c r="RD14" s="290"/>
      <c r="RE14" s="290"/>
      <c r="RF14" s="290"/>
      <c r="RG14" s="290"/>
      <c r="RH14" s="290"/>
      <c r="RI14" s="290"/>
      <c r="RJ14" s="290"/>
      <c r="RK14" s="290"/>
      <c r="RL14" s="290"/>
      <c r="RM14" s="290"/>
      <c r="RN14" s="290"/>
      <c r="RO14" s="290"/>
      <c r="RP14" s="290"/>
      <c r="RQ14" s="290"/>
      <c r="RR14" s="290"/>
      <c r="RS14" s="290"/>
      <c r="RT14" s="290"/>
      <c r="RU14" s="290"/>
      <c r="RV14" s="290"/>
      <c r="RW14" s="290"/>
      <c r="RX14" s="290"/>
      <c r="RY14" s="290"/>
      <c r="RZ14" s="290"/>
      <c r="SA14" s="290"/>
      <c r="SB14" s="290"/>
      <c r="SC14" s="290"/>
      <c r="SD14" s="290"/>
      <c r="SE14" s="290"/>
      <c r="SF14" s="290"/>
      <c r="SG14" s="290"/>
      <c r="SH14" s="290"/>
      <c r="SI14" s="290"/>
      <c r="SJ14" s="290"/>
      <c r="SK14" s="290"/>
      <c r="SL14" s="290"/>
      <c r="SM14" s="290"/>
      <c r="SN14" s="290"/>
      <c r="SO14" s="290"/>
      <c r="SP14" s="290"/>
      <c r="SQ14" s="290"/>
      <c r="SR14" s="290"/>
      <c r="SS14" s="290"/>
      <c r="ST14" s="290"/>
      <c r="SU14" s="290"/>
      <c r="SV14" s="290"/>
      <c r="SW14" s="290"/>
      <c r="SX14" s="290"/>
      <c r="SY14" s="290"/>
      <c r="SZ14" s="290"/>
      <c r="TA14" s="290"/>
      <c r="TB14" s="290"/>
      <c r="TC14" s="290"/>
      <c r="TD14" s="290"/>
      <c r="TE14" s="290"/>
      <c r="TF14" s="290"/>
      <c r="TG14" s="290"/>
      <c r="TH14" s="290"/>
      <c r="TI14" s="290"/>
      <c r="TJ14" s="290"/>
      <c r="TK14" s="290"/>
      <c r="TL14" s="290"/>
      <c r="TM14" s="290"/>
      <c r="TN14" s="290"/>
      <c r="TO14" s="290"/>
      <c r="TP14" s="290"/>
      <c r="TQ14" s="290"/>
      <c r="TR14" s="290"/>
      <c r="TS14" s="290"/>
      <c r="TT14" s="290"/>
      <c r="TU14" s="290"/>
      <c r="TV14" s="290"/>
      <c r="TW14" s="290"/>
      <c r="TX14" s="290"/>
      <c r="TY14" s="290"/>
      <c r="TZ14" s="290"/>
      <c r="UA14" s="290"/>
      <c r="UB14" s="290"/>
      <c r="UC14" s="290"/>
      <c r="UD14" s="290"/>
      <c r="UE14" s="290"/>
      <c r="UF14" s="290"/>
      <c r="UG14" s="290"/>
      <c r="UH14" s="290"/>
      <c r="UI14" s="290"/>
      <c r="UJ14" s="290"/>
      <c r="UK14" s="290"/>
      <c r="UL14" s="290"/>
      <c r="UM14" s="290"/>
      <c r="UN14" s="290"/>
      <c r="UO14" s="290"/>
      <c r="UP14" s="290"/>
      <c r="UQ14" s="290"/>
      <c r="UR14" s="290"/>
      <c r="US14" s="290"/>
      <c r="UT14" s="290"/>
      <c r="UU14" s="290"/>
      <c r="UV14" s="290"/>
      <c r="UW14" s="290"/>
      <c r="UX14" s="290"/>
      <c r="UY14" s="290"/>
      <c r="UZ14" s="290"/>
      <c r="VA14" s="290"/>
      <c r="VB14" s="290"/>
      <c r="VC14" s="290"/>
      <c r="VD14" s="290"/>
      <c r="VE14" s="290"/>
      <c r="VF14" s="290"/>
      <c r="VG14" s="290"/>
      <c r="VH14" s="290"/>
      <c r="VI14" s="290"/>
      <c r="VJ14" s="290"/>
      <c r="VK14" s="290"/>
      <c r="VL14" s="290"/>
      <c r="VM14" s="290"/>
      <c r="VN14" s="290"/>
      <c r="VO14" s="290"/>
      <c r="VP14" s="290"/>
      <c r="VQ14" s="290"/>
      <c r="VR14" s="290"/>
      <c r="VS14" s="290"/>
      <c r="VT14" s="290"/>
      <c r="VU14" s="290"/>
      <c r="VV14" s="290"/>
      <c r="VW14" s="290"/>
      <c r="VX14" s="290"/>
      <c r="VY14" s="290"/>
      <c r="VZ14" s="290"/>
      <c r="WA14" s="290"/>
      <c r="WB14" s="290"/>
      <c r="WC14" s="290"/>
      <c r="WD14" s="290"/>
      <c r="WE14" s="290"/>
      <c r="WF14" s="290"/>
      <c r="WG14" s="290"/>
      <c r="WH14" s="290"/>
      <c r="WI14" s="290"/>
      <c r="WJ14" s="290"/>
      <c r="WK14" s="290"/>
      <c r="WL14" s="290"/>
      <c r="WM14" s="290"/>
      <c r="WN14" s="290"/>
      <c r="WO14" s="290"/>
      <c r="WP14" s="290"/>
      <c r="WQ14" s="290"/>
      <c r="WR14" s="290"/>
      <c r="WS14" s="290"/>
      <c r="WT14" s="290"/>
      <c r="WU14" s="290"/>
      <c r="WV14" s="290"/>
      <c r="WW14" s="290"/>
      <c r="WX14" s="290"/>
      <c r="WY14" s="290"/>
      <c r="WZ14" s="290"/>
      <c r="XA14" s="290"/>
      <c r="XB14" s="290"/>
      <c r="XC14" s="290"/>
      <c r="XD14" s="290"/>
      <c r="XE14" s="290"/>
      <c r="XF14" s="290"/>
      <c r="XG14" s="290"/>
      <c r="XH14" s="290"/>
      <c r="XI14" s="290"/>
      <c r="XJ14" s="290"/>
      <c r="XK14" s="290"/>
      <c r="XL14" s="290"/>
      <c r="XM14" s="290"/>
      <c r="XN14" s="290"/>
      <c r="XO14" s="290"/>
      <c r="XP14" s="290"/>
      <c r="XQ14" s="290"/>
      <c r="XR14" s="290"/>
      <c r="XS14" s="290"/>
      <c r="XT14" s="290"/>
      <c r="XU14" s="290"/>
      <c r="XV14" s="290"/>
      <c r="XW14" s="290"/>
      <c r="XX14" s="290"/>
      <c r="XY14" s="290"/>
      <c r="XZ14" s="290"/>
      <c r="YA14" s="290"/>
      <c r="YB14" s="290"/>
      <c r="YC14" s="290"/>
      <c r="YD14" s="290"/>
      <c r="YE14" s="290"/>
      <c r="YF14" s="290"/>
      <c r="YG14" s="290"/>
      <c r="YH14" s="290"/>
      <c r="YI14" s="290"/>
      <c r="YJ14" s="290"/>
      <c r="YK14" s="290"/>
      <c r="YL14" s="290"/>
      <c r="YM14" s="290"/>
      <c r="YN14" s="290"/>
      <c r="YO14" s="290"/>
      <c r="YP14" s="290"/>
      <c r="YQ14" s="290"/>
      <c r="YR14" s="290"/>
      <c r="YS14" s="290"/>
      <c r="YT14" s="290"/>
      <c r="YU14" s="290"/>
      <c r="YV14" s="290"/>
      <c r="YW14" s="290"/>
      <c r="YX14" s="290"/>
      <c r="YY14" s="290"/>
      <c r="YZ14" s="290"/>
      <c r="ZA14" s="290"/>
      <c r="ZB14" s="290"/>
      <c r="ZC14" s="290"/>
      <c r="ZD14" s="290"/>
      <c r="ZE14" s="290"/>
      <c r="ZF14" s="290"/>
      <c r="ZG14" s="290"/>
      <c r="ZH14" s="290"/>
      <c r="ZI14" s="290"/>
      <c r="ZJ14" s="290"/>
      <c r="ZK14" s="290"/>
      <c r="ZL14" s="290"/>
      <c r="ZM14" s="290"/>
      <c r="ZN14" s="290"/>
      <c r="ZO14" s="290"/>
      <c r="ZP14" s="290"/>
      <c r="ZQ14" s="290"/>
      <c r="ZR14" s="290"/>
      <c r="ZS14" s="290"/>
      <c r="ZT14" s="290"/>
      <c r="ZU14" s="290"/>
      <c r="ZV14" s="290"/>
      <c r="ZW14" s="290"/>
      <c r="ZX14" s="290"/>
      <c r="ZY14" s="290"/>
      <c r="ZZ14" s="290"/>
      <c r="AAA14" s="290"/>
      <c r="AAB14" s="290"/>
      <c r="AAC14" s="290"/>
      <c r="AAD14" s="290"/>
      <c r="AAE14" s="290"/>
      <c r="AAF14" s="290"/>
      <c r="AAG14" s="290"/>
      <c r="AAH14" s="290"/>
      <c r="AAI14" s="290"/>
      <c r="AAJ14" s="290"/>
      <c r="AAK14" s="290"/>
      <c r="AAL14" s="290"/>
      <c r="AAM14" s="290"/>
      <c r="AAN14" s="290"/>
      <c r="AAO14" s="290"/>
      <c r="AAP14" s="290"/>
      <c r="AAQ14" s="290"/>
      <c r="AAR14" s="290"/>
      <c r="AAS14" s="290"/>
      <c r="AAT14" s="290"/>
      <c r="AAU14" s="290"/>
      <c r="AAV14" s="290"/>
      <c r="AAW14" s="290"/>
      <c r="AAX14" s="290"/>
      <c r="AAY14" s="290"/>
      <c r="AAZ14" s="290"/>
      <c r="ABA14" s="290"/>
      <c r="ABB14" s="290"/>
      <c r="ABC14" s="290"/>
      <c r="ABD14" s="290"/>
      <c r="ABE14" s="290"/>
      <c r="ABF14" s="290"/>
      <c r="ABG14" s="290"/>
      <c r="ABH14" s="290"/>
      <c r="ABI14" s="290"/>
      <c r="ABJ14" s="290"/>
      <c r="ABK14" s="290"/>
      <c r="ABL14" s="290"/>
      <c r="ABM14" s="290"/>
      <c r="ABN14" s="290"/>
      <c r="ABO14" s="290"/>
      <c r="ABP14" s="290"/>
      <c r="ABQ14" s="290"/>
      <c r="ABR14" s="290"/>
      <c r="ABS14" s="290"/>
      <c r="ABT14" s="290"/>
      <c r="ABU14" s="290"/>
      <c r="ABV14" s="290"/>
      <c r="ABW14" s="290"/>
      <c r="ABX14" s="290"/>
      <c r="ABY14" s="290"/>
      <c r="ABZ14" s="290"/>
      <c r="ACA14" s="290"/>
      <c r="ACB14" s="290"/>
      <c r="ACC14" s="290"/>
      <c r="ACD14" s="290"/>
      <c r="ACE14" s="290"/>
      <c r="ACF14" s="290"/>
      <c r="ACG14" s="290"/>
      <c r="ACH14" s="290"/>
      <c r="ACI14" s="290"/>
      <c r="ACJ14" s="290"/>
      <c r="ACK14" s="290"/>
      <c r="ACL14" s="290"/>
      <c r="ACM14" s="290"/>
      <c r="ACN14" s="290"/>
      <c r="ACO14" s="290"/>
      <c r="ACP14" s="290"/>
      <c r="ACQ14" s="290"/>
      <c r="ACR14" s="290"/>
      <c r="ACS14" s="290"/>
      <c r="ACT14" s="290"/>
      <c r="ACU14" s="290"/>
      <c r="ACV14" s="290"/>
      <c r="ACW14" s="290"/>
      <c r="ACX14" s="290"/>
      <c r="ACY14" s="290"/>
      <c r="ACZ14" s="290"/>
      <c r="ADA14" s="290"/>
      <c r="ADB14" s="290"/>
      <c r="ADC14" s="290"/>
      <c r="ADD14" s="290"/>
      <c r="ADE14" s="290"/>
      <c r="ADF14" s="290"/>
      <c r="ADG14" s="290"/>
      <c r="ADH14" s="290"/>
      <c r="ADI14" s="290"/>
      <c r="ADJ14" s="290"/>
      <c r="ADK14" s="290"/>
      <c r="ADL14" s="290"/>
      <c r="ADM14" s="290"/>
      <c r="ADN14" s="290"/>
      <c r="ADO14" s="290"/>
      <c r="ADP14" s="290"/>
      <c r="ADQ14" s="290"/>
      <c r="ADR14" s="290"/>
      <c r="ADS14" s="290"/>
      <c r="ADT14" s="290"/>
      <c r="ADU14" s="290"/>
      <c r="ADV14" s="290"/>
      <c r="ADW14" s="290"/>
      <c r="ADX14" s="290"/>
      <c r="ADY14" s="290"/>
      <c r="ADZ14" s="290"/>
      <c r="AEA14" s="290"/>
      <c r="AEB14" s="290"/>
      <c r="AEC14" s="290"/>
      <c r="AED14" s="290"/>
      <c r="AEE14" s="290"/>
      <c r="AEF14" s="290"/>
      <c r="AEG14" s="290"/>
      <c r="AEH14" s="290"/>
      <c r="AEI14" s="290"/>
      <c r="AEJ14" s="290"/>
      <c r="AEK14" s="290"/>
      <c r="AEL14" s="290"/>
      <c r="AEM14" s="290"/>
      <c r="AEN14" s="290"/>
      <c r="AEO14" s="290"/>
      <c r="AEP14" s="290"/>
      <c r="AEQ14" s="290"/>
      <c r="AER14" s="290"/>
      <c r="AES14" s="290"/>
      <c r="AET14" s="290"/>
      <c r="AEU14" s="290"/>
      <c r="AEV14" s="290"/>
      <c r="AEW14" s="290"/>
      <c r="AEX14" s="290"/>
      <c r="AEY14" s="290"/>
      <c r="AEZ14" s="290"/>
      <c r="AFA14" s="290"/>
      <c r="AFB14" s="290"/>
      <c r="AFC14" s="290"/>
      <c r="AFD14" s="290"/>
      <c r="AFE14" s="290"/>
      <c r="AFF14" s="290"/>
      <c r="AFG14" s="290"/>
      <c r="AFH14" s="290"/>
      <c r="AFI14" s="290"/>
      <c r="AFJ14" s="290"/>
      <c r="AFK14" s="290"/>
      <c r="AFL14" s="290"/>
      <c r="AFM14" s="290"/>
      <c r="AFN14" s="290"/>
      <c r="AFO14" s="290"/>
      <c r="AFP14" s="290"/>
      <c r="AFQ14" s="290"/>
      <c r="AFR14" s="290"/>
      <c r="AFS14" s="290"/>
      <c r="AFT14" s="290"/>
      <c r="AFU14" s="290"/>
      <c r="AFV14" s="290"/>
      <c r="AFW14" s="290"/>
      <c r="AFX14" s="290"/>
      <c r="AFY14" s="290"/>
      <c r="AFZ14" s="290"/>
      <c r="AGA14" s="290"/>
      <c r="AGB14" s="290"/>
      <c r="AGC14" s="290"/>
      <c r="AGD14" s="290"/>
      <c r="AGE14" s="290"/>
      <c r="AGF14" s="290"/>
      <c r="AGG14" s="290"/>
      <c r="AGH14" s="290"/>
      <c r="AGI14" s="290"/>
      <c r="AGJ14" s="290"/>
      <c r="AGK14" s="290"/>
      <c r="AGL14" s="290"/>
      <c r="AGM14" s="290"/>
      <c r="AGN14" s="290"/>
      <c r="AGO14" s="290"/>
      <c r="AGP14" s="290"/>
      <c r="AGQ14" s="290"/>
      <c r="AGR14" s="290"/>
      <c r="AGS14" s="290"/>
      <c r="AGT14" s="290"/>
      <c r="AGU14" s="290"/>
      <c r="AGV14" s="290"/>
      <c r="AGW14" s="290"/>
      <c r="AGX14" s="290"/>
      <c r="AGY14" s="290"/>
      <c r="AGZ14" s="290"/>
      <c r="AHA14" s="290"/>
      <c r="AHB14" s="290"/>
      <c r="AHC14" s="290"/>
      <c r="AHD14" s="290"/>
      <c r="AHE14" s="290"/>
      <c r="AHF14" s="290"/>
      <c r="AHG14" s="290"/>
      <c r="AHH14" s="290"/>
      <c r="AHI14" s="290"/>
      <c r="AHJ14" s="290"/>
      <c r="AHK14" s="290"/>
      <c r="AHL14" s="290"/>
      <c r="AHM14" s="290"/>
      <c r="AHN14" s="290"/>
      <c r="AHO14" s="290"/>
      <c r="AHP14" s="290"/>
      <c r="AHQ14" s="290"/>
      <c r="AHR14" s="290"/>
      <c r="AHS14" s="290"/>
      <c r="AHT14" s="290"/>
      <c r="AHU14" s="290"/>
      <c r="AHV14" s="290"/>
      <c r="AHW14" s="290"/>
      <c r="AHX14" s="290"/>
      <c r="AHY14" s="290"/>
      <c r="AHZ14" s="290"/>
      <c r="AIA14" s="290"/>
      <c r="AIB14" s="290"/>
      <c r="AIC14" s="290"/>
      <c r="AID14" s="290"/>
      <c r="AIE14" s="290"/>
      <c r="AIF14" s="290"/>
      <c r="AIG14" s="290"/>
      <c r="AIH14" s="290"/>
      <c r="AII14" s="290"/>
      <c r="AIJ14" s="290"/>
      <c r="AIK14" s="290"/>
      <c r="AIL14" s="290"/>
      <c r="AIM14" s="290"/>
      <c r="AIN14" s="290"/>
      <c r="AIO14" s="290"/>
      <c r="AIP14" s="290"/>
      <c r="AIQ14" s="290"/>
      <c r="AIR14" s="290"/>
      <c r="AIS14" s="290"/>
      <c r="AIT14" s="290"/>
      <c r="AIU14" s="290"/>
      <c r="AIV14" s="290"/>
      <c r="AIW14" s="290"/>
      <c r="AIX14" s="290"/>
      <c r="AIY14" s="290"/>
      <c r="AIZ14" s="290"/>
      <c r="AJA14" s="290"/>
      <c r="AJB14" s="290"/>
      <c r="AJC14" s="290"/>
      <c r="AJD14" s="290"/>
      <c r="AJE14" s="290"/>
      <c r="AJF14" s="290"/>
      <c r="AJG14" s="290"/>
      <c r="AJH14" s="290"/>
      <c r="AJI14" s="290"/>
      <c r="AJJ14" s="290"/>
      <c r="AJK14" s="290"/>
      <c r="AJL14" s="290"/>
      <c r="AJM14" s="290"/>
      <c r="AJN14" s="290"/>
      <c r="AJO14" s="290"/>
      <c r="AJP14" s="290"/>
      <c r="AJQ14" s="290"/>
      <c r="AJR14" s="290"/>
      <c r="AJS14" s="290"/>
      <c r="AJT14" s="290"/>
      <c r="AJU14" s="290"/>
      <c r="AJV14" s="290"/>
      <c r="AJW14" s="290"/>
      <c r="AJX14" s="290"/>
      <c r="AJY14" s="290"/>
      <c r="AJZ14" s="290"/>
      <c r="AKA14" s="290"/>
      <c r="AKB14" s="290"/>
      <c r="AKC14" s="290"/>
      <c r="AKD14" s="290"/>
      <c r="AKE14" s="290"/>
      <c r="AKF14" s="290"/>
      <c r="AKG14" s="290"/>
      <c r="AKH14" s="290"/>
      <c r="AKI14" s="290"/>
      <c r="AKJ14" s="290"/>
      <c r="AKK14" s="290"/>
      <c r="AKL14" s="290"/>
      <c r="AKM14" s="290"/>
      <c r="AKN14" s="290"/>
      <c r="AKO14" s="290"/>
      <c r="AKP14" s="290"/>
      <c r="AKQ14" s="290"/>
      <c r="AKR14" s="290"/>
      <c r="AKS14" s="290"/>
      <c r="AKT14" s="290"/>
      <c r="AKU14" s="290"/>
      <c r="AKV14" s="290"/>
      <c r="AKW14" s="290"/>
      <c r="AKX14" s="290"/>
      <c r="AKY14" s="290"/>
      <c r="AKZ14" s="290"/>
      <c r="ALA14" s="290"/>
      <c r="ALB14" s="290"/>
      <c r="ALC14" s="290"/>
      <c r="ALD14" s="290"/>
      <c r="ALE14" s="290"/>
      <c r="ALF14" s="290"/>
      <c r="ALG14" s="290"/>
      <c r="ALH14" s="290"/>
      <c r="ALI14" s="290"/>
      <c r="ALJ14" s="290"/>
      <c r="ALK14" s="290"/>
      <c r="ALL14" s="290"/>
      <c r="ALM14" s="290"/>
      <c r="ALN14" s="290"/>
      <c r="ALO14" s="290"/>
      <c r="ALP14" s="290"/>
      <c r="ALQ14" s="290"/>
      <c r="ALR14" s="290"/>
      <c r="ALS14" s="290"/>
      <c r="ALT14" s="290"/>
      <c r="ALU14" s="290"/>
      <c r="ALV14" s="290"/>
      <c r="ALW14" s="290"/>
      <c r="ALX14" s="290"/>
      <c r="ALY14" s="290"/>
      <c r="ALZ14" s="290"/>
      <c r="AMA14" s="290"/>
      <c r="AMB14" s="290"/>
      <c r="AMC14" s="290"/>
      <c r="AMD14" s="290"/>
      <c r="AME14" s="290"/>
      <c r="AMF14" s="290"/>
      <c r="AMG14" s="290"/>
      <c r="AMH14" s="290"/>
      <c r="AMI14" s="290"/>
      <c r="AMJ14" s="290"/>
    </row>
    <row r="15" spans="1:1024" x14ac:dyDescent="0.25">
      <c r="B15" s="472"/>
      <c r="C15" s="473"/>
      <c r="D15" s="473"/>
      <c r="E15" s="12"/>
      <c r="F15" s="12"/>
      <c r="G15" s="13"/>
      <c r="H15" s="14">
        <f t="shared" ref="H15:H20" si="0">+E15*F15*G15</f>
        <v>0</v>
      </c>
      <c r="I15" s="462"/>
      <c r="J15" s="462"/>
    </row>
    <row r="16" spans="1:1024" x14ac:dyDescent="0.25">
      <c r="B16" s="472"/>
      <c r="C16" s="473"/>
      <c r="D16" s="473"/>
      <c r="E16" s="12"/>
      <c r="F16" s="12"/>
      <c r="G16" s="13"/>
      <c r="H16" s="14">
        <f t="shared" si="0"/>
        <v>0</v>
      </c>
      <c r="I16" s="462"/>
      <c r="J16" s="462"/>
    </row>
    <row r="17" spans="2:10" x14ac:dyDescent="0.25">
      <c r="B17" s="472"/>
      <c r="C17" s="473"/>
      <c r="D17" s="473"/>
      <c r="E17" s="12"/>
      <c r="F17" s="12"/>
      <c r="G17" s="13"/>
      <c r="H17" s="14">
        <f t="shared" si="0"/>
        <v>0</v>
      </c>
      <c r="I17" s="462"/>
      <c r="J17" s="462"/>
    </row>
    <row r="18" spans="2:10" x14ac:dyDescent="0.25">
      <c r="B18" s="472"/>
      <c r="C18" s="473"/>
      <c r="D18" s="473"/>
      <c r="E18" s="12"/>
      <c r="F18" s="12"/>
      <c r="G18" s="13"/>
      <c r="H18" s="14">
        <f t="shared" si="0"/>
        <v>0</v>
      </c>
      <c r="I18" s="462"/>
      <c r="J18" s="462"/>
    </row>
    <row r="19" spans="2:10" x14ac:dyDescent="0.25">
      <c r="B19" s="472"/>
      <c r="C19" s="473"/>
      <c r="D19" s="473"/>
      <c r="E19" s="12"/>
      <c r="F19" s="12"/>
      <c r="G19" s="13"/>
      <c r="H19" s="14">
        <f t="shared" si="0"/>
        <v>0</v>
      </c>
      <c r="I19" s="462"/>
      <c r="J19" s="462"/>
    </row>
    <row r="20" spans="2:10" x14ac:dyDescent="0.25">
      <c r="B20" s="472"/>
      <c r="C20" s="473"/>
      <c r="D20" s="473"/>
      <c r="E20" s="12"/>
      <c r="F20" s="12"/>
      <c r="G20" s="13"/>
      <c r="H20" s="14">
        <f t="shared" si="0"/>
        <v>0</v>
      </c>
      <c r="I20" s="462"/>
      <c r="J20" s="462"/>
    </row>
    <row r="21" spans="2:10" x14ac:dyDescent="0.25">
      <c r="B21" s="466" t="s">
        <v>26</v>
      </c>
      <c r="C21" s="466"/>
      <c r="D21" s="466"/>
      <c r="E21" s="466"/>
      <c r="F21" s="466"/>
      <c r="G21" s="466"/>
      <c r="H21" s="15">
        <f>ROUND(SUM(H14:H20),1)</f>
        <v>286.5</v>
      </c>
      <c r="I21" s="462"/>
      <c r="J21" s="462"/>
    </row>
    <row r="22" spans="2:10" ht="15.75" thickBot="1" x14ac:dyDescent="0.3">
      <c r="B22" s="16"/>
      <c r="C22" s="17"/>
      <c r="D22" s="17"/>
      <c r="E22" s="17"/>
      <c r="F22" s="17"/>
      <c r="G22" s="17"/>
      <c r="H22" s="17"/>
      <c r="I22" s="18"/>
      <c r="J22" s="19"/>
    </row>
    <row r="23" spans="2:10" ht="15.75" thickBot="1" x14ac:dyDescent="0.3">
      <c r="B23" s="463" t="s">
        <v>27</v>
      </c>
      <c r="C23" s="463"/>
      <c r="D23" s="463"/>
      <c r="E23" s="463"/>
      <c r="F23" s="463"/>
      <c r="G23" s="463"/>
      <c r="H23" s="463"/>
      <c r="I23" s="463"/>
      <c r="J23" s="463"/>
    </row>
    <row r="24" spans="2:10" ht="15.75" thickBot="1" x14ac:dyDescent="0.3">
      <c r="B24" s="464" t="s">
        <v>28</v>
      </c>
      <c r="C24" s="464"/>
      <c r="D24" s="20"/>
      <c r="E24" s="20"/>
      <c r="F24" s="20"/>
      <c r="G24" s="20"/>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2"/>
      <c r="E37" s="22"/>
      <c r="F37" s="22"/>
      <c r="G37" s="22"/>
      <c r="H37" s="465"/>
      <c r="I37" s="465"/>
      <c r="J37" s="465"/>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467" t="s">
        <v>29</v>
      </c>
      <c r="C42" s="467"/>
      <c r="E42" s="468" t="s">
        <v>30</v>
      </c>
      <c r="F42" s="468"/>
      <c r="G42" s="468"/>
      <c r="H42" s="468"/>
      <c r="I42" s="468"/>
      <c r="J42" s="468"/>
    </row>
    <row r="43" spans="2:10" x14ac:dyDescent="0.25">
      <c r="B43" s="27" t="s">
        <v>31</v>
      </c>
      <c r="C43" s="28"/>
      <c r="E43" s="469" t="s">
        <v>32</v>
      </c>
      <c r="F43" s="469"/>
      <c r="G43" s="29"/>
      <c r="H43" s="30"/>
      <c r="I43" s="30"/>
      <c r="J43" s="31"/>
    </row>
    <row r="44" spans="2:10" ht="15.75" customHeight="1" thickBot="1" x14ac:dyDescent="0.3">
      <c r="B44" s="459"/>
      <c r="C44" s="460"/>
      <c r="E44" s="461"/>
      <c r="F44" s="461"/>
      <c r="G44" s="32"/>
      <c r="H44" s="32"/>
      <c r="I44" s="32"/>
      <c r="J44" s="33"/>
    </row>
    <row r="45" spans="2:10" ht="16.5" customHeight="1" thickBot="1" x14ac:dyDescent="0.3">
      <c r="B45" s="459"/>
      <c r="C45" s="460"/>
      <c r="D45" s="34"/>
      <c r="E45" s="461"/>
      <c r="F45" s="461"/>
      <c r="G45" s="34"/>
      <c r="H45" s="34"/>
      <c r="I45" s="34"/>
      <c r="J45" s="35"/>
    </row>
    <row r="46" spans="2:10" ht="15" customHeight="1" x14ac:dyDescent="0.25"/>
    <row r="1048564" ht="12.75" customHeight="1" x14ac:dyDescent="0.25"/>
    <row r="1048565" ht="12.75" customHeight="1" x14ac:dyDescent="0.25"/>
    <row r="1048566" ht="12.75" customHeight="1" x14ac:dyDescent="0.25"/>
  </sheetData>
  <mergeCells count="39">
    <mergeCell ref="B2:C5"/>
    <mergeCell ref="D2:I4"/>
    <mergeCell ref="J2:J3"/>
    <mergeCell ref="B6:B7"/>
    <mergeCell ref="C6:G7"/>
    <mergeCell ref="H6:J6"/>
    <mergeCell ref="C8:G8"/>
    <mergeCell ref="H8:H9"/>
    <mergeCell ref="I8:I9"/>
    <mergeCell ref="J8:J9"/>
    <mergeCell ref="C9:G9"/>
    <mergeCell ref="I12:J12"/>
    <mergeCell ref="I13:J13"/>
    <mergeCell ref="B14:B20"/>
    <mergeCell ref="C14:C20"/>
    <mergeCell ref="D14:D20"/>
    <mergeCell ref="I14:J14"/>
    <mergeCell ref="B12:B13"/>
    <mergeCell ref="C12:C13"/>
    <mergeCell ref="D12:D13"/>
    <mergeCell ref="E12:G12"/>
    <mergeCell ref="H12:H13"/>
    <mergeCell ref="I20:J20"/>
    <mergeCell ref="I15:J15"/>
    <mergeCell ref="I16:J16"/>
    <mergeCell ref="I17:J17"/>
    <mergeCell ref="I18:J18"/>
    <mergeCell ref="I19:J19"/>
    <mergeCell ref="I21:J21"/>
    <mergeCell ref="B23:J23"/>
    <mergeCell ref="B24:C37"/>
    <mergeCell ref="H24:J37"/>
    <mergeCell ref="B21:G21"/>
    <mergeCell ref="B42:C42"/>
    <mergeCell ref="E42:J42"/>
    <mergeCell ref="E43:F43"/>
    <mergeCell ref="B44:B45"/>
    <mergeCell ref="C44:C45"/>
    <mergeCell ref="E44:F45"/>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10" zoomScaleNormal="100" workbookViewId="0">
      <selection activeCell="F18" sqref="F18"/>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336</v>
      </c>
      <c r="I12" s="470" t="s">
        <v>22</v>
      </c>
      <c r="J12" s="470"/>
    </row>
    <row r="13" spans="2:10" ht="20.100000000000001" customHeight="1" x14ac:dyDescent="0.25">
      <c r="B13" s="475"/>
      <c r="C13" s="476"/>
      <c r="D13" s="477"/>
      <c r="E13" s="11" t="s">
        <v>23</v>
      </c>
      <c r="F13" s="11" t="s">
        <v>3</v>
      </c>
      <c r="G13" s="11" t="s">
        <v>359</v>
      </c>
      <c r="H13" s="478"/>
      <c r="I13" s="470" t="s">
        <v>33</v>
      </c>
      <c r="J13" s="470"/>
    </row>
    <row r="14" spans="2:10" ht="13.9" customHeight="1" x14ac:dyDescent="0.25">
      <c r="B14" s="472" t="str">
        <f>PRESUPUESTO!D43</f>
        <v>032.014</v>
      </c>
      <c r="C14" s="473" t="str">
        <f>PRESUPUESTO!G43</f>
        <v>SUMINISTRO, TRANSPORTE E INSTALACION PERFORACION PARA ANCLAJE SARDINEL 3/8" L=20 cm, incluye hierro</v>
      </c>
      <c r="D14" s="473" t="str">
        <f>PRESUPUESTO!H43</f>
        <v>UND</v>
      </c>
      <c r="E14" s="12">
        <v>0.15</v>
      </c>
      <c r="F14" s="12">
        <f>ROUND((310/0.15)-1,0)</f>
        <v>2066</v>
      </c>
      <c r="G14" s="13">
        <v>2</v>
      </c>
      <c r="H14" s="14">
        <f>F14*G14</f>
        <v>4132</v>
      </c>
      <c r="I14" s="499" t="s">
        <v>354</v>
      </c>
      <c r="J14" s="500"/>
    </row>
    <row r="15" spans="2:10" ht="13.9" customHeight="1" x14ac:dyDescent="0.25">
      <c r="B15" s="472"/>
      <c r="C15" s="473"/>
      <c r="D15" s="473"/>
      <c r="E15" s="12">
        <v>0.15</v>
      </c>
      <c r="F15" s="12">
        <f>ROUND((88/0.15)-1,0)</f>
        <v>586</v>
      </c>
      <c r="G15" s="13">
        <v>2</v>
      </c>
      <c r="H15" s="14">
        <f t="shared" ref="H15:H19" si="0">F15*G15</f>
        <v>1172</v>
      </c>
      <c r="I15" s="499" t="s">
        <v>355</v>
      </c>
      <c r="J15" s="500"/>
    </row>
    <row r="16" spans="2:10" ht="13.9" customHeight="1" x14ac:dyDescent="0.25">
      <c r="B16" s="472"/>
      <c r="C16" s="473"/>
      <c r="D16" s="473"/>
      <c r="E16" s="12">
        <v>0.15</v>
      </c>
      <c r="F16" s="12">
        <f>ROUND((91/0.15)-1,0)</f>
        <v>606</v>
      </c>
      <c r="G16" s="13">
        <v>2</v>
      </c>
      <c r="H16" s="14">
        <f t="shared" si="0"/>
        <v>1212</v>
      </c>
      <c r="I16" s="499" t="s">
        <v>356</v>
      </c>
      <c r="J16" s="500"/>
    </row>
    <row r="17" spans="2:10" ht="13.9" customHeight="1" x14ac:dyDescent="0.25">
      <c r="B17" s="472"/>
      <c r="C17" s="473"/>
      <c r="D17" s="473"/>
      <c r="E17" s="12">
        <v>0.15</v>
      </c>
      <c r="F17" s="12">
        <f>ROUND((147/0.15)-1,0)</f>
        <v>979</v>
      </c>
      <c r="G17" s="13">
        <v>2</v>
      </c>
      <c r="H17" s="14">
        <f t="shared" si="0"/>
        <v>1958</v>
      </c>
      <c r="I17" s="499" t="s">
        <v>360</v>
      </c>
      <c r="J17" s="500"/>
    </row>
    <row r="18" spans="2:10" x14ac:dyDescent="0.25">
      <c r="B18" s="472"/>
      <c r="C18" s="473"/>
      <c r="D18" s="473"/>
      <c r="E18" s="12"/>
      <c r="F18" s="12"/>
      <c r="G18" s="13"/>
      <c r="H18" s="14">
        <f t="shared" si="0"/>
        <v>0</v>
      </c>
      <c r="I18" s="462"/>
      <c r="J18" s="462"/>
    </row>
    <row r="19" spans="2:10" x14ac:dyDescent="0.25">
      <c r="B19" s="472"/>
      <c r="C19" s="473"/>
      <c r="D19" s="473"/>
      <c r="E19" s="12"/>
      <c r="F19" s="12"/>
      <c r="G19" s="13"/>
      <c r="H19" s="14">
        <f t="shared" si="0"/>
        <v>0</v>
      </c>
      <c r="I19" s="462"/>
      <c r="J19" s="462"/>
    </row>
    <row r="20" spans="2:10" x14ac:dyDescent="0.25">
      <c r="B20" s="472"/>
      <c r="C20" s="473"/>
      <c r="D20" s="473"/>
      <c r="E20" s="12"/>
      <c r="F20" s="12"/>
      <c r="G20" s="13"/>
      <c r="H20" s="14">
        <f t="shared" ref="H20:H21" si="1">+E20*F20</f>
        <v>0</v>
      </c>
      <c r="I20" s="462"/>
      <c r="J20" s="462"/>
    </row>
    <row r="21" spans="2:10" x14ac:dyDescent="0.25">
      <c r="B21" s="472"/>
      <c r="C21" s="473"/>
      <c r="D21" s="473"/>
      <c r="E21" s="12"/>
      <c r="F21" s="12"/>
      <c r="G21" s="13"/>
      <c r="H21" s="14">
        <f t="shared" si="1"/>
        <v>0</v>
      </c>
      <c r="I21" s="462"/>
      <c r="J21" s="462"/>
    </row>
    <row r="22" spans="2:10" x14ac:dyDescent="0.25">
      <c r="B22" s="466" t="s">
        <v>26</v>
      </c>
      <c r="C22" s="466"/>
      <c r="D22" s="466"/>
      <c r="E22" s="466"/>
      <c r="F22" s="466"/>
      <c r="G22" s="466"/>
      <c r="H22" s="15">
        <f>ROUND(SUM(H14:H21),1)</f>
        <v>8474</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ht="15.75" thickBot="1" x14ac:dyDescent="0.3">
      <c r="B25" s="464" t="s">
        <v>28</v>
      </c>
      <c r="C25" s="464"/>
      <c r="D25" s="20"/>
      <c r="E25" s="20"/>
      <c r="F25" s="20"/>
      <c r="G25" s="20"/>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2"/>
      <c r="E38" s="22"/>
      <c r="F38" s="22"/>
      <c r="G38" s="22"/>
      <c r="H38" s="465"/>
      <c r="I38" s="465"/>
      <c r="J38" s="465"/>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467" t="s">
        <v>29</v>
      </c>
      <c r="C43" s="467"/>
      <c r="E43" s="468" t="s">
        <v>30</v>
      </c>
      <c r="F43" s="468"/>
      <c r="G43" s="468"/>
      <c r="H43" s="468"/>
      <c r="I43" s="468"/>
      <c r="J43" s="468"/>
    </row>
    <row r="44" spans="2:10" x14ac:dyDescent="0.25">
      <c r="B44" s="27" t="s">
        <v>31</v>
      </c>
      <c r="C44" s="28"/>
      <c r="E44" s="469" t="s">
        <v>32</v>
      </c>
      <c r="F44" s="469"/>
      <c r="G44" s="29"/>
      <c r="H44" s="30"/>
      <c r="I44" s="30"/>
      <c r="J44" s="31"/>
    </row>
    <row r="45" spans="2:10" ht="15.75" customHeight="1" thickBot="1" x14ac:dyDescent="0.3">
      <c r="B45" s="459"/>
      <c r="C45" s="460"/>
      <c r="E45" s="461"/>
      <c r="F45" s="461"/>
      <c r="G45" s="32"/>
      <c r="H45" s="32"/>
      <c r="I45" s="32"/>
      <c r="J45" s="33"/>
    </row>
    <row r="46" spans="2:10" ht="16.5" customHeight="1" thickBot="1" x14ac:dyDescent="0.3">
      <c r="B46" s="459"/>
      <c r="C46" s="460"/>
      <c r="D46" s="34"/>
      <c r="E46" s="461"/>
      <c r="F46" s="461"/>
      <c r="G46" s="34"/>
      <c r="H46" s="34"/>
      <c r="I46" s="34"/>
      <c r="J46" s="35"/>
    </row>
    <row r="47" spans="2:10" ht="15" customHeight="1" x14ac:dyDescent="0.25"/>
    <row r="1048565" ht="12.75" customHeight="1" x14ac:dyDescent="0.25"/>
    <row r="1048566" ht="12.75" customHeight="1" x14ac:dyDescent="0.25"/>
    <row r="1048567" ht="12.75" customHeight="1" x14ac:dyDescent="0.25"/>
  </sheetData>
  <mergeCells count="40">
    <mergeCell ref="B43:C43"/>
    <mergeCell ref="E43:J43"/>
    <mergeCell ref="E44:F44"/>
    <mergeCell ref="B45:B46"/>
    <mergeCell ref="C45:C46"/>
    <mergeCell ref="E45:F46"/>
    <mergeCell ref="I20:J20"/>
    <mergeCell ref="I22:J22"/>
    <mergeCell ref="B24:J24"/>
    <mergeCell ref="B25:C38"/>
    <mergeCell ref="H25:J38"/>
    <mergeCell ref="B22:G22"/>
    <mergeCell ref="I21:J21"/>
    <mergeCell ref="I18:J18"/>
    <mergeCell ref="I19:J19"/>
    <mergeCell ref="I12:J12"/>
    <mergeCell ref="I13:J13"/>
    <mergeCell ref="B14:B21"/>
    <mergeCell ref="C14:C21"/>
    <mergeCell ref="D14:D21"/>
    <mergeCell ref="I14:J14"/>
    <mergeCell ref="I15:J15"/>
    <mergeCell ref="I16:J16"/>
    <mergeCell ref="I17:J17"/>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7" zoomScaleNormal="100" workbookViewId="0">
      <selection activeCell="E14" sqref="E14:E16"/>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361</v>
      </c>
      <c r="I12" s="470" t="s">
        <v>22</v>
      </c>
      <c r="J12" s="470"/>
    </row>
    <row r="13" spans="2:10" ht="20.100000000000001" customHeight="1" x14ac:dyDescent="0.25">
      <c r="B13" s="475"/>
      <c r="C13" s="476"/>
      <c r="D13" s="477"/>
      <c r="E13" s="11" t="s">
        <v>23</v>
      </c>
      <c r="F13" s="11" t="s">
        <v>1</v>
      </c>
      <c r="G13" s="11" t="s">
        <v>359</v>
      </c>
      <c r="H13" s="478"/>
      <c r="I13" s="470" t="s">
        <v>33</v>
      </c>
      <c r="J13" s="470"/>
    </row>
    <row r="14" spans="2:10" ht="13.9" customHeight="1" x14ac:dyDescent="0.25">
      <c r="B14" s="472" t="str">
        <f>PRESUPUESTO!D46</f>
        <v>032.348-1</v>
      </c>
      <c r="C14" s="473" t="str">
        <f>PRESUPUESTO!G46</f>
        <v>SUMINISTRO, TRANSPORTE E INSTALACION BLOQUE BASE EN CEMENTO PLAQUETA ABUJARDADA ROJO 20 X 40  X 6CM, INCLUYE MORTERO DE NIVELACIÓN</v>
      </c>
      <c r="D14" s="472" t="str">
        <f>PRESUPUESTO!H46</f>
        <v>M2</v>
      </c>
      <c r="E14" s="12">
        <v>88</v>
      </c>
      <c r="F14" s="12">
        <v>0.2</v>
      </c>
      <c r="G14" s="13">
        <v>2</v>
      </c>
      <c r="H14" s="14">
        <f>E14*F14*G14</f>
        <v>35.200000000000003</v>
      </c>
      <c r="I14" s="499" t="s">
        <v>362</v>
      </c>
      <c r="J14" s="500"/>
    </row>
    <row r="15" spans="2:10" ht="13.9" customHeight="1" x14ac:dyDescent="0.25">
      <c r="B15" s="472"/>
      <c r="C15" s="473"/>
      <c r="D15" s="472"/>
      <c r="E15" s="12">
        <v>91</v>
      </c>
      <c r="F15" s="12">
        <v>0.2</v>
      </c>
      <c r="G15" s="13">
        <v>2</v>
      </c>
      <c r="H15" s="14">
        <f t="shared" ref="H15:H16" si="0">E15*F15*G15</f>
        <v>36.4</v>
      </c>
      <c r="I15" s="499" t="s">
        <v>363</v>
      </c>
      <c r="J15" s="500"/>
    </row>
    <row r="16" spans="2:10" ht="13.9" customHeight="1" x14ac:dyDescent="0.25">
      <c r="B16" s="472"/>
      <c r="C16" s="473"/>
      <c r="D16" s="472"/>
      <c r="E16" s="12">
        <f>127+20+4.7</f>
        <v>151.69999999999999</v>
      </c>
      <c r="F16" s="12">
        <v>0.2</v>
      </c>
      <c r="G16" s="13">
        <v>2</v>
      </c>
      <c r="H16" s="14">
        <f t="shared" si="0"/>
        <v>60.68</v>
      </c>
      <c r="I16" s="499" t="s">
        <v>364</v>
      </c>
      <c r="J16" s="500"/>
    </row>
    <row r="17" spans="2:10" ht="13.9" customHeight="1" x14ac:dyDescent="0.25">
      <c r="B17" s="472"/>
      <c r="C17" s="473"/>
      <c r="D17" s="472"/>
      <c r="E17" s="12"/>
      <c r="F17" s="12"/>
      <c r="G17" s="13"/>
      <c r="H17" s="14">
        <f t="shared" ref="H17" si="1">E17*F17</f>
        <v>0</v>
      </c>
      <c r="I17" s="499"/>
      <c r="J17" s="500"/>
    </row>
    <row r="18" spans="2:10" x14ac:dyDescent="0.25">
      <c r="B18" s="472"/>
      <c r="C18" s="473"/>
      <c r="D18" s="472"/>
      <c r="E18" s="12"/>
      <c r="F18" s="12"/>
      <c r="G18" s="13"/>
      <c r="H18" s="14">
        <f t="shared" ref="H18:H19" si="2">F18*G18</f>
        <v>0</v>
      </c>
      <c r="I18" s="462"/>
      <c r="J18" s="462"/>
    </row>
    <row r="19" spans="2:10" x14ac:dyDescent="0.25">
      <c r="B19" s="472"/>
      <c r="C19" s="473"/>
      <c r="D19" s="472"/>
      <c r="E19" s="12"/>
      <c r="F19" s="12"/>
      <c r="G19" s="13"/>
      <c r="H19" s="14">
        <f t="shared" si="2"/>
        <v>0</v>
      </c>
      <c r="I19" s="462"/>
      <c r="J19" s="462"/>
    </row>
    <row r="20" spans="2:10" x14ac:dyDescent="0.25">
      <c r="B20" s="472"/>
      <c r="C20" s="473"/>
      <c r="D20" s="472"/>
      <c r="E20" s="12"/>
      <c r="F20" s="12"/>
      <c r="G20" s="13"/>
      <c r="H20" s="14">
        <f t="shared" ref="H20:H21" si="3">+E20*F20</f>
        <v>0</v>
      </c>
      <c r="I20" s="462"/>
      <c r="J20" s="462"/>
    </row>
    <row r="21" spans="2:10" x14ac:dyDescent="0.25">
      <c r="B21" s="472"/>
      <c r="C21" s="473"/>
      <c r="D21" s="472"/>
      <c r="E21" s="12"/>
      <c r="F21" s="12"/>
      <c r="G21" s="13"/>
      <c r="H21" s="14">
        <f t="shared" si="3"/>
        <v>0</v>
      </c>
      <c r="I21" s="462"/>
      <c r="J21" s="462"/>
    </row>
    <row r="22" spans="2:10" x14ac:dyDescent="0.25">
      <c r="B22" s="466" t="s">
        <v>26</v>
      </c>
      <c r="C22" s="466"/>
      <c r="D22" s="466"/>
      <c r="E22" s="466"/>
      <c r="F22" s="466"/>
      <c r="G22" s="466"/>
      <c r="H22" s="15">
        <f>ROUND(SUM(H14:H21),1)</f>
        <v>132.30000000000001</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ht="15.75" thickBot="1" x14ac:dyDescent="0.3">
      <c r="B25" s="464" t="s">
        <v>28</v>
      </c>
      <c r="C25" s="464"/>
      <c r="D25" s="20"/>
      <c r="E25" s="20"/>
      <c r="F25" s="20"/>
      <c r="G25" s="20"/>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2"/>
      <c r="E38" s="22"/>
      <c r="F38" s="22"/>
      <c r="G38" s="22"/>
      <c r="H38" s="465"/>
      <c r="I38" s="465"/>
      <c r="J38" s="465"/>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467" t="s">
        <v>29</v>
      </c>
      <c r="C43" s="467"/>
      <c r="E43" s="468" t="s">
        <v>30</v>
      </c>
      <c r="F43" s="468"/>
      <c r="G43" s="468"/>
      <c r="H43" s="468"/>
      <c r="I43" s="468"/>
      <c r="J43" s="468"/>
    </row>
    <row r="44" spans="2:10" x14ac:dyDescent="0.25">
      <c r="B44" s="27" t="s">
        <v>31</v>
      </c>
      <c r="C44" s="28"/>
      <c r="E44" s="469" t="s">
        <v>32</v>
      </c>
      <c r="F44" s="469"/>
      <c r="G44" s="29"/>
      <c r="H44" s="30"/>
      <c r="I44" s="30"/>
      <c r="J44" s="31"/>
    </row>
    <row r="45" spans="2:10" ht="15.75" customHeight="1" thickBot="1" x14ac:dyDescent="0.3">
      <c r="B45" s="459"/>
      <c r="C45" s="460"/>
      <c r="E45" s="461"/>
      <c r="F45" s="461"/>
      <c r="G45" s="32"/>
      <c r="H45" s="32"/>
      <c r="I45" s="32"/>
      <c r="J45" s="33"/>
    </row>
    <row r="46" spans="2:10" ht="16.5" customHeight="1" thickBot="1" x14ac:dyDescent="0.3">
      <c r="B46" s="459"/>
      <c r="C46" s="460"/>
      <c r="D46" s="34"/>
      <c r="E46" s="461"/>
      <c r="F46" s="461"/>
      <c r="G46" s="34"/>
      <c r="H46" s="34"/>
      <c r="I46" s="34"/>
      <c r="J46" s="35"/>
    </row>
    <row r="47" spans="2:10" ht="15" customHeight="1" x14ac:dyDescent="0.25"/>
    <row r="1048565" ht="12.75" customHeight="1" x14ac:dyDescent="0.25"/>
    <row r="1048566" ht="12.75" customHeight="1" x14ac:dyDescent="0.25"/>
    <row r="1048567" ht="12.75" customHeight="1" x14ac:dyDescent="0.25"/>
  </sheetData>
  <mergeCells count="40">
    <mergeCell ref="B45:B46"/>
    <mergeCell ref="C45:C46"/>
    <mergeCell ref="E45:F46"/>
    <mergeCell ref="I19:J19"/>
    <mergeCell ref="I20:J20"/>
    <mergeCell ref="I21:J21"/>
    <mergeCell ref="B22:G22"/>
    <mergeCell ref="I22:J22"/>
    <mergeCell ref="B24:J24"/>
    <mergeCell ref="B25:C38"/>
    <mergeCell ref="H25:J38"/>
    <mergeCell ref="B43:C43"/>
    <mergeCell ref="E43:J43"/>
    <mergeCell ref="E44:F44"/>
    <mergeCell ref="I12:J12"/>
    <mergeCell ref="I13:J13"/>
    <mergeCell ref="B14:B21"/>
    <mergeCell ref="C14:C21"/>
    <mergeCell ref="D14:D21"/>
    <mergeCell ref="I14:J14"/>
    <mergeCell ref="I15:J15"/>
    <mergeCell ref="I16:J16"/>
    <mergeCell ref="I17:J17"/>
    <mergeCell ref="I18:J18"/>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5" zoomScaleNormal="100" workbookViewId="0">
      <selection activeCell="H22" sqref="H22"/>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361</v>
      </c>
      <c r="I12" s="470" t="s">
        <v>22</v>
      </c>
      <c r="J12" s="470"/>
    </row>
    <row r="13" spans="2:10" ht="20.100000000000001" customHeight="1" x14ac:dyDescent="0.25">
      <c r="B13" s="475"/>
      <c r="C13" s="476"/>
      <c r="D13" s="477"/>
      <c r="E13" s="11" t="s">
        <v>23</v>
      </c>
      <c r="F13" s="11" t="s">
        <v>1</v>
      </c>
      <c r="G13" s="11" t="s">
        <v>359</v>
      </c>
      <c r="H13" s="478"/>
      <c r="I13" s="470" t="s">
        <v>33</v>
      </c>
      <c r="J13" s="470"/>
    </row>
    <row r="14" spans="2:10" ht="13.9" customHeight="1" x14ac:dyDescent="0.25">
      <c r="B14" s="472" t="str">
        <f>PRESUPUESTO!D47</f>
        <v>032.348-2</v>
      </c>
      <c r="C14" s="473" t="str">
        <f>PRESUPUESTO!G47</f>
        <v>SUMINISTRO, TRANSPORTE E INSTALACION BLOQUE BASE EN CEMENTO PLAQUETA ABUJARDADA OCRE 40 X 40  X 6CM, INCLUYE MORTERO DE NIVELACIÓN</v>
      </c>
      <c r="D14" s="472" t="str">
        <f>PRESUPUESTO!H47</f>
        <v>M2</v>
      </c>
      <c r="E14" s="12">
        <v>88</v>
      </c>
      <c r="F14" s="12">
        <v>0.4</v>
      </c>
      <c r="G14" s="13">
        <v>2</v>
      </c>
      <c r="H14" s="14">
        <f>E14*F14*G14</f>
        <v>70.400000000000006</v>
      </c>
      <c r="I14" s="499" t="s">
        <v>362</v>
      </c>
      <c r="J14" s="500"/>
    </row>
    <row r="15" spans="2:10" ht="13.9" customHeight="1" x14ac:dyDescent="0.25">
      <c r="B15" s="472"/>
      <c r="C15" s="473"/>
      <c r="D15" s="472"/>
      <c r="E15" s="12">
        <v>91</v>
      </c>
      <c r="F15" s="12">
        <v>0.4</v>
      </c>
      <c r="G15" s="13">
        <v>2</v>
      </c>
      <c r="H15" s="14">
        <f t="shared" ref="H15:H16" si="0">E15*F15*G15</f>
        <v>72.8</v>
      </c>
      <c r="I15" s="499" t="s">
        <v>363</v>
      </c>
      <c r="J15" s="500"/>
    </row>
    <row r="16" spans="2:10" ht="13.9" customHeight="1" x14ac:dyDescent="0.25">
      <c r="B16" s="472"/>
      <c r="C16" s="473"/>
      <c r="D16" s="472"/>
      <c r="E16" s="12">
        <f>127+20+4.7</f>
        <v>151.69999999999999</v>
      </c>
      <c r="F16" s="12">
        <v>0.4</v>
      </c>
      <c r="G16" s="13">
        <v>2</v>
      </c>
      <c r="H16" s="14">
        <f t="shared" si="0"/>
        <v>121.36</v>
      </c>
      <c r="I16" s="499" t="s">
        <v>364</v>
      </c>
      <c r="J16" s="500"/>
    </row>
    <row r="17" spans="2:10" ht="13.9" customHeight="1" x14ac:dyDescent="0.25">
      <c r="B17" s="472"/>
      <c r="C17" s="473"/>
      <c r="D17" s="472"/>
      <c r="E17" s="511" t="s">
        <v>412</v>
      </c>
      <c r="F17" s="512"/>
      <c r="G17" s="512"/>
      <c r="H17" s="512"/>
      <c r="I17" s="512"/>
      <c r="J17" s="513"/>
    </row>
    <row r="18" spans="2:10" x14ac:dyDescent="0.25">
      <c r="B18" s="472"/>
      <c r="C18" s="473"/>
      <c r="D18" s="472"/>
      <c r="E18" s="12">
        <v>0.8</v>
      </c>
      <c r="F18" s="12">
        <v>0.8</v>
      </c>
      <c r="G18" s="13">
        <v>4</v>
      </c>
      <c r="H18" s="14">
        <f>-(E18*F18*G18)</f>
        <v>-2.5600000000000005</v>
      </c>
      <c r="I18" s="499" t="s">
        <v>362</v>
      </c>
      <c r="J18" s="500"/>
    </row>
    <row r="19" spans="2:10" x14ac:dyDescent="0.25">
      <c r="B19" s="472"/>
      <c r="C19" s="473"/>
      <c r="D19" s="472"/>
      <c r="E19" s="12">
        <v>0.8</v>
      </c>
      <c r="F19" s="12">
        <v>0.8</v>
      </c>
      <c r="G19" s="13">
        <v>5</v>
      </c>
      <c r="H19" s="14">
        <f t="shared" ref="H19:H20" si="1">-(E19*F19*G19)</f>
        <v>-3.2000000000000006</v>
      </c>
      <c r="I19" s="499" t="s">
        <v>363</v>
      </c>
      <c r="J19" s="500"/>
    </row>
    <row r="20" spans="2:10" x14ac:dyDescent="0.25">
      <c r="B20" s="472"/>
      <c r="C20" s="473"/>
      <c r="D20" s="472"/>
      <c r="E20" s="12">
        <v>0.8</v>
      </c>
      <c r="F20" s="12">
        <v>0.8</v>
      </c>
      <c r="G20" s="13">
        <v>6</v>
      </c>
      <c r="H20" s="14">
        <f t="shared" si="1"/>
        <v>-3.8400000000000007</v>
      </c>
      <c r="I20" s="499" t="s">
        <v>364</v>
      </c>
      <c r="J20" s="500"/>
    </row>
    <row r="21" spans="2:10" x14ac:dyDescent="0.25">
      <c r="B21" s="472"/>
      <c r="C21" s="473"/>
      <c r="D21" s="472"/>
      <c r="E21" s="12"/>
      <c r="F21" s="12"/>
      <c r="G21" s="13"/>
      <c r="H21" s="14">
        <f t="shared" ref="H21" si="2">+E21*F21</f>
        <v>0</v>
      </c>
      <c r="I21" s="462"/>
      <c r="J21" s="462"/>
    </row>
    <row r="22" spans="2:10" x14ac:dyDescent="0.25">
      <c r="B22" s="466" t="s">
        <v>26</v>
      </c>
      <c r="C22" s="466"/>
      <c r="D22" s="466"/>
      <c r="E22" s="466"/>
      <c r="F22" s="466"/>
      <c r="G22" s="466"/>
      <c r="H22" s="15">
        <f>ROUND(SUM(H14:H21),1)</f>
        <v>255</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ht="15.75" thickBot="1" x14ac:dyDescent="0.3">
      <c r="B25" s="464" t="s">
        <v>28</v>
      </c>
      <c r="C25" s="464"/>
      <c r="D25" s="20"/>
      <c r="E25" s="20"/>
      <c r="F25" s="20"/>
      <c r="G25" s="20"/>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2"/>
      <c r="E38" s="22"/>
      <c r="F38" s="22"/>
      <c r="G38" s="22"/>
      <c r="H38" s="465"/>
      <c r="I38" s="465"/>
      <c r="J38" s="465"/>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467" t="s">
        <v>29</v>
      </c>
      <c r="C43" s="467"/>
      <c r="E43" s="468" t="s">
        <v>30</v>
      </c>
      <c r="F43" s="468"/>
      <c r="G43" s="468"/>
      <c r="H43" s="468"/>
      <c r="I43" s="468"/>
      <c r="J43" s="468"/>
    </row>
    <row r="44" spans="2:10" x14ac:dyDescent="0.25">
      <c r="B44" s="27" t="s">
        <v>31</v>
      </c>
      <c r="C44" s="28"/>
      <c r="E44" s="469" t="s">
        <v>32</v>
      </c>
      <c r="F44" s="469"/>
      <c r="G44" s="29"/>
      <c r="H44" s="30"/>
      <c r="I44" s="30"/>
      <c r="J44" s="31"/>
    </row>
    <row r="45" spans="2:10" ht="15.75" customHeight="1" thickBot="1" x14ac:dyDescent="0.3">
      <c r="B45" s="459"/>
      <c r="C45" s="460"/>
      <c r="E45" s="461"/>
      <c r="F45" s="461"/>
      <c r="G45" s="32"/>
      <c r="H45" s="32"/>
      <c r="I45" s="32"/>
      <c r="J45" s="33"/>
    </row>
    <row r="46" spans="2:10" ht="16.5" customHeight="1" thickBot="1" x14ac:dyDescent="0.3">
      <c r="B46" s="459"/>
      <c r="C46" s="460"/>
      <c r="D46" s="34"/>
      <c r="E46" s="461"/>
      <c r="F46" s="461"/>
      <c r="G46" s="34"/>
      <c r="H46" s="34"/>
      <c r="I46" s="34"/>
      <c r="J46" s="35"/>
    </row>
    <row r="47" spans="2:10" ht="15" customHeight="1" x14ac:dyDescent="0.25"/>
    <row r="1048565" ht="12.75" customHeight="1" x14ac:dyDescent="0.25"/>
    <row r="1048566" ht="12.75" customHeight="1" x14ac:dyDescent="0.25"/>
    <row r="1048567" ht="12.75" customHeight="1" x14ac:dyDescent="0.25"/>
  </sheetData>
  <mergeCells count="40">
    <mergeCell ref="B45:B46"/>
    <mergeCell ref="C45:C46"/>
    <mergeCell ref="E45:F46"/>
    <mergeCell ref="I19:J19"/>
    <mergeCell ref="I20:J20"/>
    <mergeCell ref="I21:J21"/>
    <mergeCell ref="B22:G22"/>
    <mergeCell ref="I22:J22"/>
    <mergeCell ref="B24:J24"/>
    <mergeCell ref="B25:C38"/>
    <mergeCell ref="H25:J38"/>
    <mergeCell ref="B43:C43"/>
    <mergeCell ref="E43:J43"/>
    <mergeCell ref="E44:F44"/>
    <mergeCell ref="I12:J12"/>
    <mergeCell ref="I13:J13"/>
    <mergeCell ref="B14:B21"/>
    <mergeCell ref="C14:C21"/>
    <mergeCell ref="D14:D21"/>
    <mergeCell ref="I14:J14"/>
    <mergeCell ref="I15:J15"/>
    <mergeCell ref="I16:J16"/>
    <mergeCell ref="I18:J18"/>
    <mergeCell ref="B12:B13"/>
    <mergeCell ref="C12:C13"/>
    <mergeCell ref="D12:D13"/>
    <mergeCell ref="E12:G12"/>
    <mergeCell ref="H12:H13"/>
    <mergeCell ref="E17:J17"/>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3" zoomScaleNormal="100" workbookViewId="0">
      <selection activeCell="H14" sqref="H14:H16"/>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361</v>
      </c>
      <c r="I12" s="470" t="s">
        <v>22</v>
      </c>
      <c r="J12" s="470"/>
    </row>
    <row r="13" spans="2:10" ht="20.100000000000001" customHeight="1" x14ac:dyDescent="0.25">
      <c r="B13" s="475"/>
      <c r="C13" s="476"/>
      <c r="D13" s="477"/>
      <c r="E13" s="11" t="s">
        <v>23</v>
      </c>
      <c r="F13" s="11" t="s">
        <v>1</v>
      </c>
      <c r="G13" s="11" t="s">
        <v>359</v>
      </c>
      <c r="H13" s="478"/>
      <c r="I13" s="470" t="s">
        <v>33</v>
      </c>
      <c r="J13" s="470"/>
    </row>
    <row r="14" spans="2:10" ht="13.9" customHeight="1" x14ac:dyDescent="0.25">
      <c r="B14" s="472" t="str">
        <f>PRESUPUESTO!D47</f>
        <v>032.348-2</v>
      </c>
      <c r="C14" s="473" t="str">
        <f>PRESUPUESTO!G47</f>
        <v>SUMINISTRO, TRANSPORTE E INSTALACION BLOQUE BASE EN CEMENTO PLAQUETA ABUJARDADA OCRE 40 X 40  X 6CM, INCLUYE MORTERO DE NIVELACIÓN</v>
      </c>
      <c r="D14" s="472" t="str">
        <f>PRESUPUESTO!H47</f>
        <v>M2</v>
      </c>
      <c r="E14" s="12">
        <v>88</v>
      </c>
      <c r="F14" s="12">
        <v>0.4</v>
      </c>
      <c r="G14" s="13">
        <v>1</v>
      </c>
      <c r="H14" s="14">
        <f>E14*F14*G14</f>
        <v>35.200000000000003</v>
      </c>
      <c r="I14" s="499" t="s">
        <v>362</v>
      </c>
      <c r="J14" s="500"/>
    </row>
    <row r="15" spans="2:10" ht="13.9" customHeight="1" x14ac:dyDescent="0.25">
      <c r="B15" s="472"/>
      <c r="C15" s="473"/>
      <c r="D15" s="472"/>
      <c r="E15" s="12">
        <v>91</v>
      </c>
      <c r="F15" s="12">
        <v>0.4</v>
      </c>
      <c r="G15" s="13">
        <v>1</v>
      </c>
      <c r="H15" s="14">
        <f t="shared" ref="H15:H16" si="0">E15*F15*G15</f>
        <v>36.4</v>
      </c>
      <c r="I15" s="499" t="s">
        <v>363</v>
      </c>
      <c r="J15" s="500"/>
    </row>
    <row r="16" spans="2:10" ht="13.9" customHeight="1" x14ac:dyDescent="0.25">
      <c r="B16" s="472"/>
      <c r="C16" s="473"/>
      <c r="D16" s="472"/>
      <c r="E16" s="12">
        <f>127+20+4.7</f>
        <v>151.69999999999999</v>
      </c>
      <c r="F16" s="12">
        <v>0.4</v>
      </c>
      <c r="G16" s="13">
        <v>1</v>
      </c>
      <c r="H16" s="14">
        <f t="shared" si="0"/>
        <v>60.68</v>
      </c>
      <c r="I16" s="499" t="s">
        <v>364</v>
      </c>
      <c r="J16" s="500"/>
    </row>
    <row r="17" spans="2:10" ht="13.9" customHeight="1" x14ac:dyDescent="0.25">
      <c r="B17" s="472"/>
      <c r="C17" s="473"/>
      <c r="D17" s="472"/>
      <c r="E17" s="12"/>
      <c r="F17" s="12"/>
      <c r="G17" s="13"/>
      <c r="H17" s="14">
        <f t="shared" ref="H17" si="1">E17*F17</f>
        <v>0</v>
      </c>
      <c r="I17" s="499"/>
      <c r="J17" s="500"/>
    </row>
    <row r="18" spans="2:10" x14ac:dyDescent="0.25">
      <c r="B18" s="472"/>
      <c r="C18" s="473"/>
      <c r="D18" s="472"/>
      <c r="E18" s="12"/>
      <c r="F18" s="12"/>
      <c r="G18" s="13"/>
      <c r="H18" s="14">
        <f t="shared" ref="H18:H19" si="2">F18*G18</f>
        <v>0</v>
      </c>
      <c r="I18" s="462"/>
      <c r="J18" s="462"/>
    </row>
    <row r="19" spans="2:10" x14ac:dyDescent="0.25">
      <c r="B19" s="472"/>
      <c r="C19" s="473"/>
      <c r="D19" s="472"/>
      <c r="E19" s="12"/>
      <c r="F19" s="12"/>
      <c r="G19" s="13"/>
      <c r="H19" s="14">
        <f t="shared" si="2"/>
        <v>0</v>
      </c>
      <c r="I19" s="462"/>
      <c r="J19" s="462"/>
    </row>
    <row r="20" spans="2:10" x14ac:dyDescent="0.25">
      <c r="B20" s="472"/>
      <c r="C20" s="473"/>
      <c r="D20" s="472"/>
      <c r="E20" s="12"/>
      <c r="F20" s="12"/>
      <c r="G20" s="13"/>
      <c r="H20" s="14">
        <f t="shared" ref="H20:H21" si="3">+E20*F20</f>
        <v>0</v>
      </c>
      <c r="I20" s="462"/>
      <c r="J20" s="462"/>
    </row>
    <row r="21" spans="2:10" x14ac:dyDescent="0.25">
      <c r="B21" s="472"/>
      <c r="C21" s="473"/>
      <c r="D21" s="472"/>
      <c r="E21" s="12"/>
      <c r="F21" s="12"/>
      <c r="G21" s="13"/>
      <c r="H21" s="14">
        <f t="shared" si="3"/>
        <v>0</v>
      </c>
      <c r="I21" s="462"/>
      <c r="J21" s="462"/>
    </row>
    <row r="22" spans="2:10" x14ac:dyDescent="0.25">
      <c r="B22" s="466" t="s">
        <v>26</v>
      </c>
      <c r="C22" s="466"/>
      <c r="D22" s="466"/>
      <c r="E22" s="466"/>
      <c r="F22" s="466"/>
      <c r="G22" s="466"/>
      <c r="H22" s="15">
        <f>ROUND(SUM(H14:H21),1)</f>
        <v>132.30000000000001</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ht="15.75" thickBot="1" x14ac:dyDescent="0.3">
      <c r="B25" s="464" t="s">
        <v>28</v>
      </c>
      <c r="C25" s="464"/>
      <c r="D25" s="20"/>
      <c r="E25" s="20"/>
      <c r="F25" s="20"/>
      <c r="G25" s="20"/>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2"/>
      <c r="E38" s="22"/>
      <c r="F38" s="22"/>
      <c r="G38" s="22"/>
      <c r="H38" s="465"/>
      <c r="I38" s="465"/>
      <c r="J38" s="465"/>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467" t="s">
        <v>29</v>
      </c>
      <c r="C43" s="467"/>
      <c r="E43" s="468" t="s">
        <v>30</v>
      </c>
      <c r="F43" s="468"/>
      <c r="G43" s="468"/>
      <c r="H43" s="468"/>
      <c r="I43" s="468"/>
      <c r="J43" s="468"/>
    </row>
    <row r="44" spans="2:10" x14ac:dyDescent="0.25">
      <c r="B44" s="27" t="s">
        <v>31</v>
      </c>
      <c r="C44" s="28"/>
      <c r="E44" s="469" t="s">
        <v>32</v>
      </c>
      <c r="F44" s="469"/>
      <c r="G44" s="29"/>
      <c r="H44" s="30"/>
      <c r="I44" s="30"/>
      <c r="J44" s="31"/>
    </row>
    <row r="45" spans="2:10" ht="15.75" customHeight="1" thickBot="1" x14ac:dyDescent="0.3">
      <c r="B45" s="459"/>
      <c r="C45" s="460"/>
      <c r="E45" s="461"/>
      <c r="F45" s="461"/>
      <c r="G45" s="32"/>
      <c r="H45" s="32"/>
      <c r="I45" s="32"/>
      <c r="J45" s="33"/>
    </row>
    <row r="46" spans="2:10" ht="16.5" customHeight="1" thickBot="1" x14ac:dyDescent="0.3">
      <c r="B46" s="459"/>
      <c r="C46" s="460"/>
      <c r="D46" s="34"/>
      <c r="E46" s="461"/>
      <c r="F46" s="461"/>
      <c r="G46" s="34"/>
      <c r="H46" s="34"/>
      <c r="I46" s="34"/>
      <c r="J46" s="35"/>
    </row>
    <row r="47" spans="2:10" ht="15" customHeight="1" x14ac:dyDescent="0.25"/>
    <row r="1048565" ht="12.75" customHeight="1" x14ac:dyDescent="0.25"/>
    <row r="1048566" ht="12.75" customHeight="1" x14ac:dyDescent="0.25"/>
    <row r="1048567" ht="12.75" customHeight="1" x14ac:dyDescent="0.25"/>
  </sheetData>
  <mergeCells count="40">
    <mergeCell ref="B45:B46"/>
    <mergeCell ref="C45:C46"/>
    <mergeCell ref="E45:F46"/>
    <mergeCell ref="I19:J19"/>
    <mergeCell ref="I20:J20"/>
    <mergeCell ref="I21:J21"/>
    <mergeCell ref="B22:G22"/>
    <mergeCell ref="I22:J22"/>
    <mergeCell ref="B24:J24"/>
    <mergeCell ref="B25:C38"/>
    <mergeCell ref="H25:J38"/>
    <mergeCell ref="B43:C43"/>
    <mergeCell ref="E43:J43"/>
    <mergeCell ref="E44:F44"/>
    <mergeCell ref="I12:J12"/>
    <mergeCell ref="I13:J13"/>
    <mergeCell ref="B14:B21"/>
    <mergeCell ref="C14:C21"/>
    <mergeCell ref="D14:D21"/>
    <mergeCell ref="I14:J14"/>
    <mergeCell ref="I15:J15"/>
    <mergeCell ref="I16:J16"/>
    <mergeCell ref="I17:J17"/>
    <mergeCell ref="I18:J18"/>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7"/>
  <sheetViews>
    <sheetView topLeftCell="A7" zoomScaleNormal="100" workbookViewId="0">
      <selection activeCell="H22" sqref="H22"/>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306</v>
      </c>
      <c r="I12" s="470" t="s">
        <v>22</v>
      </c>
      <c r="J12" s="470"/>
    </row>
    <row r="13" spans="2:10" ht="28.5" customHeight="1" x14ac:dyDescent="0.25">
      <c r="B13" s="475"/>
      <c r="C13" s="476"/>
      <c r="D13" s="477"/>
      <c r="E13" s="11" t="s">
        <v>4</v>
      </c>
      <c r="F13" s="264" t="s">
        <v>413</v>
      </c>
      <c r="G13" s="11" t="s">
        <v>359</v>
      </c>
      <c r="H13" s="478"/>
      <c r="I13" s="470" t="s">
        <v>33</v>
      </c>
      <c r="J13" s="470"/>
    </row>
    <row r="14" spans="2:10" ht="13.9" customHeight="1" x14ac:dyDescent="0.25">
      <c r="B14" s="472" t="str">
        <f>PRESUPUESTO!D49</f>
        <v>032.348-4</v>
      </c>
      <c r="C14" s="473" t="str">
        <f>PRESUPUESTO!G49</f>
        <v>SUMINISTRO, TRANSPORTE E INSTALACION PROTECTOR ARBOL  ABUJARDADA  GRIS 40 X 40 X 6 CM JUEGO DE 4 PIEZAS COMPLETO GRIS, INCLUYE MORTERO DE NIVELACIÓN</v>
      </c>
      <c r="D14" s="472" t="str">
        <f>PRESUPUESTO!H49</f>
        <v>UND</v>
      </c>
      <c r="E14" s="12">
        <v>1</v>
      </c>
      <c r="F14" s="12">
        <v>4</v>
      </c>
      <c r="G14" s="13">
        <v>1</v>
      </c>
      <c r="H14" s="14">
        <f>E14*F14*G14</f>
        <v>4</v>
      </c>
      <c r="I14" s="499" t="s">
        <v>362</v>
      </c>
      <c r="J14" s="500"/>
    </row>
    <row r="15" spans="2:10" ht="13.9" customHeight="1" x14ac:dyDescent="0.25">
      <c r="B15" s="472"/>
      <c r="C15" s="473"/>
      <c r="D15" s="472"/>
      <c r="E15" s="12">
        <v>1</v>
      </c>
      <c r="F15" s="12">
        <v>5</v>
      </c>
      <c r="G15" s="13">
        <v>1</v>
      </c>
      <c r="H15" s="14">
        <f t="shared" ref="H15:H17" si="0">E15*F15*G15</f>
        <v>5</v>
      </c>
      <c r="I15" s="499" t="s">
        <v>363</v>
      </c>
      <c r="J15" s="500"/>
    </row>
    <row r="16" spans="2:10" ht="13.9" customHeight="1" x14ac:dyDescent="0.25">
      <c r="B16" s="472"/>
      <c r="C16" s="473"/>
      <c r="D16" s="472"/>
      <c r="E16" s="12">
        <v>1</v>
      </c>
      <c r="F16" s="12">
        <v>6</v>
      </c>
      <c r="G16" s="13">
        <v>1</v>
      </c>
      <c r="H16" s="14">
        <f t="shared" si="0"/>
        <v>6</v>
      </c>
      <c r="I16" s="499" t="s">
        <v>364</v>
      </c>
      <c r="J16" s="500"/>
    </row>
    <row r="17" spans="2:10" ht="13.9" customHeight="1" x14ac:dyDescent="0.25">
      <c r="B17" s="472"/>
      <c r="C17" s="473"/>
      <c r="D17" s="472"/>
      <c r="E17" s="12"/>
      <c r="F17" s="12"/>
      <c r="G17" s="13"/>
      <c r="H17" s="14">
        <f t="shared" si="0"/>
        <v>0</v>
      </c>
      <c r="I17" s="499"/>
      <c r="J17" s="500"/>
    </row>
    <row r="18" spans="2:10" x14ac:dyDescent="0.25">
      <c r="B18" s="472"/>
      <c r="C18" s="473"/>
      <c r="D18" s="472"/>
      <c r="E18" s="12"/>
      <c r="F18" s="12"/>
      <c r="G18" s="13"/>
      <c r="H18" s="14">
        <f t="shared" ref="H18:H19" si="1">F18*G18</f>
        <v>0</v>
      </c>
      <c r="I18" s="462"/>
      <c r="J18" s="462"/>
    </row>
    <row r="19" spans="2:10" x14ac:dyDescent="0.25">
      <c r="B19" s="472"/>
      <c r="C19" s="473"/>
      <c r="D19" s="472"/>
      <c r="E19" s="12"/>
      <c r="F19" s="12"/>
      <c r="G19" s="13"/>
      <c r="H19" s="14">
        <f t="shared" si="1"/>
        <v>0</v>
      </c>
      <c r="I19" s="462"/>
      <c r="J19" s="462"/>
    </row>
    <row r="20" spans="2:10" x14ac:dyDescent="0.25">
      <c r="B20" s="472"/>
      <c r="C20" s="473"/>
      <c r="D20" s="472"/>
      <c r="E20" s="12"/>
      <c r="F20" s="12"/>
      <c r="G20" s="13"/>
      <c r="H20" s="14">
        <f t="shared" ref="H20:H21" si="2">+E20*F20</f>
        <v>0</v>
      </c>
      <c r="I20" s="462"/>
      <c r="J20" s="462"/>
    </row>
    <row r="21" spans="2:10" x14ac:dyDescent="0.25">
      <c r="B21" s="472"/>
      <c r="C21" s="473"/>
      <c r="D21" s="472"/>
      <c r="E21" s="12"/>
      <c r="F21" s="12"/>
      <c r="G21" s="13"/>
      <c r="H21" s="14">
        <f t="shared" si="2"/>
        <v>0</v>
      </c>
      <c r="I21" s="462"/>
      <c r="J21" s="462"/>
    </row>
    <row r="22" spans="2:10" x14ac:dyDescent="0.25">
      <c r="B22" s="466" t="s">
        <v>26</v>
      </c>
      <c r="C22" s="466"/>
      <c r="D22" s="466"/>
      <c r="E22" s="466"/>
      <c r="F22" s="466"/>
      <c r="G22" s="466"/>
      <c r="H22" s="15">
        <f>ROUND(SUM(H14:H21),1)</f>
        <v>15</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ht="15.75" thickBot="1" x14ac:dyDescent="0.3">
      <c r="B25" s="464" t="s">
        <v>28</v>
      </c>
      <c r="C25" s="464"/>
      <c r="D25" s="20"/>
      <c r="E25" s="20"/>
      <c r="F25" s="20"/>
      <c r="G25" s="20"/>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2"/>
      <c r="E38" s="22"/>
      <c r="F38" s="22"/>
      <c r="G38" s="22"/>
      <c r="H38" s="465"/>
      <c r="I38" s="465"/>
      <c r="J38" s="465"/>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23"/>
      <c r="C42" s="24"/>
      <c r="D42" s="24"/>
      <c r="E42" s="24"/>
      <c r="F42" s="24"/>
      <c r="G42" s="24"/>
      <c r="H42" s="24"/>
      <c r="I42" s="25"/>
      <c r="J42" s="26"/>
    </row>
    <row r="43" spans="2:10" x14ac:dyDescent="0.25">
      <c r="B43" s="467" t="s">
        <v>29</v>
      </c>
      <c r="C43" s="467"/>
      <c r="E43" s="468" t="s">
        <v>30</v>
      </c>
      <c r="F43" s="468"/>
      <c r="G43" s="468"/>
      <c r="H43" s="468"/>
      <c r="I43" s="468"/>
      <c r="J43" s="468"/>
    </row>
    <row r="44" spans="2:10" x14ac:dyDescent="0.25">
      <c r="B44" s="27" t="s">
        <v>31</v>
      </c>
      <c r="C44" s="28"/>
      <c r="E44" s="469" t="s">
        <v>32</v>
      </c>
      <c r="F44" s="469"/>
      <c r="G44" s="29"/>
      <c r="H44" s="30"/>
      <c r="I44" s="30"/>
      <c r="J44" s="31"/>
    </row>
    <row r="45" spans="2:10" ht="15.75" customHeight="1" thickBot="1" x14ac:dyDescent="0.3">
      <c r="B45" s="459"/>
      <c r="C45" s="460"/>
      <c r="E45" s="461"/>
      <c r="F45" s="461"/>
      <c r="G45" s="32"/>
      <c r="H45" s="32"/>
      <c r="I45" s="32"/>
      <c r="J45" s="33"/>
    </row>
    <row r="46" spans="2:10" ht="16.5" customHeight="1" thickBot="1" x14ac:dyDescent="0.3">
      <c r="B46" s="459"/>
      <c r="C46" s="460"/>
      <c r="D46" s="34"/>
      <c r="E46" s="461"/>
      <c r="F46" s="461"/>
      <c r="G46" s="34"/>
      <c r="H46" s="34"/>
      <c r="I46" s="34"/>
      <c r="J46" s="35"/>
    </row>
    <row r="47" spans="2:10" ht="15" customHeight="1" x14ac:dyDescent="0.25"/>
    <row r="1048565" ht="12.75" customHeight="1" x14ac:dyDescent="0.25"/>
    <row r="1048566" ht="12.75" customHeight="1" x14ac:dyDescent="0.25"/>
    <row r="1048567" ht="12.75" customHeight="1" x14ac:dyDescent="0.25"/>
  </sheetData>
  <mergeCells count="40">
    <mergeCell ref="B45:B46"/>
    <mergeCell ref="C45:C46"/>
    <mergeCell ref="E45:F46"/>
    <mergeCell ref="I19:J19"/>
    <mergeCell ref="I20:J20"/>
    <mergeCell ref="I21:J21"/>
    <mergeCell ref="B22:G22"/>
    <mergeCell ref="I22:J22"/>
    <mergeCell ref="B24:J24"/>
    <mergeCell ref="B25:C38"/>
    <mergeCell ref="H25:J38"/>
    <mergeCell ref="B43:C43"/>
    <mergeCell ref="E43:J43"/>
    <mergeCell ref="E44:F44"/>
    <mergeCell ref="I12:J12"/>
    <mergeCell ref="I13:J13"/>
    <mergeCell ref="B14:B21"/>
    <mergeCell ref="C14:C21"/>
    <mergeCell ref="D14:D21"/>
    <mergeCell ref="I14:J14"/>
    <mergeCell ref="I15:J15"/>
    <mergeCell ref="I16:J16"/>
    <mergeCell ref="I17:J17"/>
    <mergeCell ref="I18:J18"/>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54"/>
  <sheetViews>
    <sheetView topLeftCell="A7" zoomScaleNormal="100" workbookViewId="0">
      <selection activeCell="H29" sqref="H29"/>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9" width="13.42578125" style="2" customWidth="1"/>
    <col min="10" max="10" width="11.85546875" style="2" customWidth="1"/>
    <col min="11" max="1024" width="2.28515625" style="1"/>
  </cols>
  <sheetData>
    <row r="2" spans="2:10" ht="19.5" customHeight="1" x14ac:dyDescent="0.25">
      <c r="B2" s="490"/>
      <c r="C2" s="490"/>
      <c r="D2" s="491" t="s">
        <v>8</v>
      </c>
      <c r="E2" s="491"/>
      <c r="F2" s="491"/>
      <c r="G2" s="491"/>
      <c r="H2" s="491"/>
      <c r="I2" s="491"/>
      <c r="J2" s="492" t="s">
        <v>9</v>
      </c>
    </row>
    <row r="3" spans="2:10" ht="17.25" customHeight="1" x14ac:dyDescent="0.25">
      <c r="B3" s="490"/>
      <c r="C3" s="490"/>
      <c r="D3" s="491"/>
      <c r="E3" s="491"/>
      <c r="F3" s="491"/>
      <c r="G3" s="491"/>
      <c r="H3" s="491"/>
      <c r="I3" s="491"/>
      <c r="J3" s="492"/>
    </row>
    <row r="4" spans="2:10" ht="25.5" x14ac:dyDescent="0.25">
      <c r="B4" s="490"/>
      <c r="C4" s="490"/>
      <c r="D4" s="491"/>
      <c r="E4" s="491"/>
      <c r="F4" s="491"/>
      <c r="G4" s="491"/>
      <c r="H4" s="491"/>
      <c r="I4" s="491"/>
      <c r="J4" s="3" t="s">
        <v>10</v>
      </c>
    </row>
    <row r="5" spans="2:10" x14ac:dyDescent="0.25">
      <c r="B5" s="490"/>
      <c r="C5" s="490"/>
      <c r="J5" s="4"/>
    </row>
    <row r="6" spans="2:10" ht="24.75" customHeight="1" x14ac:dyDescent="0.25">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x14ac:dyDescent="0.25">
      <c r="B8" s="8" t="s">
        <v>16</v>
      </c>
      <c r="C8" s="486"/>
      <c r="D8" s="486"/>
      <c r="E8" s="486"/>
      <c r="F8" s="486"/>
      <c r="G8" s="486"/>
      <c r="H8" s="487">
        <f>+SARDINEL!$H$8</f>
        <v>25</v>
      </c>
      <c r="I8" s="487">
        <f>+SARDINEL!$I$8</f>
        <v>7</v>
      </c>
      <c r="J8" s="488">
        <f ca="1">+SARDINEL!$J$8</f>
        <v>2023</v>
      </c>
    </row>
    <row r="9" spans="2:10" x14ac:dyDescent="0.25">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33</v>
      </c>
      <c r="J13" s="470"/>
    </row>
    <row r="14" spans="2:10" ht="13.9" customHeight="1" x14ac:dyDescent="0.25">
      <c r="B14" s="472"/>
      <c r="C14" s="501"/>
      <c r="D14" s="501"/>
      <c r="E14" s="12">
        <v>88</v>
      </c>
      <c r="F14" s="12">
        <v>0.2</v>
      </c>
      <c r="G14" s="13">
        <v>0.1</v>
      </c>
      <c r="H14" s="14">
        <f t="shared" ref="H14:H25" si="0">+E14*F14*G14</f>
        <v>1.7600000000000002</v>
      </c>
      <c r="I14" s="462" t="s">
        <v>388</v>
      </c>
      <c r="J14" s="462"/>
    </row>
    <row r="15" spans="2:10" ht="13.9" customHeight="1" x14ac:dyDescent="0.25">
      <c r="B15" s="472"/>
      <c r="C15" s="501"/>
      <c r="D15" s="501"/>
      <c r="E15" s="12">
        <v>91</v>
      </c>
      <c r="F15" s="12">
        <v>0.5</v>
      </c>
      <c r="G15" s="13">
        <v>0.1</v>
      </c>
      <c r="H15" s="14">
        <f t="shared" si="0"/>
        <v>4.55</v>
      </c>
      <c r="I15" s="462" t="s">
        <v>390</v>
      </c>
      <c r="J15" s="462"/>
    </row>
    <row r="16" spans="2:10" ht="13.9" customHeight="1" x14ac:dyDescent="0.25">
      <c r="B16" s="472"/>
      <c r="C16" s="501"/>
      <c r="D16" s="501"/>
      <c r="E16" s="12">
        <f>127+20</f>
        <v>147</v>
      </c>
      <c r="F16" s="12">
        <v>0.5</v>
      </c>
      <c r="G16" s="13">
        <v>0.1</v>
      </c>
      <c r="H16" s="14">
        <f t="shared" si="0"/>
        <v>7.3500000000000005</v>
      </c>
      <c r="I16" s="462" t="s">
        <v>389</v>
      </c>
      <c r="J16" s="462"/>
    </row>
    <row r="17" spans="2:10" ht="13.9" customHeight="1" x14ac:dyDescent="0.25">
      <c r="B17" s="472"/>
      <c r="C17" s="501"/>
      <c r="D17" s="501"/>
      <c r="E17" s="12">
        <v>12</v>
      </c>
      <c r="F17" s="12">
        <v>1</v>
      </c>
      <c r="G17" s="13">
        <v>0.1</v>
      </c>
      <c r="H17" s="14">
        <f t="shared" si="0"/>
        <v>1.2000000000000002</v>
      </c>
      <c r="I17" s="499" t="s">
        <v>391</v>
      </c>
      <c r="J17" s="500"/>
    </row>
    <row r="18" spans="2:10" ht="13.9" customHeight="1" x14ac:dyDescent="0.25">
      <c r="B18" s="472"/>
      <c r="C18" s="501"/>
      <c r="D18" s="501"/>
      <c r="E18" s="12">
        <v>7</v>
      </c>
      <c r="F18" s="12">
        <v>1</v>
      </c>
      <c r="G18" s="13">
        <v>0.1</v>
      </c>
      <c r="H18" s="14">
        <f t="shared" si="0"/>
        <v>0.70000000000000007</v>
      </c>
      <c r="I18" s="499" t="s">
        <v>394</v>
      </c>
      <c r="J18" s="500"/>
    </row>
    <row r="19" spans="2:10" ht="13.9" customHeight="1" x14ac:dyDescent="0.25">
      <c r="B19" s="472"/>
      <c r="C19" s="501"/>
      <c r="D19" s="501"/>
      <c r="E19" s="12">
        <v>7</v>
      </c>
      <c r="F19" s="12">
        <v>1</v>
      </c>
      <c r="G19" s="13">
        <v>0.1</v>
      </c>
      <c r="H19" s="14">
        <f t="shared" si="0"/>
        <v>0.70000000000000007</v>
      </c>
      <c r="I19" s="499" t="s">
        <v>393</v>
      </c>
      <c r="J19" s="500"/>
    </row>
    <row r="20" spans="2:10" ht="13.9" customHeight="1" x14ac:dyDescent="0.25">
      <c r="B20" s="472"/>
      <c r="C20" s="501"/>
      <c r="D20" s="501"/>
      <c r="E20" s="12">
        <v>7</v>
      </c>
      <c r="F20" s="12">
        <v>1</v>
      </c>
      <c r="G20" s="13">
        <v>0.1</v>
      </c>
      <c r="H20" s="14">
        <f t="shared" si="0"/>
        <v>0.70000000000000007</v>
      </c>
      <c r="I20" s="499" t="s">
        <v>392</v>
      </c>
      <c r="J20" s="500"/>
    </row>
    <row r="21" spans="2:10" ht="13.9" customHeight="1" x14ac:dyDescent="0.25">
      <c r="B21" s="472"/>
      <c r="C21" s="501"/>
      <c r="D21" s="501"/>
      <c r="E21" s="12">
        <v>11</v>
      </c>
      <c r="F21" s="12">
        <v>1</v>
      </c>
      <c r="G21" s="13">
        <v>0.1</v>
      </c>
      <c r="H21" s="14">
        <f t="shared" si="0"/>
        <v>1.1000000000000001</v>
      </c>
      <c r="I21" s="499" t="s">
        <v>396</v>
      </c>
      <c r="J21" s="500"/>
    </row>
    <row r="22" spans="2:10" ht="13.9" customHeight="1" x14ac:dyDescent="0.25">
      <c r="B22" s="472"/>
      <c r="C22" s="501"/>
      <c r="D22" s="501"/>
      <c r="E22" s="12">
        <v>10</v>
      </c>
      <c r="F22" s="12">
        <v>1</v>
      </c>
      <c r="G22" s="13">
        <v>0.1</v>
      </c>
      <c r="H22" s="14">
        <f t="shared" si="0"/>
        <v>1</v>
      </c>
      <c r="I22" s="499" t="s">
        <v>395</v>
      </c>
      <c r="J22" s="500"/>
    </row>
    <row r="23" spans="2:10" ht="27.75" customHeight="1" x14ac:dyDescent="0.25">
      <c r="B23" s="472"/>
      <c r="C23" s="501"/>
      <c r="D23" s="501"/>
      <c r="E23" s="12">
        <v>4.2</v>
      </c>
      <c r="F23" s="12">
        <v>0.8</v>
      </c>
      <c r="G23" s="13">
        <v>0.1</v>
      </c>
      <c r="H23" s="14">
        <f t="shared" si="0"/>
        <v>0.33600000000000008</v>
      </c>
      <c r="I23" s="499" t="s">
        <v>403</v>
      </c>
      <c r="J23" s="500"/>
    </row>
    <row r="24" spans="2:10" ht="26.25" customHeight="1" x14ac:dyDescent="0.25">
      <c r="B24" s="472"/>
      <c r="C24" s="501"/>
      <c r="D24" s="501"/>
      <c r="E24" s="12">
        <v>4.2</v>
      </c>
      <c r="F24" s="12">
        <v>0.8</v>
      </c>
      <c r="G24" s="13">
        <v>0.1</v>
      </c>
      <c r="H24" s="14">
        <f t="shared" si="0"/>
        <v>0.33600000000000008</v>
      </c>
      <c r="I24" s="499" t="s">
        <v>403</v>
      </c>
      <c r="J24" s="500"/>
    </row>
    <row r="25" spans="2:10" ht="13.9" customHeight="1" x14ac:dyDescent="0.25">
      <c r="B25" s="472"/>
      <c r="C25" s="501"/>
      <c r="D25" s="501"/>
      <c r="E25" s="12">
        <v>76</v>
      </c>
      <c r="F25" s="12">
        <v>0.1</v>
      </c>
      <c r="G25" s="13">
        <v>0.15</v>
      </c>
      <c r="H25" s="14">
        <f t="shared" si="0"/>
        <v>1.1400000000000001</v>
      </c>
      <c r="I25" s="499" t="s">
        <v>491</v>
      </c>
      <c r="J25" s="500"/>
    </row>
    <row r="26" spans="2:10" ht="13.9" customHeight="1" x14ac:dyDescent="0.25">
      <c r="B26" s="472"/>
      <c r="C26" s="501"/>
      <c r="D26" s="501"/>
      <c r="E26" s="12">
        <v>1</v>
      </c>
      <c r="F26" s="12">
        <v>0.5</v>
      </c>
      <c r="G26" s="13">
        <v>0.5</v>
      </c>
      <c r="H26" s="14">
        <f>+E26*F26*G26*13</f>
        <v>3.25</v>
      </c>
      <c r="I26" s="514" t="s">
        <v>532</v>
      </c>
      <c r="J26" s="515"/>
    </row>
    <row r="27" spans="2:10" ht="13.9" customHeight="1" x14ac:dyDescent="0.25">
      <c r="B27" s="472"/>
      <c r="C27" s="501"/>
      <c r="D27" s="501"/>
      <c r="E27" s="12"/>
      <c r="F27" s="12"/>
      <c r="G27" s="13"/>
      <c r="H27" s="14"/>
      <c r="I27" s="299"/>
      <c r="J27" s="300"/>
    </row>
    <row r="28" spans="2:10" ht="13.9" customHeight="1" x14ac:dyDescent="0.25">
      <c r="B28" s="472"/>
      <c r="C28" s="501"/>
      <c r="D28" s="501"/>
      <c r="E28" s="12"/>
      <c r="F28" s="12"/>
      <c r="G28" s="13"/>
      <c r="H28" s="14">
        <f t="shared" ref="H28" si="1">+E28*F28</f>
        <v>0</v>
      </c>
      <c r="I28" s="462"/>
      <c r="J28" s="462"/>
    </row>
    <row r="29" spans="2:10" x14ac:dyDescent="0.25">
      <c r="B29" s="466" t="s">
        <v>26</v>
      </c>
      <c r="C29" s="466"/>
      <c r="D29" s="466"/>
      <c r="E29" s="466"/>
      <c r="F29" s="466"/>
      <c r="G29" s="466"/>
      <c r="H29" s="15">
        <f>ROUND(SUM(H14:H28),1)</f>
        <v>24.1</v>
      </c>
      <c r="I29" s="462"/>
      <c r="J29" s="462"/>
    </row>
    <row r="30" spans="2:10" x14ac:dyDescent="0.25">
      <c r="B30" s="16"/>
      <c r="C30" s="17"/>
      <c r="D30" s="17"/>
      <c r="E30" s="17"/>
      <c r="F30" s="17"/>
      <c r="G30" s="17"/>
      <c r="H30" s="17"/>
      <c r="I30" s="18"/>
      <c r="J30" s="19"/>
    </row>
    <row r="31" spans="2:10" x14ac:dyDescent="0.25">
      <c r="B31" s="463" t="s">
        <v>27</v>
      </c>
      <c r="C31" s="463"/>
      <c r="D31" s="463"/>
      <c r="E31" s="463"/>
      <c r="F31" s="463"/>
      <c r="G31" s="463"/>
      <c r="H31" s="463"/>
      <c r="I31" s="463"/>
      <c r="J31" s="463"/>
    </row>
    <row r="32" spans="2:10" x14ac:dyDescent="0.25">
      <c r="B32" s="464" t="s">
        <v>28</v>
      </c>
      <c r="C32" s="464"/>
      <c r="D32" s="20"/>
      <c r="E32" s="20"/>
      <c r="F32" s="20"/>
      <c r="G32" s="20"/>
      <c r="H32" s="465"/>
      <c r="I32" s="465"/>
      <c r="J32" s="465"/>
    </row>
    <row r="33" spans="2:10" x14ac:dyDescent="0.25">
      <c r="B33" s="464"/>
      <c r="C33" s="464"/>
      <c r="D33" s="21"/>
      <c r="E33" s="21"/>
      <c r="F33" s="21"/>
      <c r="G33" s="21"/>
      <c r="H33" s="465"/>
      <c r="I33" s="465"/>
      <c r="J33" s="465"/>
    </row>
    <row r="34" spans="2:10" x14ac:dyDescent="0.25">
      <c r="B34" s="464"/>
      <c r="C34" s="464"/>
      <c r="D34" s="21"/>
      <c r="E34" s="21"/>
      <c r="F34" s="21"/>
      <c r="G34" s="21"/>
      <c r="H34" s="465"/>
      <c r="I34" s="465"/>
      <c r="J34" s="465"/>
    </row>
    <row r="35" spans="2:10" x14ac:dyDescent="0.25">
      <c r="B35" s="464"/>
      <c r="C35" s="464"/>
      <c r="D35" s="21"/>
      <c r="E35" s="21"/>
      <c r="F35" s="21"/>
      <c r="G35" s="21"/>
      <c r="H35" s="465"/>
      <c r="I35" s="465"/>
      <c r="J35" s="465"/>
    </row>
    <row r="36" spans="2:10" x14ac:dyDescent="0.25">
      <c r="B36" s="464"/>
      <c r="C36" s="464"/>
      <c r="D36" s="21"/>
      <c r="E36" s="21"/>
      <c r="F36" s="21"/>
      <c r="G36" s="21"/>
      <c r="H36" s="465"/>
      <c r="I36" s="465"/>
      <c r="J36" s="465"/>
    </row>
    <row r="37" spans="2:10" x14ac:dyDescent="0.25">
      <c r="B37" s="464"/>
      <c r="C37" s="464"/>
      <c r="D37" s="21"/>
      <c r="E37" s="21"/>
      <c r="F37" s="21"/>
      <c r="G37" s="21"/>
      <c r="H37" s="465"/>
      <c r="I37" s="465"/>
      <c r="J37" s="465"/>
    </row>
    <row r="38" spans="2:10" x14ac:dyDescent="0.25">
      <c r="B38" s="464"/>
      <c r="C38" s="464"/>
      <c r="D38" s="21"/>
      <c r="E38" s="21"/>
      <c r="F38" s="21"/>
      <c r="G38" s="21"/>
      <c r="H38" s="465"/>
      <c r="I38" s="465"/>
      <c r="J38" s="465"/>
    </row>
    <row r="39" spans="2:10" x14ac:dyDescent="0.25">
      <c r="B39" s="464"/>
      <c r="C39" s="464"/>
      <c r="D39" s="21"/>
      <c r="E39" s="21"/>
      <c r="F39" s="21"/>
      <c r="G39" s="21"/>
      <c r="H39" s="465"/>
      <c r="I39" s="465"/>
      <c r="J39" s="465"/>
    </row>
    <row r="40" spans="2:10" x14ac:dyDescent="0.25">
      <c r="B40" s="464"/>
      <c r="C40" s="464"/>
      <c r="D40" s="21"/>
      <c r="E40" s="21"/>
      <c r="F40" s="21"/>
      <c r="G40" s="21"/>
      <c r="H40" s="465"/>
      <c r="I40" s="465"/>
      <c r="J40" s="465"/>
    </row>
    <row r="41" spans="2:10" x14ac:dyDescent="0.25">
      <c r="B41" s="464"/>
      <c r="C41" s="464"/>
      <c r="D41" s="21"/>
      <c r="E41" s="21"/>
      <c r="F41" s="21"/>
      <c r="G41" s="21"/>
      <c r="H41" s="465"/>
      <c r="I41" s="465"/>
      <c r="J41" s="465"/>
    </row>
    <row r="42" spans="2:10" x14ac:dyDescent="0.25">
      <c r="B42" s="464"/>
      <c r="C42" s="464"/>
      <c r="D42" s="21"/>
      <c r="E42" s="21"/>
      <c r="F42" s="21"/>
      <c r="G42" s="21"/>
      <c r="H42" s="465"/>
      <c r="I42" s="465"/>
      <c r="J42" s="465"/>
    </row>
    <row r="43" spans="2:10" x14ac:dyDescent="0.25">
      <c r="B43" s="464"/>
      <c r="C43" s="464"/>
      <c r="D43" s="21"/>
      <c r="E43" s="21"/>
      <c r="F43" s="21"/>
      <c r="G43" s="21"/>
      <c r="H43" s="465"/>
      <c r="I43" s="465"/>
      <c r="J43" s="465"/>
    </row>
    <row r="44" spans="2:10" x14ac:dyDescent="0.25">
      <c r="B44" s="464"/>
      <c r="C44" s="464"/>
      <c r="D44" s="21"/>
      <c r="E44" s="21"/>
      <c r="F44" s="21"/>
      <c r="G44" s="21"/>
      <c r="H44" s="465"/>
      <c r="I44" s="465"/>
      <c r="J44" s="465"/>
    </row>
    <row r="45" spans="2:10" x14ac:dyDescent="0.25">
      <c r="B45" s="464"/>
      <c r="C45" s="464"/>
      <c r="D45" s="22"/>
      <c r="E45" s="22"/>
      <c r="F45" s="22"/>
      <c r="G45" s="22"/>
      <c r="H45" s="465"/>
      <c r="I45" s="465"/>
      <c r="J45" s="465"/>
    </row>
    <row r="46" spans="2:10" x14ac:dyDescent="0.25">
      <c r="B46" s="23"/>
      <c r="C46" s="24"/>
      <c r="D46" s="24"/>
      <c r="E46" s="24"/>
      <c r="F46" s="24"/>
      <c r="G46" s="24"/>
      <c r="H46" s="24"/>
      <c r="I46" s="25"/>
      <c r="J46" s="26"/>
    </row>
    <row r="47" spans="2:10" x14ac:dyDescent="0.25">
      <c r="B47" s="23"/>
      <c r="C47" s="24"/>
      <c r="D47" s="24"/>
      <c r="E47" s="24"/>
      <c r="F47" s="24"/>
      <c r="G47" s="24"/>
      <c r="H47" s="24"/>
      <c r="I47" s="25"/>
      <c r="J47" s="26"/>
    </row>
    <row r="48" spans="2:10" x14ac:dyDescent="0.25">
      <c r="B48" s="23"/>
      <c r="C48" s="24"/>
      <c r="D48" s="24"/>
      <c r="E48" s="24"/>
      <c r="F48" s="24"/>
      <c r="G48" s="24"/>
      <c r="H48" s="24"/>
      <c r="I48" s="25"/>
      <c r="J48" s="26"/>
    </row>
    <row r="49" spans="2:10" x14ac:dyDescent="0.25">
      <c r="B49" s="23"/>
      <c r="C49" s="24"/>
      <c r="D49" s="24"/>
      <c r="E49" s="24"/>
      <c r="F49" s="24"/>
      <c r="G49" s="24"/>
      <c r="H49" s="24"/>
      <c r="I49" s="25"/>
      <c r="J49" s="26"/>
    </row>
    <row r="50" spans="2:10" x14ac:dyDescent="0.25">
      <c r="B50" s="467" t="s">
        <v>29</v>
      </c>
      <c r="C50" s="467"/>
      <c r="E50" s="468" t="s">
        <v>30</v>
      </c>
      <c r="F50" s="468"/>
      <c r="G50" s="468"/>
      <c r="H50" s="468"/>
      <c r="I50" s="468"/>
      <c r="J50" s="468"/>
    </row>
    <row r="51" spans="2:10" x14ac:dyDescent="0.25">
      <c r="B51" s="27" t="s">
        <v>31</v>
      </c>
      <c r="C51" s="28"/>
      <c r="E51" s="469" t="s">
        <v>32</v>
      </c>
      <c r="F51" s="469"/>
      <c r="G51" s="29"/>
      <c r="H51" s="30"/>
      <c r="I51" s="30"/>
      <c r="J51" s="31"/>
    </row>
    <row r="52" spans="2:10" ht="15.75" customHeight="1" x14ac:dyDescent="0.25">
      <c r="B52" s="459"/>
      <c r="C52" s="460"/>
      <c r="E52" s="461"/>
      <c r="F52" s="461"/>
      <c r="G52" s="32"/>
      <c r="H52" s="32"/>
      <c r="I52" s="32"/>
      <c r="J52" s="33"/>
    </row>
    <row r="53" spans="2:10" ht="16.5" customHeight="1" x14ac:dyDescent="0.25">
      <c r="B53" s="459"/>
      <c r="C53" s="460"/>
      <c r="D53" s="34"/>
      <c r="E53" s="461"/>
      <c r="F53" s="461"/>
      <c r="G53" s="34"/>
      <c r="H53" s="34"/>
      <c r="I53" s="34"/>
      <c r="J53" s="35"/>
    </row>
    <row r="54" spans="2:10" ht="15" customHeight="1" x14ac:dyDescent="0.25"/>
  </sheetData>
  <mergeCells count="46">
    <mergeCell ref="B2:C5"/>
    <mergeCell ref="D2:I4"/>
    <mergeCell ref="I25:J25"/>
    <mergeCell ref="J2:J3"/>
    <mergeCell ref="B6:B7"/>
    <mergeCell ref="C6:G7"/>
    <mergeCell ref="H6:J6"/>
    <mergeCell ref="H12:H13"/>
    <mergeCell ref="C8:G8"/>
    <mergeCell ref="H8:H9"/>
    <mergeCell ref="I8:I9"/>
    <mergeCell ref="J8:J9"/>
    <mergeCell ref="C9:G9"/>
    <mergeCell ref="I12:J12"/>
    <mergeCell ref="I13:J13"/>
    <mergeCell ref="B12:B13"/>
    <mergeCell ref="C12:C13"/>
    <mergeCell ref="D12:D13"/>
    <mergeCell ref="E12:G12"/>
    <mergeCell ref="B14:B28"/>
    <mergeCell ref="C14:C28"/>
    <mergeCell ref="D14:D28"/>
    <mergeCell ref="I28:J28"/>
    <mergeCell ref="I14:J14"/>
    <mergeCell ref="I15:J15"/>
    <mergeCell ref="I16:J16"/>
    <mergeCell ref="I17:J17"/>
    <mergeCell ref="I18:J18"/>
    <mergeCell ref="I19:J19"/>
    <mergeCell ref="I21:J21"/>
    <mergeCell ref="I23:J23"/>
    <mergeCell ref="I24:J24"/>
    <mergeCell ref="I22:J22"/>
    <mergeCell ref="I20:J20"/>
    <mergeCell ref="I26:J26"/>
    <mergeCell ref="B52:B53"/>
    <mergeCell ref="C52:C53"/>
    <mergeCell ref="E52:F53"/>
    <mergeCell ref="I29:J29"/>
    <mergeCell ref="B31:J31"/>
    <mergeCell ref="B32:C45"/>
    <mergeCell ref="H32:J45"/>
    <mergeCell ref="B50:C50"/>
    <mergeCell ref="E50:J50"/>
    <mergeCell ref="B29:G29"/>
    <mergeCell ref="E51:F51"/>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72"/>
  <sheetViews>
    <sheetView topLeftCell="A7" zoomScaleNormal="100" workbookViewId="0">
      <selection activeCell="H14" sqref="H14:H25"/>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24</v>
      </c>
      <c r="J13" s="470"/>
    </row>
    <row r="14" spans="2:10" ht="13.9" customHeight="1" x14ac:dyDescent="0.25">
      <c r="B14" s="472" t="str">
        <f>+PRESUPUESTO!D53</f>
        <v>023.008-1</v>
      </c>
      <c r="C14" s="473" t="str">
        <f>+PRESUPUESTO!G53</f>
        <v xml:space="preserve">SUMINISTRO, TRANSPORTE E INSTALACION AFIRMADO COMPACTADO PARA ANDENES </v>
      </c>
      <c r="D14" s="473" t="str">
        <f>+PRESUPUESTO!H53</f>
        <v>M3</v>
      </c>
      <c r="E14" s="12">
        <v>88</v>
      </c>
      <c r="F14" s="12">
        <v>0.2</v>
      </c>
      <c r="G14" s="13">
        <v>0.4</v>
      </c>
      <c r="H14" s="14">
        <f t="shared" ref="H14:H25" si="0">+E14*F14*G14</f>
        <v>7.0400000000000009</v>
      </c>
      <c r="I14" s="462" t="s">
        <v>388</v>
      </c>
      <c r="J14" s="462"/>
    </row>
    <row r="15" spans="2:10" ht="13.9" customHeight="1" x14ac:dyDescent="0.25">
      <c r="B15" s="472"/>
      <c r="C15" s="473"/>
      <c r="D15" s="473"/>
      <c r="E15" s="12">
        <v>91</v>
      </c>
      <c r="F15" s="12">
        <v>0.5</v>
      </c>
      <c r="G15" s="13">
        <v>0.4</v>
      </c>
      <c r="H15" s="14">
        <f t="shared" si="0"/>
        <v>18.2</v>
      </c>
      <c r="I15" s="462" t="s">
        <v>390</v>
      </c>
      <c r="J15" s="462"/>
    </row>
    <row r="16" spans="2:10" x14ac:dyDescent="0.25">
      <c r="B16" s="472"/>
      <c r="C16" s="473"/>
      <c r="D16" s="473"/>
      <c r="E16" s="12">
        <f>127+20</f>
        <v>147</v>
      </c>
      <c r="F16" s="12">
        <v>0.5</v>
      </c>
      <c r="G16" s="13">
        <v>0.4</v>
      </c>
      <c r="H16" s="14">
        <f t="shared" si="0"/>
        <v>29.400000000000002</v>
      </c>
      <c r="I16" s="462" t="s">
        <v>389</v>
      </c>
      <c r="J16" s="462"/>
    </row>
    <row r="17" spans="2:10" x14ac:dyDescent="0.25">
      <c r="B17" s="472"/>
      <c r="C17" s="473"/>
      <c r="D17" s="473"/>
      <c r="E17" s="12">
        <v>12</v>
      </c>
      <c r="F17" s="12">
        <v>1</v>
      </c>
      <c r="G17" s="13">
        <v>0.1</v>
      </c>
      <c r="H17" s="14">
        <f t="shared" si="0"/>
        <v>1.2000000000000002</v>
      </c>
      <c r="I17" s="499" t="s">
        <v>391</v>
      </c>
      <c r="J17" s="500"/>
    </row>
    <row r="18" spans="2:10" x14ac:dyDescent="0.25">
      <c r="B18" s="472"/>
      <c r="C18" s="473"/>
      <c r="D18" s="473"/>
      <c r="E18" s="12">
        <v>7</v>
      </c>
      <c r="F18" s="12">
        <v>1</v>
      </c>
      <c r="G18" s="13">
        <v>0.1</v>
      </c>
      <c r="H18" s="14">
        <f t="shared" si="0"/>
        <v>0.70000000000000007</v>
      </c>
      <c r="I18" s="499" t="s">
        <v>394</v>
      </c>
      <c r="J18" s="500"/>
    </row>
    <row r="19" spans="2:10" x14ac:dyDescent="0.25">
      <c r="B19" s="472"/>
      <c r="C19" s="473"/>
      <c r="D19" s="473"/>
      <c r="E19" s="12">
        <v>7</v>
      </c>
      <c r="F19" s="12">
        <v>1</v>
      </c>
      <c r="G19" s="13">
        <v>0.1</v>
      </c>
      <c r="H19" s="14">
        <f t="shared" si="0"/>
        <v>0.70000000000000007</v>
      </c>
      <c r="I19" s="499" t="s">
        <v>393</v>
      </c>
      <c r="J19" s="500"/>
    </row>
    <row r="20" spans="2:10" x14ac:dyDescent="0.25">
      <c r="B20" s="472"/>
      <c r="C20" s="473"/>
      <c r="D20" s="473"/>
      <c r="E20" s="12">
        <v>7</v>
      </c>
      <c r="F20" s="12">
        <v>1</v>
      </c>
      <c r="G20" s="13">
        <v>0.1</v>
      </c>
      <c r="H20" s="14">
        <f t="shared" si="0"/>
        <v>0.70000000000000007</v>
      </c>
      <c r="I20" s="499" t="s">
        <v>392</v>
      </c>
      <c r="J20" s="500"/>
    </row>
    <row r="21" spans="2:10" x14ac:dyDescent="0.25">
      <c r="B21" s="472"/>
      <c r="C21" s="473"/>
      <c r="D21" s="473"/>
      <c r="E21" s="12">
        <v>11</v>
      </c>
      <c r="F21" s="12">
        <v>1</v>
      </c>
      <c r="G21" s="13">
        <v>0.1</v>
      </c>
      <c r="H21" s="14">
        <f t="shared" si="0"/>
        <v>1.1000000000000001</v>
      </c>
      <c r="I21" s="499" t="s">
        <v>396</v>
      </c>
      <c r="J21" s="500"/>
    </row>
    <row r="22" spans="2:10" x14ac:dyDescent="0.25">
      <c r="B22" s="472"/>
      <c r="C22" s="473"/>
      <c r="D22" s="473"/>
      <c r="E22" s="12">
        <v>10</v>
      </c>
      <c r="F22" s="12">
        <v>1</v>
      </c>
      <c r="G22" s="13">
        <v>0.1</v>
      </c>
      <c r="H22" s="14">
        <f t="shared" si="0"/>
        <v>1</v>
      </c>
      <c r="I22" s="499" t="s">
        <v>395</v>
      </c>
      <c r="J22" s="500"/>
    </row>
    <row r="23" spans="2:10" x14ac:dyDescent="0.25">
      <c r="B23" s="472"/>
      <c r="C23" s="473"/>
      <c r="D23" s="473"/>
      <c r="E23" s="12">
        <v>4.2</v>
      </c>
      <c r="F23" s="12">
        <v>0.8</v>
      </c>
      <c r="G23" s="13">
        <v>0.1</v>
      </c>
      <c r="H23" s="14">
        <f t="shared" si="0"/>
        <v>0.33600000000000008</v>
      </c>
      <c r="I23" s="499" t="s">
        <v>403</v>
      </c>
      <c r="J23" s="500"/>
    </row>
    <row r="24" spans="2:10" x14ac:dyDescent="0.25">
      <c r="B24" s="472"/>
      <c r="C24" s="473"/>
      <c r="D24" s="473"/>
      <c r="E24" s="12">
        <v>4.2</v>
      </c>
      <c r="F24" s="12">
        <v>0.8</v>
      </c>
      <c r="G24" s="13">
        <v>0.1</v>
      </c>
      <c r="H24" s="14">
        <f t="shared" ref="H24" si="1">+E24*F24*G24</f>
        <v>0.33600000000000008</v>
      </c>
      <c r="I24" s="499" t="s">
        <v>403</v>
      </c>
      <c r="J24" s="500"/>
    </row>
    <row r="25" spans="2:10" ht="43.5" customHeight="1" x14ac:dyDescent="0.25">
      <c r="B25" s="472"/>
      <c r="C25" s="473"/>
      <c r="D25" s="473"/>
      <c r="E25" s="12">
        <f>88+91+147</f>
        <v>326</v>
      </c>
      <c r="F25" s="12">
        <v>0.8</v>
      </c>
      <c r="G25" s="13">
        <v>0.13</v>
      </c>
      <c r="H25" s="14">
        <f t="shared" si="0"/>
        <v>33.904000000000003</v>
      </c>
      <c r="I25" s="499" t="s">
        <v>414</v>
      </c>
      <c r="J25" s="500"/>
    </row>
    <row r="26" spans="2:10" x14ac:dyDescent="0.25">
      <c r="B26" s="466" t="s">
        <v>26</v>
      </c>
      <c r="C26" s="466"/>
      <c r="D26" s="466"/>
      <c r="E26" s="466"/>
      <c r="F26" s="466"/>
      <c r="G26" s="466"/>
      <c r="H26" s="15">
        <f>ROUND(SUM(H14:H25),1)</f>
        <v>94.6</v>
      </c>
      <c r="I26" s="462"/>
      <c r="J26" s="462"/>
    </row>
    <row r="27" spans="2:10" ht="15.75" thickBot="1" x14ac:dyDescent="0.3">
      <c r="B27" s="16"/>
      <c r="C27" s="17"/>
      <c r="D27" s="17"/>
      <c r="E27" s="17"/>
      <c r="F27" s="17"/>
      <c r="G27" s="17"/>
      <c r="H27" s="17"/>
      <c r="I27" s="18"/>
      <c r="J27" s="19"/>
    </row>
    <row r="28" spans="2:10" ht="15.75" thickBot="1" x14ac:dyDescent="0.3">
      <c r="B28" s="463" t="s">
        <v>27</v>
      </c>
      <c r="C28" s="463"/>
      <c r="D28" s="463"/>
      <c r="E28" s="463"/>
      <c r="F28" s="463"/>
      <c r="G28" s="463"/>
      <c r="H28" s="463"/>
      <c r="I28" s="463"/>
      <c r="J28" s="463"/>
    </row>
    <row r="29" spans="2:10" ht="15.75" thickBot="1" x14ac:dyDescent="0.3">
      <c r="B29" s="464" t="s">
        <v>28</v>
      </c>
      <c r="C29" s="464"/>
      <c r="D29" s="20"/>
      <c r="E29" s="20"/>
      <c r="F29" s="20"/>
      <c r="G29" s="20"/>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1"/>
      <c r="E37" s="21"/>
      <c r="F37" s="21"/>
      <c r="G37" s="21"/>
      <c r="H37" s="465"/>
      <c r="I37" s="465"/>
      <c r="J37" s="465"/>
    </row>
    <row r="38" spans="2:10" ht="15.75" thickBot="1" x14ac:dyDescent="0.3">
      <c r="B38" s="464"/>
      <c r="C38" s="464"/>
      <c r="D38" s="21"/>
      <c r="E38" s="21"/>
      <c r="F38" s="21"/>
      <c r="G38" s="21"/>
      <c r="H38" s="465"/>
      <c r="I38" s="465"/>
      <c r="J38" s="465"/>
    </row>
    <row r="39" spans="2:10" ht="15.75" thickBot="1" x14ac:dyDescent="0.3">
      <c r="B39" s="464"/>
      <c r="C39" s="464"/>
      <c r="D39" s="21"/>
      <c r="E39" s="21"/>
      <c r="F39" s="21"/>
      <c r="G39" s="21"/>
      <c r="H39" s="465"/>
      <c r="I39" s="465"/>
      <c r="J39" s="465"/>
    </row>
    <row r="40" spans="2:10" ht="15.75" thickBot="1" x14ac:dyDescent="0.3">
      <c r="B40" s="464"/>
      <c r="C40" s="464"/>
      <c r="D40" s="21"/>
      <c r="E40" s="21"/>
      <c r="F40" s="21"/>
      <c r="G40" s="21"/>
      <c r="H40" s="465"/>
      <c r="I40" s="465"/>
      <c r="J40" s="465"/>
    </row>
    <row r="41" spans="2:10" ht="15.75" thickBot="1" x14ac:dyDescent="0.3">
      <c r="B41" s="464"/>
      <c r="C41" s="464"/>
      <c r="D41" s="21"/>
      <c r="E41" s="21"/>
      <c r="F41" s="21"/>
      <c r="G41" s="21"/>
      <c r="H41" s="465"/>
      <c r="I41" s="465"/>
      <c r="J41" s="465"/>
    </row>
    <row r="42" spans="2:10" ht="15.75" thickBot="1" x14ac:dyDescent="0.3">
      <c r="B42" s="464"/>
      <c r="C42" s="464"/>
      <c r="D42" s="22"/>
      <c r="E42" s="22"/>
      <c r="F42" s="22"/>
      <c r="G42" s="22"/>
      <c r="H42" s="465"/>
      <c r="I42" s="465"/>
      <c r="J42" s="465"/>
    </row>
    <row r="43" spans="2:10" x14ac:dyDescent="0.25">
      <c r="B43" s="23"/>
      <c r="C43" s="24"/>
      <c r="D43" s="24"/>
      <c r="E43" s="24"/>
      <c r="F43" s="24"/>
      <c r="G43" s="24"/>
      <c r="H43" s="24"/>
      <c r="I43" s="25"/>
      <c r="J43" s="26"/>
    </row>
    <row r="44" spans="2:10" x14ac:dyDescent="0.25">
      <c r="B44" s="23"/>
      <c r="C44" s="24"/>
      <c r="D44" s="24"/>
      <c r="E44" s="24"/>
      <c r="F44" s="24"/>
      <c r="G44" s="24"/>
      <c r="H44" s="24"/>
      <c r="I44" s="25"/>
      <c r="J44" s="26"/>
    </row>
    <row r="45" spans="2:10" x14ac:dyDescent="0.25">
      <c r="B45" s="23"/>
      <c r="C45" s="24"/>
      <c r="D45" s="24"/>
      <c r="E45" s="24"/>
      <c r="F45" s="24"/>
      <c r="G45" s="24"/>
      <c r="H45" s="24"/>
      <c r="I45" s="25"/>
      <c r="J45" s="26"/>
    </row>
    <row r="46" spans="2:10" x14ac:dyDescent="0.25">
      <c r="B46" s="23"/>
      <c r="C46" s="24"/>
      <c r="D46" s="24"/>
      <c r="E46" s="24"/>
      <c r="F46" s="24"/>
      <c r="G46" s="24"/>
      <c r="H46" s="24"/>
      <c r="I46" s="25"/>
      <c r="J46" s="26"/>
    </row>
    <row r="47" spans="2:10" x14ac:dyDescent="0.25">
      <c r="B47" s="467" t="s">
        <v>29</v>
      </c>
      <c r="C47" s="467"/>
      <c r="E47" s="468" t="s">
        <v>30</v>
      </c>
      <c r="F47" s="468"/>
      <c r="G47" s="468"/>
      <c r="H47" s="468"/>
      <c r="I47" s="468"/>
      <c r="J47" s="468"/>
    </row>
    <row r="48" spans="2:10" x14ac:dyDescent="0.25">
      <c r="B48" s="27" t="s">
        <v>31</v>
      </c>
      <c r="C48" s="28"/>
      <c r="E48" s="469" t="s">
        <v>32</v>
      </c>
      <c r="F48" s="469"/>
      <c r="G48" s="29"/>
      <c r="H48" s="30"/>
      <c r="I48" s="30"/>
      <c r="J48" s="31"/>
    </row>
    <row r="49" spans="2:10" ht="15.75" customHeight="1" thickBot="1" x14ac:dyDescent="0.3">
      <c r="B49" s="459"/>
      <c r="C49" s="460"/>
      <c r="E49" s="461"/>
      <c r="F49" s="461"/>
      <c r="G49" s="32"/>
      <c r="H49" s="32"/>
      <c r="I49" s="32"/>
      <c r="J49" s="33"/>
    </row>
    <row r="50" spans="2:10" ht="16.5" customHeight="1" thickBot="1" x14ac:dyDescent="0.3">
      <c r="B50" s="459"/>
      <c r="C50" s="460"/>
      <c r="D50" s="34"/>
      <c r="E50" s="461"/>
      <c r="F50" s="461"/>
      <c r="G50" s="34"/>
      <c r="H50" s="34"/>
      <c r="I50" s="34"/>
      <c r="J50" s="35"/>
    </row>
    <row r="51" spans="2:10" ht="15" customHeight="1" x14ac:dyDescent="0.25"/>
    <row r="1048569" ht="12.75" customHeight="1" x14ac:dyDescent="0.25"/>
    <row r="1048570" ht="12.75" customHeight="1" x14ac:dyDescent="0.25"/>
    <row r="1048571" ht="12.75" customHeight="1" x14ac:dyDescent="0.25"/>
    <row r="1048572" ht="12.75" customHeight="1" x14ac:dyDescent="0.25"/>
  </sheetData>
  <mergeCells count="44">
    <mergeCell ref="I20:J20"/>
    <mergeCell ref="I21:J21"/>
    <mergeCell ref="I22:J22"/>
    <mergeCell ref="I23:J23"/>
    <mergeCell ref="I24:J24"/>
    <mergeCell ref="B2:C5"/>
    <mergeCell ref="D2:I4"/>
    <mergeCell ref="J2:J3"/>
    <mergeCell ref="B6:B7"/>
    <mergeCell ref="C6:G7"/>
    <mergeCell ref="H6:J6"/>
    <mergeCell ref="C8:G8"/>
    <mergeCell ref="H8:H9"/>
    <mergeCell ref="I8:I9"/>
    <mergeCell ref="J8:J9"/>
    <mergeCell ref="C9:G9"/>
    <mergeCell ref="I12:J12"/>
    <mergeCell ref="I13:J13"/>
    <mergeCell ref="B14:B25"/>
    <mergeCell ref="C14:C25"/>
    <mergeCell ref="D14:D25"/>
    <mergeCell ref="I14:J14"/>
    <mergeCell ref="I16:J16"/>
    <mergeCell ref="I17:J17"/>
    <mergeCell ref="B12:B13"/>
    <mergeCell ref="C12:C13"/>
    <mergeCell ref="D12:D13"/>
    <mergeCell ref="E12:G12"/>
    <mergeCell ref="H12:H13"/>
    <mergeCell ref="I15:J15"/>
    <mergeCell ref="I18:J18"/>
    <mergeCell ref="I19:J19"/>
    <mergeCell ref="B26:G26"/>
    <mergeCell ref="I26:J26"/>
    <mergeCell ref="I25:J25"/>
    <mergeCell ref="B49:B50"/>
    <mergeCell ref="C49:C50"/>
    <mergeCell ref="E49:F50"/>
    <mergeCell ref="B28:J28"/>
    <mergeCell ref="B29:C42"/>
    <mergeCell ref="H29:J42"/>
    <mergeCell ref="B47:C47"/>
    <mergeCell ref="E47:J47"/>
    <mergeCell ref="E48:F48"/>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1"/>
  <sheetViews>
    <sheetView topLeftCell="A10" zoomScaleNormal="100" workbookViewId="0">
      <selection activeCell="E14" sqref="E14"/>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4" width="2.28515625" style="1"/>
    <col min="15" max="15" width="6.42578125" style="1" bestFit="1" customWidth="1"/>
    <col min="16"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v>
      </c>
      <c r="I12" s="470" t="s">
        <v>22</v>
      </c>
      <c r="J12" s="470"/>
    </row>
    <row r="13" spans="2:10" ht="20.100000000000001" customHeight="1" x14ac:dyDescent="0.25">
      <c r="B13" s="475"/>
      <c r="C13" s="476"/>
      <c r="D13" s="477"/>
      <c r="E13" s="11" t="s">
        <v>23</v>
      </c>
      <c r="F13" s="11" t="s">
        <v>1</v>
      </c>
      <c r="G13" s="11" t="s">
        <v>2</v>
      </c>
      <c r="H13" s="478"/>
      <c r="I13" s="470" t="s">
        <v>24</v>
      </c>
      <c r="J13" s="470"/>
    </row>
    <row r="14" spans="2:10" ht="13.9" customHeight="1" x14ac:dyDescent="0.25">
      <c r="B14" s="472" t="str">
        <f>+PRESUPUESTO!D54</f>
        <v>004.005</v>
      </c>
      <c r="C14" s="473" t="str">
        <f>+PRESUPUESTO!G54</f>
        <v>SUMINISTRO, TRANSPORTE E INSTALACION SUB BASE GRANULAR MATERIAL  SELECCIONADO. SUMINISTRO, TRANSPORTE, COLOCACIÓN Y COMPACTACIÓN SEGUN NORMA INVIAS Y ESTUDIOS DE SUELOS.</v>
      </c>
      <c r="D14" s="473" t="str">
        <f>+PRESUPUESTO!H54</f>
        <v>M3</v>
      </c>
      <c r="E14" s="12">
        <f>230+20</f>
        <v>250</v>
      </c>
      <c r="F14" s="12">
        <v>0.8</v>
      </c>
      <c r="G14" s="13">
        <v>0.2</v>
      </c>
      <c r="H14" s="14">
        <f>+E14*F14*G14</f>
        <v>40</v>
      </c>
      <c r="I14" s="499" t="s">
        <v>365</v>
      </c>
      <c r="J14" s="500"/>
    </row>
    <row r="15" spans="2:10" ht="13.9" customHeight="1" x14ac:dyDescent="0.25">
      <c r="B15" s="472"/>
      <c r="C15" s="473"/>
      <c r="D15" s="473"/>
      <c r="E15" s="12"/>
      <c r="F15" s="12"/>
      <c r="G15" s="13"/>
      <c r="H15" s="14"/>
      <c r="I15" s="462"/>
      <c r="J15" s="462"/>
    </row>
    <row r="16" spans="2:10" ht="13.9" customHeight="1" x14ac:dyDescent="0.25">
      <c r="B16" s="472"/>
      <c r="C16" s="473"/>
      <c r="D16" s="473"/>
      <c r="E16" s="12"/>
      <c r="F16" s="12"/>
      <c r="G16" s="13"/>
      <c r="H16" s="14"/>
      <c r="I16" s="462"/>
      <c r="J16" s="462"/>
    </row>
    <row r="17" spans="2:10" ht="13.9" customHeight="1" x14ac:dyDescent="0.25">
      <c r="B17" s="472"/>
      <c r="C17" s="473"/>
      <c r="D17" s="473"/>
      <c r="E17" s="12"/>
      <c r="F17" s="12"/>
      <c r="G17" s="13"/>
      <c r="H17" s="14"/>
      <c r="I17" s="499"/>
      <c r="J17" s="500"/>
    </row>
    <row r="18" spans="2:10" ht="13.9" customHeight="1" x14ac:dyDescent="0.25">
      <c r="B18" s="472"/>
      <c r="C18" s="473"/>
      <c r="D18" s="473"/>
      <c r="E18" s="12"/>
      <c r="F18" s="12"/>
      <c r="G18" s="13"/>
      <c r="H18" s="14"/>
      <c r="I18" s="499"/>
      <c r="J18" s="500"/>
    </row>
    <row r="19" spans="2:10" ht="13.9" customHeight="1" x14ac:dyDescent="0.25">
      <c r="B19" s="472"/>
      <c r="C19" s="473"/>
      <c r="D19" s="473"/>
      <c r="E19" s="12"/>
      <c r="F19" s="12"/>
      <c r="G19" s="13"/>
      <c r="H19" s="14"/>
      <c r="I19" s="499"/>
      <c r="J19" s="500"/>
    </row>
    <row r="20" spans="2:10" ht="13.9" customHeight="1" x14ac:dyDescent="0.25">
      <c r="B20" s="472"/>
      <c r="C20" s="473"/>
      <c r="D20" s="473"/>
      <c r="E20" s="12"/>
      <c r="F20" s="12"/>
      <c r="G20" s="13"/>
      <c r="H20" s="14"/>
      <c r="I20" s="499"/>
      <c r="J20" s="500"/>
    </row>
    <row r="21" spans="2:10" x14ac:dyDescent="0.25">
      <c r="B21" s="472"/>
      <c r="C21" s="473"/>
      <c r="D21" s="473"/>
      <c r="E21" s="12"/>
      <c r="F21" s="12"/>
      <c r="G21" s="12"/>
      <c r="H21" s="14"/>
      <c r="I21" s="499"/>
      <c r="J21" s="500"/>
    </row>
    <row r="22" spans="2:10" x14ac:dyDescent="0.25">
      <c r="B22" s="466" t="s">
        <v>26</v>
      </c>
      <c r="C22" s="466"/>
      <c r="D22" s="466"/>
      <c r="E22" s="466"/>
      <c r="F22" s="466"/>
      <c r="G22" s="466"/>
      <c r="H22" s="15">
        <f>ROUND(SUM(H14:H21),1)</f>
        <v>40</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x14ac:dyDescent="0.25">
      <c r="B25" s="516" t="s">
        <v>28</v>
      </c>
      <c r="C25" s="517"/>
      <c r="D25" s="517"/>
      <c r="E25" s="517"/>
      <c r="F25" s="517"/>
      <c r="G25" s="517"/>
      <c r="H25" s="517"/>
      <c r="I25" s="517"/>
      <c r="J25" s="518"/>
    </row>
    <row r="26" spans="2:10" x14ac:dyDescent="0.25">
      <c r="B26" s="519"/>
      <c r="C26" s="520"/>
      <c r="D26" s="520"/>
      <c r="E26" s="520"/>
      <c r="F26" s="520"/>
      <c r="G26" s="520"/>
      <c r="H26" s="520"/>
      <c r="I26" s="520"/>
      <c r="J26" s="521"/>
    </row>
    <row r="27" spans="2:10" x14ac:dyDescent="0.25">
      <c r="B27" s="519"/>
      <c r="C27" s="520"/>
      <c r="D27" s="520"/>
      <c r="E27" s="520"/>
      <c r="F27" s="520"/>
      <c r="G27" s="520"/>
      <c r="H27" s="520"/>
      <c r="I27" s="520"/>
      <c r="J27" s="521"/>
    </row>
    <row r="28" spans="2:10" x14ac:dyDescent="0.25">
      <c r="B28" s="519"/>
      <c r="C28" s="520"/>
      <c r="D28" s="520"/>
      <c r="E28" s="520"/>
      <c r="F28" s="520"/>
      <c r="G28" s="520"/>
      <c r="H28" s="520"/>
      <c r="I28" s="520"/>
      <c r="J28" s="521"/>
    </row>
    <row r="29" spans="2:10" x14ac:dyDescent="0.25">
      <c r="B29" s="519"/>
      <c r="C29" s="520"/>
      <c r="D29" s="520"/>
      <c r="E29" s="520"/>
      <c r="F29" s="520"/>
      <c r="G29" s="520"/>
      <c r="H29" s="520"/>
      <c r="I29" s="520"/>
      <c r="J29" s="521"/>
    </row>
    <row r="30" spans="2:10" x14ac:dyDescent="0.25">
      <c r="B30" s="519"/>
      <c r="C30" s="520"/>
      <c r="D30" s="520"/>
      <c r="E30" s="520"/>
      <c r="F30" s="520"/>
      <c r="G30" s="520"/>
      <c r="H30" s="520"/>
      <c r="I30" s="520"/>
      <c r="J30" s="521"/>
    </row>
    <row r="31" spans="2:10" x14ac:dyDescent="0.25">
      <c r="B31" s="519"/>
      <c r="C31" s="520"/>
      <c r="D31" s="520"/>
      <c r="E31" s="520"/>
      <c r="F31" s="520"/>
      <c r="G31" s="520"/>
      <c r="H31" s="520"/>
      <c r="I31" s="520"/>
      <c r="J31" s="521"/>
    </row>
    <row r="32" spans="2:10" ht="15.75" thickBot="1" x14ac:dyDescent="0.3">
      <c r="B32" s="497"/>
      <c r="C32" s="522"/>
      <c r="D32" s="522"/>
      <c r="E32" s="522"/>
      <c r="F32" s="522"/>
      <c r="G32" s="522"/>
      <c r="H32" s="522"/>
      <c r="I32" s="522"/>
      <c r="J32" s="498"/>
    </row>
    <row r="33" spans="2:10" x14ac:dyDescent="0.25">
      <c r="B33" s="23"/>
      <c r="C33" s="24"/>
      <c r="D33" s="24"/>
      <c r="E33" s="24"/>
      <c r="F33" s="24"/>
      <c r="G33" s="24"/>
      <c r="H33" s="24"/>
      <c r="I33" s="25"/>
      <c r="J33" s="26"/>
    </row>
    <row r="34" spans="2:10" x14ac:dyDescent="0.25">
      <c r="B34" s="23"/>
      <c r="C34" s="24"/>
      <c r="D34" s="24"/>
      <c r="E34" s="24"/>
      <c r="F34" s="24"/>
      <c r="G34" s="24"/>
      <c r="H34" s="24"/>
      <c r="I34" s="25"/>
      <c r="J34" s="26"/>
    </row>
    <row r="35" spans="2:10" x14ac:dyDescent="0.25">
      <c r="B35" s="23"/>
      <c r="C35" s="24"/>
      <c r="D35" s="24"/>
      <c r="E35" s="24"/>
      <c r="F35" s="24"/>
      <c r="G35" s="24"/>
      <c r="H35" s="24"/>
      <c r="I35" s="25"/>
      <c r="J35" s="26"/>
    </row>
    <row r="36" spans="2:10" x14ac:dyDescent="0.25">
      <c r="B36" s="23"/>
      <c r="C36" s="24"/>
      <c r="D36" s="24"/>
      <c r="E36" s="24"/>
      <c r="F36" s="24"/>
      <c r="G36" s="24"/>
      <c r="H36" s="24"/>
      <c r="I36" s="25"/>
      <c r="J36" s="26"/>
    </row>
    <row r="37" spans="2:10" x14ac:dyDescent="0.25">
      <c r="B37" s="467" t="s">
        <v>29</v>
      </c>
      <c r="C37" s="467"/>
      <c r="E37" s="468" t="s">
        <v>30</v>
      </c>
      <c r="F37" s="468"/>
      <c r="G37" s="468"/>
      <c r="H37" s="468"/>
      <c r="I37" s="468"/>
      <c r="J37" s="468"/>
    </row>
    <row r="38" spans="2:10" x14ac:dyDescent="0.25">
      <c r="B38" s="27" t="s">
        <v>31</v>
      </c>
      <c r="C38" s="28"/>
      <c r="E38" s="469" t="s">
        <v>32</v>
      </c>
      <c r="F38" s="469"/>
      <c r="G38" s="29"/>
      <c r="H38" s="30"/>
      <c r="I38" s="30"/>
      <c r="J38" s="31"/>
    </row>
    <row r="39" spans="2:10" ht="15.75" customHeight="1" thickBot="1" x14ac:dyDescent="0.3">
      <c r="B39" s="459"/>
      <c r="C39" s="460"/>
      <c r="E39" s="461"/>
      <c r="F39" s="461"/>
      <c r="G39" s="32"/>
      <c r="H39" s="32"/>
      <c r="I39" s="32"/>
      <c r="J39" s="33"/>
    </row>
    <row r="40" spans="2:10" ht="16.5" customHeight="1" thickBot="1" x14ac:dyDescent="0.3">
      <c r="B40" s="459"/>
      <c r="C40" s="460"/>
      <c r="D40" s="34"/>
      <c r="E40" s="461"/>
      <c r="F40" s="461"/>
      <c r="G40" s="34"/>
      <c r="H40" s="34"/>
      <c r="I40" s="34"/>
      <c r="J40" s="35"/>
    </row>
    <row r="41" spans="2:10" ht="15" customHeight="1" x14ac:dyDescent="0.25"/>
    <row r="1048559" ht="12.75" customHeight="1" x14ac:dyDescent="0.25"/>
    <row r="1048560" ht="12.75" customHeight="1" x14ac:dyDescent="0.25"/>
    <row r="1048561" ht="12.75" customHeight="1" x14ac:dyDescent="0.25"/>
  </sheetData>
  <mergeCells count="39">
    <mergeCell ref="C8:G8"/>
    <mergeCell ref="H8:H9"/>
    <mergeCell ref="I8:I9"/>
    <mergeCell ref="J8:J9"/>
    <mergeCell ref="C9:G9"/>
    <mergeCell ref="B2:C5"/>
    <mergeCell ref="D2:I4"/>
    <mergeCell ref="J2:J3"/>
    <mergeCell ref="B6:B7"/>
    <mergeCell ref="C6:G7"/>
    <mergeCell ref="H6:J6"/>
    <mergeCell ref="I13:J13"/>
    <mergeCell ref="B14:B21"/>
    <mergeCell ref="C14:C21"/>
    <mergeCell ref="D14:D21"/>
    <mergeCell ref="I14:J14"/>
    <mergeCell ref="I15:J15"/>
    <mergeCell ref="I16:J16"/>
    <mergeCell ref="I17:J17"/>
    <mergeCell ref="I18:J18"/>
    <mergeCell ref="B12:B13"/>
    <mergeCell ref="C12:C13"/>
    <mergeCell ref="D12:D13"/>
    <mergeCell ref="E12:G12"/>
    <mergeCell ref="H12:H13"/>
    <mergeCell ref="I12:J12"/>
    <mergeCell ref="B22:G22"/>
    <mergeCell ref="I22:J22"/>
    <mergeCell ref="I19:J19"/>
    <mergeCell ref="I20:J20"/>
    <mergeCell ref="I21:J21"/>
    <mergeCell ref="B39:B40"/>
    <mergeCell ref="C39:C40"/>
    <mergeCell ref="E39:F40"/>
    <mergeCell ref="B24:J24"/>
    <mergeCell ref="B37:C37"/>
    <mergeCell ref="E37:J37"/>
    <mergeCell ref="E38:F38"/>
    <mergeCell ref="B25:J32"/>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1"/>
  <sheetViews>
    <sheetView topLeftCell="A4" zoomScaleNormal="100" workbookViewId="0">
      <selection activeCell="E17" sqref="E17"/>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4" width="2.28515625" style="1"/>
    <col min="15" max="15" width="6.42578125" style="1" bestFit="1" customWidth="1"/>
    <col min="16"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336</v>
      </c>
      <c r="I12" s="470" t="s">
        <v>22</v>
      </c>
      <c r="J12" s="470"/>
    </row>
    <row r="13" spans="2:10" ht="20.100000000000001" customHeight="1" x14ac:dyDescent="0.25">
      <c r="B13" s="475"/>
      <c r="C13" s="476"/>
      <c r="D13" s="477"/>
      <c r="E13" s="11" t="s">
        <v>23</v>
      </c>
      <c r="F13" s="11" t="s">
        <v>3</v>
      </c>
      <c r="G13" s="11" t="s">
        <v>415</v>
      </c>
      <c r="H13" s="478"/>
      <c r="I13" s="470" t="s">
        <v>24</v>
      </c>
      <c r="J13" s="470"/>
    </row>
    <row r="14" spans="2:10" ht="13.9" customHeight="1" x14ac:dyDescent="0.25">
      <c r="B14" s="472" t="str">
        <f>PRESUPUESTO!D57</f>
        <v>032.322</v>
      </c>
      <c r="C14" s="473" t="str">
        <f>PRESUPUESTO!G57</f>
        <v>SUMINISTRO E INSTALACIÓN DE BASURERA PIVOTANTE EN ACERO INOXIDABLE TIPO EXTERIOR. INSTALACIÓN A TODO COSTO.</v>
      </c>
      <c r="D14" s="473" t="str">
        <f>PRESUPUESTO!H57</f>
        <v>UND</v>
      </c>
      <c r="E14" s="12">
        <v>88</v>
      </c>
      <c r="F14" s="12">
        <f>ROUND((E14/40),0)</f>
        <v>2</v>
      </c>
      <c r="G14" s="13">
        <v>1</v>
      </c>
      <c r="H14" s="14">
        <f>F14*G14</f>
        <v>2</v>
      </c>
      <c r="I14" s="499" t="s">
        <v>362</v>
      </c>
      <c r="J14" s="500"/>
    </row>
    <row r="15" spans="2:10" ht="13.9" customHeight="1" x14ac:dyDescent="0.25">
      <c r="B15" s="472"/>
      <c r="C15" s="473"/>
      <c r="D15" s="473"/>
      <c r="E15" s="12">
        <v>91</v>
      </c>
      <c r="F15" s="12">
        <f t="shared" ref="F15:F16" si="0">ROUND((E15/40),0)</f>
        <v>2</v>
      </c>
      <c r="G15" s="13">
        <v>1</v>
      </c>
      <c r="H15" s="14">
        <f t="shared" ref="H15:H16" si="1">F15*G15</f>
        <v>2</v>
      </c>
      <c r="I15" s="499" t="s">
        <v>363</v>
      </c>
      <c r="J15" s="500"/>
    </row>
    <row r="16" spans="2:10" ht="13.9" customHeight="1" x14ac:dyDescent="0.25">
      <c r="B16" s="472"/>
      <c r="C16" s="473"/>
      <c r="D16" s="473"/>
      <c r="E16" s="12">
        <f>127+80</f>
        <v>207</v>
      </c>
      <c r="F16" s="12">
        <f t="shared" si="0"/>
        <v>5</v>
      </c>
      <c r="G16" s="13">
        <v>1</v>
      </c>
      <c r="H16" s="14">
        <f t="shared" si="1"/>
        <v>5</v>
      </c>
      <c r="I16" s="499" t="s">
        <v>364</v>
      </c>
      <c r="J16" s="500"/>
    </row>
    <row r="17" spans="2:10" ht="13.9" customHeight="1" x14ac:dyDescent="0.25">
      <c r="B17" s="472"/>
      <c r="C17" s="473"/>
      <c r="D17" s="473"/>
      <c r="E17" s="12"/>
      <c r="F17" s="12"/>
      <c r="G17" s="13"/>
      <c r="H17" s="14"/>
      <c r="I17" s="499"/>
      <c r="J17" s="500"/>
    </row>
    <row r="18" spans="2:10" ht="13.9" customHeight="1" x14ac:dyDescent="0.25">
      <c r="B18" s="472"/>
      <c r="C18" s="473"/>
      <c r="D18" s="473"/>
      <c r="E18" s="12"/>
      <c r="F18" s="12"/>
      <c r="G18" s="13"/>
      <c r="H18" s="14"/>
      <c r="I18" s="499"/>
      <c r="J18" s="500"/>
    </row>
    <row r="19" spans="2:10" ht="13.9" customHeight="1" x14ac:dyDescent="0.25">
      <c r="B19" s="472"/>
      <c r="C19" s="473"/>
      <c r="D19" s="473"/>
      <c r="E19" s="12"/>
      <c r="F19" s="12"/>
      <c r="G19" s="13"/>
      <c r="H19" s="14"/>
      <c r="I19" s="499"/>
      <c r="J19" s="500"/>
    </row>
    <row r="20" spans="2:10" ht="13.9" customHeight="1" x14ac:dyDescent="0.25">
      <c r="B20" s="472"/>
      <c r="C20" s="473"/>
      <c r="D20" s="473"/>
      <c r="E20" s="12"/>
      <c r="F20" s="12"/>
      <c r="G20" s="13"/>
      <c r="H20" s="14"/>
      <c r="I20" s="499"/>
      <c r="J20" s="500"/>
    </row>
    <row r="21" spans="2:10" x14ac:dyDescent="0.25">
      <c r="B21" s="472"/>
      <c r="C21" s="473"/>
      <c r="D21" s="473"/>
      <c r="E21" s="12"/>
      <c r="F21" s="12"/>
      <c r="G21" s="12"/>
      <c r="H21" s="14"/>
      <c r="I21" s="499"/>
      <c r="J21" s="500"/>
    </row>
    <row r="22" spans="2:10" x14ac:dyDescent="0.25">
      <c r="B22" s="466" t="s">
        <v>26</v>
      </c>
      <c r="C22" s="466"/>
      <c r="D22" s="466"/>
      <c r="E22" s="466"/>
      <c r="F22" s="466"/>
      <c r="G22" s="466"/>
      <c r="H22" s="15">
        <f>ROUND(SUM(H14:H21),1)</f>
        <v>9</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x14ac:dyDescent="0.25">
      <c r="B25" s="516" t="s">
        <v>28</v>
      </c>
      <c r="C25" s="517"/>
      <c r="D25" s="517"/>
      <c r="E25" s="517"/>
      <c r="F25" s="517"/>
      <c r="G25" s="517"/>
      <c r="H25" s="517"/>
      <c r="I25" s="517"/>
      <c r="J25" s="518"/>
    </row>
    <row r="26" spans="2:10" x14ac:dyDescent="0.25">
      <c r="B26" s="519"/>
      <c r="C26" s="520"/>
      <c r="D26" s="520"/>
      <c r="E26" s="520"/>
      <c r="F26" s="520"/>
      <c r="G26" s="520"/>
      <c r="H26" s="520"/>
      <c r="I26" s="520"/>
      <c r="J26" s="521"/>
    </row>
    <row r="27" spans="2:10" x14ac:dyDescent="0.25">
      <c r="B27" s="519"/>
      <c r="C27" s="520"/>
      <c r="D27" s="520"/>
      <c r="E27" s="520"/>
      <c r="F27" s="520"/>
      <c r="G27" s="520"/>
      <c r="H27" s="520"/>
      <c r="I27" s="520"/>
      <c r="J27" s="521"/>
    </row>
    <row r="28" spans="2:10" x14ac:dyDescent="0.25">
      <c r="B28" s="519"/>
      <c r="C28" s="520"/>
      <c r="D28" s="520"/>
      <c r="E28" s="520"/>
      <c r="F28" s="520"/>
      <c r="G28" s="520"/>
      <c r="H28" s="520"/>
      <c r="I28" s="520"/>
      <c r="J28" s="521"/>
    </row>
    <row r="29" spans="2:10" x14ac:dyDescent="0.25">
      <c r="B29" s="519"/>
      <c r="C29" s="520"/>
      <c r="D29" s="520"/>
      <c r="E29" s="520"/>
      <c r="F29" s="520"/>
      <c r="G29" s="520"/>
      <c r="H29" s="520"/>
      <c r="I29" s="520"/>
      <c r="J29" s="521"/>
    </row>
    <row r="30" spans="2:10" x14ac:dyDescent="0.25">
      <c r="B30" s="519"/>
      <c r="C30" s="520"/>
      <c r="D30" s="520"/>
      <c r="E30" s="520"/>
      <c r="F30" s="520"/>
      <c r="G30" s="520"/>
      <c r="H30" s="520"/>
      <c r="I30" s="520"/>
      <c r="J30" s="521"/>
    </row>
    <row r="31" spans="2:10" x14ac:dyDescent="0.25">
      <c r="B31" s="519"/>
      <c r="C31" s="520"/>
      <c r="D31" s="520"/>
      <c r="E31" s="520"/>
      <c r="F31" s="520"/>
      <c r="G31" s="520"/>
      <c r="H31" s="520"/>
      <c r="I31" s="520"/>
      <c r="J31" s="521"/>
    </row>
    <row r="32" spans="2:10" ht="15.75" thickBot="1" x14ac:dyDescent="0.3">
      <c r="B32" s="497"/>
      <c r="C32" s="522"/>
      <c r="D32" s="522"/>
      <c r="E32" s="522"/>
      <c r="F32" s="522"/>
      <c r="G32" s="522"/>
      <c r="H32" s="522"/>
      <c r="I32" s="522"/>
      <c r="J32" s="498"/>
    </row>
    <row r="33" spans="2:10" x14ac:dyDescent="0.25">
      <c r="B33" s="23"/>
      <c r="C33" s="24"/>
      <c r="D33" s="24"/>
      <c r="E33" s="24"/>
      <c r="F33" s="24"/>
      <c r="G33" s="24"/>
      <c r="H33" s="24"/>
      <c r="I33" s="25"/>
      <c r="J33" s="26"/>
    </row>
    <row r="34" spans="2:10" x14ac:dyDescent="0.25">
      <c r="B34" s="23"/>
      <c r="C34" s="24"/>
      <c r="D34" s="24"/>
      <c r="E34" s="24"/>
      <c r="F34" s="24"/>
      <c r="G34" s="24"/>
      <c r="H34" s="24"/>
      <c r="I34" s="25"/>
      <c r="J34" s="26"/>
    </row>
    <row r="35" spans="2:10" x14ac:dyDescent="0.25">
      <c r="B35" s="23"/>
      <c r="C35" s="24"/>
      <c r="D35" s="24"/>
      <c r="E35" s="24"/>
      <c r="F35" s="24"/>
      <c r="G35" s="24"/>
      <c r="H35" s="24"/>
      <c r="I35" s="25"/>
      <c r="J35" s="26"/>
    </row>
    <row r="36" spans="2:10" x14ac:dyDescent="0.25">
      <c r="B36" s="23"/>
      <c r="C36" s="24"/>
      <c r="D36" s="24"/>
      <c r="E36" s="24"/>
      <c r="F36" s="24"/>
      <c r="G36" s="24"/>
      <c r="H36" s="24"/>
      <c r="I36" s="25"/>
      <c r="J36" s="26"/>
    </row>
    <row r="37" spans="2:10" x14ac:dyDescent="0.25">
      <c r="B37" s="467" t="s">
        <v>29</v>
      </c>
      <c r="C37" s="467"/>
      <c r="E37" s="468" t="s">
        <v>30</v>
      </c>
      <c r="F37" s="468"/>
      <c r="G37" s="468"/>
      <c r="H37" s="468"/>
      <c r="I37" s="468"/>
      <c r="J37" s="468"/>
    </row>
    <row r="38" spans="2:10" x14ac:dyDescent="0.25">
      <c r="B38" s="27" t="s">
        <v>31</v>
      </c>
      <c r="C38" s="28"/>
      <c r="E38" s="469" t="s">
        <v>32</v>
      </c>
      <c r="F38" s="469"/>
      <c r="G38" s="29"/>
      <c r="H38" s="30"/>
      <c r="I38" s="30"/>
      <c r="J38" s="31"/>
    </row>
    <row r="39" spans="2:10" ht="15.75" customHeight="1" thickBot="1" x14ac:dyDescent="0.3">
      <c r="B39" s="459"/>
      <c r="C39" s="460"/>
      <c r="E39" s="461"/>
      <c r="F39" s="461"/>
      <c r="G39" s="32"/>
      <c r="H39" s="32"/>
      <c r="I39" s="32"/>
      <c r="J39" s="33"/>
    </row>
    <row r="40" spans="2:10" ht="16.5" customHeight="1" thickBot="1" x14ac:dyDescent="0.3">
      <c r="B40" s="459"/>
      <c r="C40" s="460"/>
      <c r="D40" s="34"/>
      <c r="E40" s="461"/>
      <c r="F40" s="461"/>
      <c r="G40" s="34"/>
      <c r="H40" s="34"/>
      <c r="I40" s="34"/>
      <c r="J40" s="35"/>
    </row>
    <row r="41" spans="2:10" ht="15" customHeight="1" x14ac:dyDescent="0.25"/>
    <row r="1048559" ht="12.75" customHeight="1" x14ac:dyDescent="0.25"/>
    <row r="1048560" ht="12.75" customHeight="1" x14ac:dyDescent="0.25"/>
    <row r="1048561" ht="12.75" customHeight="1" x14ac:dyDescent="0.25"/>
  </sheetData>
  <mergeCells count="39">
    <mergeCell ref="B25:J32"/>
    <mergeCell ref="B37:C37"/>
    <mergeCell ref="E37:J37"/>
    <mergeCell ref="E38:F38"/>
    <mergeCell ref="B39:B40"/>
    <mergeCell ref="C39:C40"/>
    <mergeCell ref="E39:F40"/>
    <mergeCell ref="I19:J19"/>
    <mergeCell ref="I20:J20"/>
    <mergeCell ref="I21:J21"/>
    <mergeCell ref="B22:G22"/>
    <mergeCell ref="I22:J22"/>
    <mergeCell ref="B24:J24"/>
    <mergeCell ref="I12:J12"/>
    <mergeCell ref="I13:J13"/>
    <mergeCell ref="B14:B21"/>
    <mergeCell ref="C14:C21"/>
    <mergeCell ref="D14:D21"/>
    <mergeCell ref="I14:J14"/>
    <mergeCell ref="I15:J15"/>
    <mergeCell ref="I16:J16"/>
    <mergeCell ref="I17:J17"/>
    <mergeCell ref="I18:J18"/>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1"/>
  <sheetViews>
    <sheetView topLeftCell="A4" zoomScaleNormal="100" workbookViewId="0">
      <selection activeCell="E14" sqref="E14"/>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4" width="2.28515625" style="1"/>
    <col min="15" max="15" width="6.42578125" style="1" bestFit="1" customWidth="1"/>
    <col min="16"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336</v>
      </c>
      <c r="I12" s="470" t="s">
        <v>22</v>
      </c>
      <c r="J12" s="470"/>
    </row>
    <row r="13" spans="2:10" ht="29.25" customHeight="1" x14ac:dyDescent="0.25">
      <c r="B13" s="475"/>
      <c r="C13" s="476"/>
      <c r="D13" s="477"/>
      <c r="E13" s="264" t="s">
        <v>416</v>
      </c>
      <c r="F13" s="11" t="s">
        <v>3</v>
      </c>
      <c r="G13" s="11" t="s">
        <v>415</v>
      </c>
      <c r="H13" s="478"/>
      <c r="I13" s="470" t="s">
        <v>24</v>
      </c>
      <c r="J13" s="470"/>
    </row>
    <row r="14" spans="2:10" ht="13.9" customHeight="1" x14ac:dyDescent="0.25">
      <c r="B14" s="472" t="str">
        <f>PRESUPUESTO!D58</f>
        <v>021.025</v>
      </c>
      <c r="C14" s="473" t="str">
        <f>PRESUPUESTO!G58</f>
        <v>SUMINISTRO, TRANSPORTE E INSTALACION ARBOL DE GRAN PORTE H=1,50M</v>
      </c>
      <c r="D14" s="473" t="str">
        <f>PRESUPUESTO!H58</f>
        <v>UND</v>
      </c>
      <c r="E14" s="12">
        <v>16</v>
      </c>
      <c r="F14" s="12">
        <v>4</v>
      </c>
      <c r="G14" s="13">
        <v>1</v>
      </c>
      <c r="H14" s="14">
        <f>F14*G14</f>
        <v>4</v>
      </c>
      <c r="I14" s="499" t="s">
        <v>362</v>
      </c>
      <c r="J14" s="500"/>
    </row>
    <row r="15" spans="2:10" ht="13.9" customHeight="1" x14ac:dyDescent="0.25">
      <c r="B15" s="472"/>
      <c r="C15" s="473"/>
      <c r="D15" s="473"/>
      <c r="E15" s="12">
        <v>16</v>
      </c>
      <c r="F15" s="12">
        <v>5</v>
      </c>
      <c r="G15" s="13">
        <v>1</v>
      </c>
      <c r="H15" s="14">
        <f t="shared" ref="H15:H16" si="0">F15*G15</f>
        <v>5</v>
      </c>
      <c r="I15" s="499" t="s">
        <v>363</v>
      </c>
      <c r="J15" s="500"/>
    </row>
    <row r="16" spans="2:10" ht="13.9" customHeight="1" x14ac:dyDescent="0.25">
      <c r="B16" s="472"/>
      <c r="C16" s="473"/>
      <c r="D16" s="473"/>
      <c r="E16" s="12">
        <v>16</v>
      </c>
      <c r="F16" s="12">
        <v>6</v>
      </c>
      <c r="G16" s="13">
        <v>1</v>
      </c>
      <c r="H16" s="14">
        <f t="shared" si="0"/>
        <v>6</v>
      </c>
      <c r="I16" s="499" t="s">
        <v>364</v>
      </c>
      <c r="J16" s="500"/>
    </row>
    <row r="17" spans="2:10" ht="13.9" customHeight="1" x14ac:dyDescent="0.25">
      <c r="B17" s="472"/>
      <c r="C17" s="473"/>
      <c r="D17" s="473"/>
      <c r="E17" s="12"/>
      <c r="F17" s="12"/>
      <c r="G17" s="13"/>
      <c r="H17" s="14"/>
      <c r="I17" s="499"/>
      <c r="J17" s="500"/>
    </row>
    <row r="18" spans="2:10" ht="13.9" customHeight="1" x14ac:dyDescent="0.25">
      <c r="B18" s="472"/>
      <c r="C18" s="473"/>
      <c r="D18" s="473"/>
      <c r="E18" s="12"/>
      <c r="F18" s="12"/>
      <c r="G18" s="13"/>
      <c r="H18" s="14"/>
      <c r="I18" s="499"/>
      <c r="J18" s="500"/>
    </row>
    <row r="19" spans="2:10" ht="13.9" customHeight="1" x14ac:dyDescent="0.25">
      <c r="B19" s="472"/>
      <c r="C19" s="473"/>
      <c r="D19" s="473"/>
      <c r="E19" s="12"/>
      <c r="F19" s="12"/>
      <c r="G19" s="13"/>
      <c r="H19" s="14"/>
      <c r="I19" s="499"/>
      <c r="J19" s="500"/>
    </row>
    <row r="20" spans="2:10" ht="13.9" customHeight="1" x14ac:dyDescent="0.25">
      <c r="B20" s="472"/>
      <c r="C20" s="473"/>
      <c r="D20" s="473"/>
      <c r="E20" s="12"/>
      <c r="F20" s="12"/>
      <c r="G20" s="13"/>
      <c r="H20" s="14"/>
      <c r="I20" s="499"/>
      <c r="J20" s="500"/>
    </row>
    <row r="21" spans="2:10" x14ac:dyDescent="0.25">
      <c r="B21" s="472"/>
      <c r="C21" s="473"/>
      <c r="D21" s="473"/>
      <c r="E21" s="12"/>
      <c r="F21" s="12"/>
      <c r="G21" s="12"/>
      <c r="H21" s="14"/>
      <c r="I21" s="499"/>
      <c r="J21" s="500"/>
    </row>
    <row r="22" spans="2:10" x14ac:dyDescent="0.25">
      <c r="B22" s="466" t="s">
        <v>26</v>
      </c>
      <c r="C22" s="466"/>
      <c r="D22" s="466"/>
      <c r="E22" s="466"/>
      <c r="F22" s="466"/>
      <c r="G22" s="466"/>
      <c r="H22" s="15">
        <f>ROUND(SUM(H14:H21),1)</f>
        <v>15</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x14ac:dyDescent="0.25">
      <c r="B25" s="516" t="s">
        <v>28</v>
      </c>
      <c r="C25" s="517"/>
      <c r="D25" s="517"/>
      <c r="E25" s="517"/>
      <c r="F25" s="517"/>
      <c r="G25" s="517"/>
      <c r="H25" s="517"/>
      <c r="I25" s="517"/>
      <c r="J25" s="518"/>
    </row>
    <row r="26" spans="2:10" x14ac:dyDescent="0.25">
      <c r="B26" s="519"/>
      <c r="C26" s="520"/>
      <c r="D26" s="520"/>
      <c r="E26" s="520"/>
      <c r="F26" s="520"/>
      <c r="G26" s="520"/>
      <c r="H26" s="520"/>
      <c r="I26" s="520"/>
      <c r="J26" s="521"/>
    </row>
    <row r="27" spans="2:10" x14ac:dyDescent="0.25">
      <c r="B27" s="519"/>
      <c r="C27" s="520"/>
      <c r="D27" s="520"/>
      <c r="E27" s="520"/>
      <c r="F27" s="520"/>
      <c r="G27" s="520"/>
      <c r="H27" s="520"/>
      <c r="I27" s="520"/>
      <c r="J27" s="521"/>
    </row>
    <row r="28" spans="2:10" x14ac:dyDescent="0.25">
      <c r="B28" s="519"/>
      <c r="C28" s="520"/>
      <c r="D28" s="520"/>
      <c r="E28" s="520"/>
      <c r="F28" s="520"/>
      <c r="G28" s="520"/>
      <c r="H28" s="520"/>
      <c r="I28" s="520"/>
      <c r="J28" s="521"/>
    </row>
    <row r="29" spans="2:10" x14ac:dyDescent="0.25">
      <c r="B29" s="519"/>
      <c r="C29" s="520"/>
      <c r="D29" s="520"/>
      <c r="E29" s="520"/>
      <c r="F29" s="520"/>
      <c r="G29" s="520"/>
      <c r="H29" s="520"/>
      <c r="I29" s="520"/>
      <c r="J29" s="521"/>
    </row>
    <row r="30" spans="2:10" x14ac:dyDescent="0.25">
      <c r="B30" s="519"/>
      <c r="C30" s="520"/>
      <c r="D30" s="520"/>
      <c r="E30" s="520"/>
      <c r="F30" s="520"/>
      <c r="G30" s="520"/>
      <c r="H30" s="520"/>
      <c r="I30" s="520"/>
      <c r="J30" s="521"/>
    </row>
    <row r="31" spans="2:10" x14ac:dyDescent="0.25">
      <c r="B31" s="519"/>
      <c r="C31" s="520"/>
      <c r="D31" s="520"/>
      <c r="E31" s="520"/>
      <c r="F31" s="520"/>
      <c r="G31" s="520"/>
      <c r="H31" s="520"/>
      <c r="I31" s="520"/>
      <c r="J31" s="521"/>
    </row>
    <row r="32" spans="2:10" ht="15.75" thickBot="1" x14ac:dyDescent="0.3">
      <c r="B32" s="497"/>
      <c r="C32" s="522"/>
      <c r="D32" s="522"/>
      <c r="E32" s="522"/>
      <c r="F32" s="522"/>
      <c r="G32" s="522"/>
      <c r="H32" s="522"/>
      <c r="I32" s="522"/>
      <c r="J32" s="498"/>
    </row>
    <row r="33" spans="2:10" x14ac:dyDescent="0.25">
      <c r="B33" s="23"/>
      <c r="C33" s="24"/>
      <c r="D33" s="24"/>
      <c r="E33" s="24"/>
      <c r="F33" s="24"/>
      <c r="G33" s="24"/>
      <c r="H33" s="24"/>
      <c r="I33" s="25"/>
      <c r="J33" s="26"/>
    </row>
    <row r="34" spans="2:10" x14ac:dyDescent="0.25">
      <c r="B34" s="23"/>
      <c r="C34" s="24"/>
      <c r="D34" s="24"/>
      <c r="E34" s="24"/>
      <c r="F34" s="24"/>
      <c r="G34" s="24"/>
      <c r="H34" s="24"/>
      <c r="I34" s="25"/>
      <c r="J34" s="26"/>
    </row>
    <row r="35" spans="2:10" x14ac:dyDescent="0.25">
      <c r="B35" s="23"/>
      <c r="C35" s="24"/>
      <c r="D35" s="24"/>
      <c r="E35" s="24"/>
      <c r="F35" s="24"/>
      <c r="G35" s="24"/>
      <c r="H35" s="24"/>
      <c r="I35" s="25"/>
      <c r="J35" s="26"/>
    </row>
    <row r="36" spans="2:10" x14ac:dyDescent="0.25">
      <c r="B36" s="23"/>
      <c r="C36" s="24"/>
      <c r="D36" s="24"/>
      <c r="E36" s="24"/>
      <c r="F36" s="24"/>
      <c r="G36" s="24"/>
      <c r="H36" s="24"/>
      <c r="I36" s="25"/>
      <c r="J36" s="26"/>
    </row>
    <row r="37" spans="2:10" x14ac:dyDescent="0.25">
      <c r="B37" s="467" t="s">
        <v>29</v>
      </c>
      <c r="C37" s="467"/>
      <c r="E37" s="468" t="s">
        <v>30</v>
      </c>
      <c r="F37" s="468"/>
      <c r="G37" s="468"/>
      <c r="H37" s="468"/>
      <c r="I37" s="468"/>
      <c r="J37" s="468"/>
    </row>
    <row r="38" spans="2:10" x14ac:dyDescent="0.25">
      <c r="B38" s="27" t="s">
        <v>31</v>
      </c>
      <c r="C38" s="28"/>
      <c r="E38" s="469" t="s">
        <v>32</v>
      </c>
      <c r="F38" s="469"/>
      <c r="G38" s="29"/>
      <c r="H38" s="30"/>
      <c r="I38" s="30"/>
      <c r="J38" s="31"/>
    </row>
    <row r="39" spans="2:10" ht="15.75" customHeight="1" thickBot="1" x14ac:dyDescent="0.3">
      <c r="B39" s="459"/>
      <c r="C39" s="460"/>
      <c r="E39" s="461"/>
      <c r="F39" s="461"/>
      <c r="G39" s="32"/>
      <c r="H39" s="32"/>
      <c r="I39" s="32"/>
      <c r="J39" s="33"/>
    </row>
    <row r="40" spans="2:10" ht="16.5" customHeight="1" thickBot="1" x14ac:dyDescent="0.3">
      <c r="B40" s="459"/>
      <c r="C40" s="460"/>
      <c r="D40" s="34"/>
      <c r="E40" s="461"/>
      <c r="F40" s="461"/>
      <c r="G40" s="34"/>
      <c r="H40" s="34"/>
      <c r="I40" s="34"/>
      <c r="J40" s="35"/>
    </row>
    <row r="41" spans="2:10" ht="15" customHeight="1" x14ac:dyDescent="0.25"/>
    <row r="1048559" ht="12.75" customHeight="1" x14ac:dyDescent="0.25"/>
    <row r="1048560" ht="12.75" customHeight="1" x14ac:dyDescent="0.25"/>
    <row r="1048561" ht="12.75" customHeight="1" x14ac:dyDescent="0.25"/>
  </sheetData>
  <mergeCells count="39">
    <mergeCell ref="B25:J32"/>
    <mergeCell ref="B37:C37"/>
    <mergeCell ref="E37:J37"/>
    <mergeCell ref="E38:F38"/>
    <mergeCell ref="B39:B40"/>
    <mergeCell ref="C39:C40"/>
    <mergeCell ref="E39:F40"/>
    <mergeCell ref="I19:J19"/>
    <mergeCell ref="I20:J20"/>
    <mergeCell ref="I21:J21"/>
    <mergeCell ref="B22:G22"/>
    <mergeCell ref="I22:J22"/>
    <mergeCell ref="B24:J24"/>
    <mergeCell ref="I12:J12"/>
    <mergeCell ref="I13:J13"/>
    <mergeCell ref="B14:B21"/>
    <mergeCell ref="C14:C21"/>
    <mergeCell ref="D14:D21"/>
    <mergeCell ref="I14:J14"/>
    <mergeCell ref="I15:J15"/>
    <mergeCell ref="I16:J16"/>
    <mergeCell ref="I17:J17"/>
    <mergeCell ref="I18:J18"/>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1"/>
  <sheetViews>
    <sheetView topLeftCell="A4" zoomScaleNormal="100" workbookViewId="0">
      <selection activeCell="B22" sqref="B22:G22"/>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4" width="2.28515625" style="1"/>
    <col min="15" max="15" width="6.42578125" style="1" bestFit="1" customWidth="1"/>
    <col min="16"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336</v>
      </c>
      <c r="I12" s="470" t="s">
        <v>22</v>
      </c>
      <c r="J12" s="470"/>
    </row>
    <row r="13" spans="2:10" ht="29.25" customHeight="1" x14ac:dyDescent="0.25">
      <c r="B13" s="475"/>
      <c r="C13" s="476"/>
      <c r="D13" s="477"/>
      <c r="E13" s="264" t="s">
        <v>416</v>
      </c>
      <c r="F13" s="11" t="s">
        <v>3</v>
      </c>
      <c r="G13" s="11" t="s">
        <v>415</v>
      </c>
      <c r="H13" s="478"/>
      <c r="I13" s="470" t="s">
        <v>24</v>
      </c>
      <c r="J13" s="470"/>
    </row>
    <row r="14" spans="2:10" ht="13.9" customHeight="1" x14ac:dyDescent="0.25">
      <c r="B14" s="472" t="str">
        <f>PRESUPUESTO!D59</f>
        <v>032.324</v>
      </c>
      <c r="C14" s="473" t="str">
        <f>PRESUPUESTO!G59</f>
        <v>SUMINISTRO, TRANSPORTE E INSTALACIÓN DE CONTENEDOR DE RAICES TIPO B20 (TIPO A) (1.2X1.2X1M. INC. SUMINISTRO, CONSTRUCCIÓN, ALCOQUE Y FILTRO EN GRAVILLA. NO INCLUYE. TIERRA). INSTALACIÓN A TODO COSTO.</v>
      </c>
      <c r="D14" s="473" t="str">
        <f>PRESUPUESTO!H59</f>
        <v>UND</v>
      </c>
      <c r="E14" s="12">
        <v>16</v>
      </c>
      <c r="F14" s="12">
        <v>4</v>
      </c>
      <c r="G14" s="13">
        <v>1</v>
      </c>
      <c r="H14" s="14">
        <f>F14*G14</f>
        <v>4</v>
      </c>
      <c r="I14" s="499" t="s">
        <v>362</v>
      </c>
      <c r="J14" s="500"/>
    </row>
    <row r="15" spans="2:10" ht="13.9" customHeight="1" x14ac:dyDescent="0.25">
      <c r="B15" s="472"/>
      <c r="C15" s="473"/>
      <c r="D15" s="473"/>
      <c r="E15" s="12">
        <v>16</v>
      </c>
      <c r="F15" s="12">
        <v>5</v>
      </c>
      <c r="G15" s="13">
        <v>1</v>
      </c>
      <c r="H15" s="14">
        <f t="shared" ref="H15:H16" si="0">F15*G15</f>
        <v>5</v>
      </c>
      <c r="I15" s="499" t="s">
        <v>363</v>
      </c>
      <c r="J15" s="500"/>
    </row>
    <row r="16" spans="2:10" ht="13.9" customHeight="1" x14ac:dyDescent="0.25">
      <c r="B16" s="472"/>
      <c r="C16" s="473"/>
      <c r="D16" s="473"/>
      <c r="E16" s="12">
        <v>16</v>
      </c>
      <c r="F16" s="12">
        <v>6</v>
      </c>
      <c r="G16" s="13">
        <v>1</v>
      </c>
      <c r="H16" s="14">
        <f t="shared" si="0"/>
        <v>6</v>
      </c>
      <c r="I16" s="499" t="s">
        <v>364</v>
      </c>
      <c r="J16" s="500"/>
    </row>
    <row r="17" spans="2:10" ht="13.9" customHeight="1" x14ac:dyDescent="0.25">
      <c r="B17" s="472"/>
      <c r="C17" s="473"/>
      <c r="D17" s="473"/>
      <c r="E17" s="12"/>
      <c r="F17" s="12"/>
      <c r="G17" s="13"/>
      <c r="H17" s="14"/>
      <c r="I17" s="499"/>
      <c r="J17" s="500"/>
    </row>
    <row r="18" spans="2:10" ht="13.9" customHeight="1" x14ac:dyDescent="0.25">
      <c r="B18" s="472"/>
      <c r="C18" s="473"/>
      <c r="D18" s="473"/>
      <c r="E18" s="12"/>
      <c r="F18" s="12"/>
      <c r="G18" s="13"/>
      <c r="H18" s="14"/>
      <c r="I18" s="499"/>
      <c r="J18" s="500"/>
    </row>
    <row r="19" spans="2:10" ht="13.9" customHeight="1" x14ac:dyDescent="0.25">
      <c r="B19" s="472"/>
      <c r="C19" s="473"/>
      <c r="D19" s="473"/>
      <c r="E19" s="12"/>
      <c r="F19" s="12"/>
      <c r="G19" s="13"/>
      <c r="H19" s="14"/>
      <c r="I19" s="499"/>
      <c r="J19" s="500"/>
    </row>
    <row r="20" spans="2:10" ht="13.9" customHeight="1" x14ac:dyDescent="0.25">
      <c r="B20" s="472"/>
      <c r="C20" s="473"/>
      <c r="D20" s="473"/>
      <c r="E20" s="12"/>
      <c r="F20" s="12"/>
      <c r="G20" s="13"/>
      <c r="H20" s="14"/>
      <c r="I20" s="499"/>
      <c r="J20" s="500"/>
    </row>
    <row r="21" spans="2:10" x14ac:dyDescent="0.25">
      <c r="B21" s="472"/>
      <c r="C21" s="473"/>
      <c r="D21" s="473"/>
      <c r="E21" s="12"/>
      <c r="F21" s="12"/>
      <c r="G21" s="12"/>
      <c r="H21" s="14"/>
      <c r="I21" s="499"/>
      <c r="J21" s="500"/>
    </row>
    <row r="22" spans="2:10" x14ac:dyDescent="0.25">
      <c r="B22" s="466" t="s">
        <v>26</v>
      </c>
      <c r="C22" s="466"/>
      <c r="D22" s="466"/>
      <c r="E22" s="466"/>
      <c r="F22" s="466"/>
      <c r="G22" s="466"/>
      <c r="H22" s="15">
        <f>ROUND(SUM(H14:H21),1)</f>
        <v>15</v>
      </c>
      <c r="I22" s="462"/>
      <c r="J22" s="462"/>
    </row>
    <row r="23" spans="2:10" ht="15.75" thickBot="1" x14ac:dyDescent="0.3">
      <c r="B23" s="16"/>
      <c r="C23" s="17"/>
      <c r="D23" s="17"/>
      <c r="E23" s="17"/>
      <c r="F23" s="17"/>
      <c r="G23" s="17"/>
      <c r="H23" s="17"/>
      <c r="I23" s="18"/>
      <c r="J23" s="19"/>
    </row>
    <row r="24" spans="2:10" ht="15.75" thickBot="1" x14ac:dyDescent="0.3">
      <c r="B24" s="463" t="s">
        <v>27</v>
      </c>
      <c r="C24" s="463"/>
      <c r="D24" s="463"/>
      <c r="E24" s="463"/>
      <c r="F24" s="463"/>
      <c r="G24" s="463"/>
      <c r="H24" s="463"/>
      <c r="I24" s="463"/>
      <c r="J24" s="463"/>
    </row>
    <row r="25" spans="2:10" x14ac:dyDescent="0.25">
      <c r="B25" s="516" t="s">
        <v>28</v>
      </c>
      <c r="C25" s="517"/>
      <c r="D25" s="517"/>
      <c r="E25" s="517"/>
      <c r="F25" s="517"/>
      <c r="G25" s="517"/>
      <c r="H25" s="517"/>
      <c r="I25" s="517"/>
      <c r="J25" s="518"/>
    </row>
    <row r="26" spans="2:10" x14ac:dyDescent="0.25">
      <c r="B26" s="519"/>
      <c r="C26" s="520"/>
      <c r="D26" s="520"/>
      <c r="E26" s="520"/>
      <c r="F26" s="520"/>
      <c r="G26" s="520"/>
      <c r="H26" s="520"/>
      <c r="I26" s="520"/>
      <c r="J26" s="521"/>
    </row>
    <row r="27" spans="2:10" x14ac:dyDescent="0.25">
      <c r="B27" s="519"/>
      <c r="C27" s="520"/>
      <c r="D27" s="520"/>
      <c r="E27" s="520"/>
      <c r="F27" s="520"/>
      <c r="G27" s="520"/>
      <c r="H27" s="520"/>
      <c r="I27" s="520"/>
      <c r="J27" s="521"/>
    </row>
    <row r="28" spans="2:10" x14ac:dyDescent="0.25">
      <c r="B28" s="519"/>
      <c r="C28" s="520"/>
      <c r="D28" s="520"/>
      <c r="E28" s="520"/>
      <c r="F28" s="520"/>
      <c r="G28" s="520"/>
      <c r="H28" s="520"/>
      <c r="I28" s="520"/>
      <c r="J28" s="521"/>
    </row>
    <row r="29" spans="2:10" x14ac:dyDescent="0.25">
      <c r="B29" s="519"/>
      <c r="C29" s="520"/>
      <c r="D29" s="520"/>
      <c r="E29" s="520"/>
      <c r="F29" s="520"/>
      <c r="G29" s="520"/>
      <c r="H29" s="520"/>
      <c r="I29" s="520"/>
      <c r="J29" s="521"/>
    </row>
    <row r="30" spans="2:10" x14ac:dyDescent="0.25">
      <c r="B30" s="519"/>
      <c r="C30" s="520"/>
      <c r="D30" s="520"/>
      <c r="E30" s="520"/>
      <c r="F30" s="520"/>
      <c r="G30" s="520"/>
      <c r="H30" s="520"/>
      <c r="I30" s="520"/>
      <c r="J30" s="521"/>
    </row>
    <row r="31" spans="2:10" x14ac:dyDescent="0.25">
      <c r="B31" s="519"/>
      <c r="C31" s="520"/>
      <c r="D31" s="520"/>
      <c r="E31" s="520"/>
      <c r="F31" s="520"/>
      <c r="G31" s="520"/>
      <c r="H31" s="520"/>
      <c r="I31" s="520"/>
      <c r="J31" s="521"/>
    </row>
    <row r="32" spans="2:10" ht="15.75" thickBot="1" x14ac:dyDescent="0.3">
      <c r="B32" s="497"/>
      <c r="C32" s="522"/>
      <c r="D32" s="522"/>
      <c r="E32" s="522"/>
      <c r="F32" s="522"/>
      <c r="G32" s="522"/>
      <c r="H32" s="522"/>
      <c r="I32" s="522"/>
      <c r="J32" s="498"/>
    </row>
    <row r="33" spans="2:10" x14ac:dyDescent="0.25">
      <c r="B33" s="23"/>
      <c r="C33" s="24"/>
      <c r="D33" s="24"/>
      <c r="E33" s="24"/>
      <c r="F33" s="24"/>
      <c r="G33" s="24"/>
      <c r="H33" s="24"/>
      <c r="I33" s="25"/>
      <c r="J33" s="26"/>
    </row>
    <row r="34" spans="2:10" x14ac:dyDescent="0.25">
      <c r="B34" s="23"/>
      <c r="C34" s="24"/>
      <c r="D34" s="24"/>
      <c r="E34" s="24"/>
      <c r="F34" s="24"/>
      <c r="G34" s="24"/>
      <c r="H34" s="24"/>
      <c r="I34" s="25"/>
      <c r="J34" s="26"/>
    </row>
    <row r="35" spans="2:10" x14ac:dyDescent="0.25">
      <c r="B35" s="23"/>
      <c r="C35" s="24"/>
      <c r="D35" s="24"/>
      <c r="E35" s="24"/>
      <c r="F35" s="24"/>
      <c r="G35" s="24"/>
      <c r="H35" s="24"/>
      <c r="I35" s="25"/>
      <c r="J35" s="26"/>
    </row>
    <row r="36" spans="2:10" x14ac:dyDescent="0.25">
      <c r="B36" s="23"/>
      <c r="C36" s="24"/>
      <c r="D36" s="24"/>
      <c r="E36" s="24"/>
      <c r="F36" s="24"/>
      <c r="G36" s="24"/>
      <c r="H36" s="24"/>
      <c r="I36" s="25"/>
      <c r="J36" s="26"/>
    </row>
    <row r="37" spans="2:10" x14ac:dyDescent="0.25">
      <c r="B37" s="467" t="s">
        <v>29</v>
      </c>
      <c r="C37" s="467"/>
      <c r="E37" s="468" t="s">
        <v>30</v>
      </c>
      <c r="F37" s="468"/>
      <c r="G37" s="468"/>
      <c r="H37" s="468"/>
      <c r="I37" s="468"/>
      <c r="J37" s="468"/>
    </row>
    <row r="38" spans="2:10" x14ac:dyDescent="0.25">
      <c r="B38" s="27" t="s">
        <v>31</v>
      </c>
      <c r="C38" s="28"/>
      <c r="E38" s="469" t="s">
        <v>32</v>
      </c>
      <c r="F38" s="469"/>
      <c r="G38" s="29"/>
      <c r="H38" s="30"/>
      <c r="I38" s="30"/>
      <c r="J38" s="31"/>
    </row>
    <row r="39" spans="2:10" ht="15.75" customHeight="1" thickBot="1" x14ac:dyDescent="0.3">
      <c r="B39" s="459"/>
      <c r="C39" s="460"/>
      <c r="E39" s="461"/>
      <c r="F39" s="461"/>
      <c r="G39" s="32"/>
      <c r="H39" s="32"/>
      <c r="I39" s="32"/>
      <c r="J39" s="33"/>
    </row>
    <row r="40" spans="2:10" ht="16.5" customHeight="1" thickBot="1" x14ac:dyDescent="0.3">
      <c r="B40" s="459"/>
      <c r="C40" s="460"/>
      <c r="D40" s="34"/>
      <c r="E40" s="461"/>
      <c r="F40" s="461"/>
      <c r="G40" s="34"/>
      <c r="H40" s="34"/>
      <c r="I40" s="34"/>
      <c r="J40" s="35"/>
    </row>
    <row r="41" spans="2:10" ht="15" customHeight="1" x14ac:dyDescent="0.25"/>
    <row r="1048559" ht="12.75" customHeight="1" x14ac:dyDescent="0.25"/>
    <row r="1048560" ht="12.75" customHeight="1" x14ac:dyDescent="0.25"/>
    <row r="1048561" ht="12.75" customHeight="1" x14ac:dyDescent="0.25"/>
  </sheetData>
  <mergeCells count="39">
    <mergeCell ref="B25:J32"/>
    <mergeCell ref="B37:C37"/>
    <mergeCell ref="E37:J37"/>
    <mergeCell ref="E38:F38"/>
    <mergeCell ref="B39:B40"/>
    <mergeCell ref="C39:C40"/>
    <mergeCell ref="E39:F40"/>
    <mergeCell ref="I19:J19"/>
    <mergeCell ref="I20:J20"/>
    <mergeCell ref="I21:J21"/>
    <mergeCell ref="B22:G22"/>
    <mergeCell ref="I22:J22"/>
    <mergeCell ref="B24:J24"/>
    <mergeCell ref="I12:J12"/>
    <mergeCell ref="I13:J13"/>
    <mergeCell ref="B14:B21"/>
    <mergeCell ref="C14:C21"/>
    <mergeCell ref="D14:D21"/>
    <mergeCell ref="I14:J14"/>
    <mergeCell ref="I15:J15"/>
    <mergeCell ref="I16:J16"/>
    <mergeCell ref="I17:J17"/>
    <mergeCell ref="I18:J18"/>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2:AMJ1048566"/>
  <sheetViews>
    <sheetView topLeftCell="A10" zoomScaleNormal="100" workbookViewId="0">
      <selection activeCell="C6" sqref="C6:G7"/>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2" spans="2:10" ht="19.5" customHeight="1" x14ac:dyDescent="0.25">
      <c r="B2" s="490"/>
      <c r="C2" s="490"/>
      <c r="D2" s="491" t="s">
        <v>8</v>
      </c>
      <c r="E2" s="491"/>
      <c r="F2" s="491"/>
      <c r="G2" s="491"/>
      <c r="H2" s="491"/>
      <c r="I2" s="491"/>
      <c r="J2" s="492" t="s">
        <v>9</v>
      </c>
    </row>
    <row r="3" spans="2:10" ht="17.25" customHeight="1" x14ac:dyDescent="0.25">
      <c r="B3" s="490"/>
      <c r="C3" s="490"/>
      <c r="D3" s="491"/>
      <c r="E3" s="491"/>
      <c r="F3" s="491"/>
      <c r="G3" s="491"/>
      <c r="H3" s="491"/>
      <c r="I3" s="491"/>
      <c r="J3" s="492"/>
    </row>
    <row r="4" spans="2:10" ht="25.5" x14ac:dyDescent="0.25">
      <c r="B4" s="490"/>
      <c r="C4" s="490"/>
      <c r="D4" s="491"/>
      <c r="E4" s="491"/>
      <c r="F4" s="491"/>
      <c r="G4" s="491"/>
      <c r="H4" s="491"/>
      <c r="I4" s="491"/>
      <c r="J4" s="3" t="s">
        <v>10</v>
      </c>
    </row>
    <row r="5" spans="2:10" x14ac:dyDescent="0.25">
      <c r="B5" s="490"/>
      <c r="C5" s="490"/>
      <c r="J5" s="4"/>
    </row>
    <row r="6" spans="2:10" ht="24.75" customHeight="1" x14ac:dyDescent="0.25">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x14ac:dyDescent="0.25">
      <c r="B8" s="8" t="s">
        <v>16</v>
      </c>
      <c r="C8" s="486"/>
      <c r="D8" s="486"/>
      <c r="E8" s="486"/>
      <c r="F8" s="486"/>
      <c r="G8" s="486"/>
      <c r="H8" s="487">
        <f>+SARDINEL!$H$8</f>
        <v>25</v>
      </c>
      <c r="I8" s="487">
        <f>+SARDINEL!$I$8</f>
        <v>7</v>
      </c>
      <c r="J8" s="488">
        <f ca="1">+SARDINEL!$J$8</f>
        <v>2023</v>
      </c>
    </row>
    <row r="9" spans="2:10" x14ac:dyDescent="0.25">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306</v>
      </c>
      <c r="I12" s="470" t="s">
        <v>22</v>
      </c>
      <c r="J12" s="470"/>
    </row>
    <row r="13" spans="2:10" ht="20.100000000000001" customHeight="1" x14ac:dyDescent="0.25">
      <c r="B13" s="475"/>
      <c r="C13" s="476"/>
      <c r="D13" s="477"/>
      <c r="E13" s="11" t="s">
        <v>418</v>
      </c>
      <c r="F13" s="11" t="s">
        <v>417</v>
      </c>
      <c r="G13" s="11" t="s">
        <v>3</v>
      </c>
      <c r="H13" s="478"/>
      <c r="I13" s="470" t="s">
        <v>33</v>
      </c>
      <c r="J13" s="470"/>
    </row>
    <row r="14" spans="2:10" ht="13.9" customHeight="1" x14ac:dyDescent="0.25">
      <c r="B14" s="472">
        <f>PRESUPUESTO!D62</f>
        <v>24077</v>
      </c>
      <c r="C14" s="501" t="str">
        <f>PRESUPUESTO!G62</f>
        <v>SUMINISTRO, TRANSPORTE E INSTALACION  CÁMARA CIRCULAR DE INSPECCIÓN/CAÍDA D=1.20 M. EN CONCRETO CLASE II PARA REALCE</v>
      </c>
      <c r="D14" s="501" t="str">
        <f>PRESUPUESTO!H62</f>
        <v>M3</v>
      </c>
      <c r="E14" s="12">
        <v>0.68</v>
      </c>
      <c r="F14" s="12">
        <v>0.2</v>
      </c>
      <c r="G14" s="13">
        <v>2</v>
      </c>
      <c r="H14" s="14">
        <f>+E14*F14*G14</f>
        <v>0.27200000000000002</v>
      </c>
      <c r="I14" s="462" t="s">
        <v>5</v>
      </c>
      <c r="J14" s="462"/>
    </row>
    <row r="15" spans="2:10" ht="13.9" customHeight="1" x14ac:dyDescent="0.25">
      <c r="B15" s="472"/>
      <c r="C15" s="501"/>
      <c r="D15" s="501"/>
      <c r="E15" s="12">
        <v>0.68</v>
      </c>
      <c r="F15" s="12">
        <v>0.2</v>
      </c>
      <c r="G15" s="13">
        <v>3</v>
      </c>
      <c r="H15" s="14">
        <f t="shared" ref="H15:H20" si="0">+E15*F15*G15</f>
        <v>0.40800000000000003</v>
      </c>
      <c r="I15" s="462" t="s">
        <v>6</v>
      </c>
      <c r="J15" s="462"/>
    </row>
    <row r="16" spans="2:10" ht="13.9" customHeight="1" x14ac:dyDescent="0.25">
      <c r="B16" s="472"/>
      <c r="C16" s="501"/>
      <c r="D16" s="501"/>
      <c r="E16" s="12">
        <v>0.68</v>
      </c>
      <c r="F16" s="12">
        <v>0.2</v>
      </c>
      <c r="G16" s="13">
        <v>3</v>
      </c>
      <c r="H16" s="14">
        <f t="shared" si="0"/>
        <v>0.40800000000000003</v>
      </c>
      <c r="I16" s="462" t="s">
        <v>7</v>
      </c>
      <c r="J16" s="462"/>
    </row>
    <row r="17" spans="2:10" x14ac:dyDescent="0.25">
      <c r="B17" s="472"/>
      <c r="C17" s="501"/>
      <c r="D17" s="501"/>
      <c r="E17" s="12"/>
      <c r="F17" s="12"/>
      <c r="G17" s="13"/>
      <c r="H17" s="14">
        <f t="shared" si="0"/>
        <v>0</v>
      </c>
      <c r="I17" s="462"/>
      <c r="J17" s="462"/>
    </row>
    <row r="18" spans="2:10" x14ac:dyDescent="0.25">
      <c r="B18" s="472"/>
      <c r="C18" s="501"/>
      <c r="D18" s="501"/>
      <c r="E18" s="12"/>
      <c r="F18" s="12"/>
      <c r="G18" s="13"/>
      <c r="H18" s="14">
        <f t="shared" ref="H18" si="1">+E18</f>
        <v>0</v>
      </c>
      <c r="I18" s="462"/>
      <c r="J18" s="462"/>
    </row>
    <row r="19" spans="2:10" x14ac:dyDescent="0.25">
      <c r="B19" s="472"/>
      <c r="C19" s="501"/>
      <c r="D19" s="501"/>
      <c r="E19" s="12"/>
      <c r="F19" s="12"/>
      <c r="G19" s="13"/>
      <c r="H19" s="14">
        <f t="shared" si="0"/>
        <v>0</v>
      </c>
      <c r="I19" s="462"/>
      <c r="J19" s="462"/>
    </row>
    <row r="20" spans="2:10" x14ac:dyDescent="0.25">
      <c r="B20" s="472"/>
      <c r="C20" s="501"/>
      <c r="D20" s="501"/>
      <c r="E20" s="12"/>
      <c r="F20" s="12"/>
      <c r="G20" s="13"/>
      <c r="H20" s="14">
        <f t="shared" si="0"/>
        <v>0</v>
      </c>
      <c r="I20" s="462"/>
      <c r="J20" s="462"/>
    </row>
    <row r="21" spans="2:10" x14ac:dyDescent="0.25">
      <c r="B21" s="466" t="s">
        <v>26</v>
      </c>
      <c r="C21" s="466"/>
      <c r="D21" s="466"/>
      <c r="E21" s="466"/>
      <c r="F21" s="466"/>
      <c r="G21" s="466"/>
      <c r="H21" s="15">
        <f>ROUND(SUM(H14:H20),1)</f>
        <v>1.1000000000000001</v>
      </c>
      <c r="I21" s="462"/>
      <c r="J21" s="462"/>
    </row>
    <row r="22" spans="2:10" x14ac:dyDescent="0.25">
      <c r="B22" s="16"/>
      <c r="C22" s="17"/>
      <c r="D22" s="17"/>
      <c r="E22" s="17"/>
      <c r="F22" s="17"/>
      <c r="G22" s="17"/>
      <c r="H22" s="17"/>
      <c r="I22" s="18"/>
      <c r="J22" s="19"/>
    </row>
    <row r="23" spans="2:10" x14ac:dyDescent="0.25">
      <c r="B23" s="463" t="s">
        <v>27</v>
      </c>
      <c r="C23" s="463"/>
      <c r="D23" s="463"/>
      <c r="E23" s="463"/>
      <c r="F23" s="463"/>
      <c r="G23" s="463"/>
      <c r="H23" s="463"/>
      <c r="I23" s="463"/>
      <c r="J23" s="463"/>
    </row>
    <row r="24" spans="2:10" x14ac:dyDescent="0.25">
      <c r="B24" s="464" t="s">
        <v>28</v>
      </c>
      <c r="C24" s="464"/>
      <c r="D24" s="20"/>
      <c r="E24" s="20"/>
      <c r="F24" s="20"/>
      <c r="G24" s="20"/>
      <c r="H24" s="465"/>
      <c r="I24" s="465"/>
      <c r="J24" s="465"/>
    </row>
    <row r="25" spans="2:10" x14ac:dyDescent="0.25">
      <c r="B25" s="464"/>
      <c r="C25" s="464"/>
      <c r="D25" s="21"/>
      <c r="E25" s="21"/>
      <c r="F25" s="21"/>
      <c r="G25" s="21"/>
      <c r="H25" s="465"/>
      <c r="I25" s="465"/>
      <c r="J25" s="465"/>
    </row>
    <row r="26" spans="2:10" x14ac:dyDescent="0.25">
      <c r="B26" s="464"/>
      <c r="C26" s="464"/>
      <c r="D26" s="21"/>
      <c r="E26" s="21"/>
      <c r="F26" s="21"/>
      <c r="G26" s="21"/>
      <c r="H26" s="465"/>
      <c r="I26" s="465"/>
      <c r="J26" s="465"/>
    </row>
    <row r="27" spans="2:10" x14ac:dyDescent="0.25">
      <c r="B27" s="464"/>
      <c r="C27" s="464"/>
      <c r="D27" s="21"/>
      <c r="E27" s="21"/>
      <c r="F27" s="21"/>
      <c r="G27" s="21"/>
      <c r="H27" s="465"/>
      <c r="I27" s="465"/>
      <c r="J27" s="465"/>
    </row>
    <row r="28" spans="2:10" x14ac:dyDescent="0.25">
      <c r="B28" s="464"/>
      <c r="C28" s="464"/>
      <c r="D28" s="21"/>
      <c r="E28" s="21"/>
      <c r="F28" s="21"/>
      <c r="G28" s="21"/>
      <c r="H28" s="465"/>
      <c r="I28" s="465"/>
      <c r="J28" s="465"/>
    </row>
    <row r="29" spans="2:10" x14ac:dyDescent="0.25">
      <c r="B29" s="464"/>
      <c r="C29" s="464"/>
      <c r="D29" s="21"/>
      <c r="E29" s="21"/>
      <c r="F29" s="21"/>
      <c r="G29" s="21"/>
      <c r="H29" s="465"/>
      <c r="I29" s="465"/>
      <c r="J29" s="465"/>
    </row>
    <row r="30" spans="2:10" x14ac:dyDescent="0.25">
      <c r="B30" s="464"/>
      <c r="C30" s="464"/>
      <c r="D30" s="21"/>
      <c r="E30" s="21"/>
      <c r="F30" s="21"/>
      <c r="G30" s="21"/>
      <c r="H30" s="465"/>
      <c r="I30" s="465"/>
      <c r="J30" s="465"/>
    </row>
    <row r="31" spans="2:10" x14ac:dyDescent="0.25">
      <c r="B31" s="464"/>
      <c r="C31" s="464"/>
      <c r="D31" s="21"/>
      <c r="E31" s="21"/>
      <c r="F31" s="21"/>
      <c r="G31" s="21"/>
      <c r="H31" s="465"/>
      <c r="I31" s="465"/>
      <c r="J31" s="465"/>
    </row>
    <row r="32" spans="2:10" x14ac:dyDescent="0.25">
      <c r="B32" s="464"/>
      <c r="C32" s="464"/>
      <c r="D32" s="21"/>
      <c r="E32" s="21"/>
      <c r="F32" s="21"/>
      <c r="G32" s="21"/>
      <c r="H32" s="465"/>
      <c r="I32" s="465"/>
      <c r="J32" s="465"/>
    </row>
    <row r="33" spans="2:10" x14ac:dyDescent="0.25">
      <c r="B33" s="464"/>
      <c r="C33" s="464"/>
      <c r="D33" s="21"/>
      <c r="E33" s="21"/>
      <c r="F33" s="21"/>
      <c r="G33" s="21"/>
      <c r="H33" s="465"/>
      <c r="I33" s="465"/>
      <c r="J33" s="465"/>
    </row>
    <row r="34" spans="2:10" x14ac:dyDescent="0.25">
      <c r="B34" s="464"/>
      <c r="C34" s="464"/>
      <c r="D34" s="21"/>
      <c r="E34" s="21"/>
      <c r="F34" s="21"/>
      <c r="G34" s="21"/>
      <c r="H34" s="465"/>
      <c r="I34" s="465"/>
      <c r="J34" s="465"/>
    </row>
    <row r="35" spans="2:10" x14ac:dyDescent="0.25">
      <c r="B35" s="464"/>
      <c r="C35" s="464"/>
      <c r="D35" s="21"/>
      <c r="E35" s="21"/>
      <c r="F35" s="21"/>
      <c r="G35" s="21"/>
      <c r="H35" s="465"/>
      <c r="I35" s="465"/>
      <c r="J35" s="465"/>
    </row>
    <row r="36" spans="2:10" x14ac:dyDescent="0.25">
      <c r="B36" s="464"/>
      <c r="C36" s="464"/>
      <c r="D36" s="21"/>
      <c r="E36" s="21"/>
      <c r="F36" s="21"/>
      <c r="G36" s="21"/>
      <c r="H36" s="465"/>
      <c r="I36" s="465"/>
      <c r="J36" s="465"/>
    </row>
    <row r="37" spans="2:10" x14ac:dyDescent="0.25">
      <c r="B37" s="464"/>
      <c r="C37" s="464"/>
      <c r="D37" s="22"/>
      <c r="E37" s="22"/>
      <c r="F37" s="22"/>
      <c r="G37" s="22"/>
      <c r="H37" s="465"/>
      <c r="I37" s="465"/>
      <c r="J37" s="465"/>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467" t="s">
        <v>29</v>
      </c>
      <c r="C42" s="467"/>
      <c r="E42" s="468" t="s">
        <v>30</v>
      </c>
      <c r="F42" s="468"/>
      <c r="G42" s="468"/>
      <c r="H42" s="468"/>
      <c r="I42" s="468"/>
      <c r="J42" s="468"/>
    </row>
    <row r="43" spans="2:10" x14ac:dyDescent="0.25">
      <c r="B43" s="27" t="s">
        <v>31</v>
      </c>
      <c r="C43" s="28"/>
      <c r="E43" s="469" t="s">
        <v>32</v>
      </c>
      <c r="F43" s="469"/>
      <c r="G43" s="29"/>
      <c r="H43" s="30"/>
      <c r="I43" s="30"/>
      <c r="J43" s="31"/>
    </row>
    <row r="44" spans="2:10" ht="15.75" customHeight="1" x14ac:dyDescent="0.25">
      <c r="B44" s="459"/>
      <c r="C44" s="460"/>
      <c r="E44" s="461"/>
      <c r="F44" s="461"/>
      <c r="G44" s="32"/>
      <c r="H44" s="32"/>
      <c r="I44" s="32"/>
      <c r="J44" s="33"/>
    </row>
    <row r="45" spans="2:10" ht="16.5" customHeight="1" x14ac:dyDescent="0.25">
      <c r="B45" s="459"/>
      <c r="C45" s="460"/>
      <c r="D45" s="34"/>
      <c r="E45" s="461"/>
      <c r="F45" s="461"/>
      <c r="G45" s="34"/>
      <c r="H45" s="34"/>
      <c r="I45" s="34"/>
      <c r="J45" s="35"/>
    </row>
    <row r="46" spans="2:10" ht="15" customHeight="1" x14ac:dyDescent="0.25"/>
    <row r="1048564" ht="12.75" customHeight="1" x14ac:dyDescent="0.25"/>
    <row r="1048565" ht="12.75" customHeight="1" x14ac:dyDescent="0.25"/>
    <row r="1048566" ht="12.75" customHeight="1" x14ac:dyDescent="0.25"/>
  </sheetData>
  <mergeCells count="39">
    <mergeCell ref="B2:C5"/>
    <mergeCell ref="D2:I4"/>
    <mergeCell ref="J2:J3"/>
    <mergeCell ref="B6:B7"/>
    <mergeCell ref="C6:G7"/>
    <mergeCell ref="H6:J6"/>
    <mergeCell ref="I19:J19"/>
    <mergeCell ref="I20:J20"/>
    <mergeCell ref="H12:H13"/>
    <mergeCell ref="C8:G8"/>
    <mergeCell ref="H8:H9"/>
    <mergeCell ref="I8:I9"/>
    <mergeCell ref="J8:J9"/>
    <mergeCell ref="C9:G9"/>
    <mergeCell ref="I12:J12"/>
    <mergeCell ref="I13:J13"/>
    <mergeCell ref="I14:J14"/>
    <mergeCell ref="I15:J15"/>
    <mergeCell ref="I16:J16"/>
    <mergeCell ref="I17:J17"/>
    <mergeCell ref="I18:J18"/>
    <mergeCell ref="B12:B13"/>
    <mergeCell ref="C12:C13"/>
    <mergeCell ref="D12:D13"/>
    <mergeCell ref="E12:G12"/>
    <mergeCell ref="B21:G21"/>
    <mergeCell ref="B14:B20"/>
    <mergeCell ref="C14:C20"/>
    <mergeCell ref="D14:D20"/>
    <mergeCell ref="E43:F43"/>
    <mergeCell ref="B44:B45"/>
    <mergeCell ref="C44:C45"/>
    <mergeCell ref="E44:F45"/>
    <mergeCell ref="I21:J21"/>
    <mergeCell ref="B23:J23"/>
    <mergeCell ref="B24:C37"/>
    <mergeCell ref="H24:J37"/>
    <mergeCell ref="B42:C42"/>
    <mergeCell ref="E42:J42"/>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6"/>
  <sheetViews>
    <sheetView topLeftCell="A4" zoomScaleNormal="100" workbookViewId="0">
      <selection activeCell="C6" sqref="C6:G7"/>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420</v>
      </c>
      <c r="I12" s="470" t="s">
        <v>22</v>
      </c>
      <c r="J12" s="470"/>
    </row>
    <row r="13" spans="2:10" ht="20.100000000000001" customHeight="1" x14ac:dyDescent="0.25">
      <c r="B13" s="475"/>
      <c r="C13" s="476"/>
      <c r="D13" s="477"/>
      <c r="E13" s="11" t="s">
        <v>23</v>
      </c>
      <c r="F13" s="11" t="s">
        <v>1</v>
      </c>
      <c r="G13" s="11" t="s">
        <v>3</v>
      </c>
      <c r="H13" s="478"/>
      <c r="I13" s="470" t="s">
        <v>33</v>
      </c>
      <c r="J13" s="470"/>
    </row>
    <row r="14" spans="2:10" ht="13.9" customHeight="1" x14ac:dyDescent="0.25">
      <c r="B14" s="472">
        <f>PRESUPUESTO!D74</f>
        <v>23048</v>
      </c>
      <c r="C14" s="501" t="str">
        <f>PRESUPUESTO!G74</f>
        <v>SUMINISTRO, TRANSPORTE E INSTALACION  DEMARCACION PASOS PEATONALES, LINEAS DE PARE, SIMBOLOS, TEXTOS Y OTRAS, CON PINTURA PLASTICO EN FRIO.</v>
      </c>
      <c r="D14" s="501" t="str">
        <f>PRESUPUESTO!H74</f>
        <v>M2</v>
      </c>
      <c r="E14" s="12">
        <v>3.15</v>
      </c>
      <c r="F14" s="12">
        <v>5.3</v>
      </c>
      <c r="G14" s="13">
        <v>3</v>
      </c>
      <c r="H14" s="14">
        <f>E14*F14*G14</f>
        <v>50.085000000000001</v>
      </c>
      <c r="I14" s="462" t="s">
        <v>419</v>
      </c>
      <c r="J14" s="462"/>
    </row>
    <row r="15" spans="2:10" ht="13.9" customHeight="1" x14ac:dyDescent="0.25">
      <c r="B15" s="472"/>
      <c r="C15" s="501"/>
      <c r="D15" s="501"/>
      <c r="E15" s="12">
        <v>0.8</v>
      </c>
      <c r="F15" s="12">
        <v>0.8</v>
      </c>
      <c r="G15" s="13">
        <v>6</v>
      </c>
      <c r="H15" s="14">
        <f t="shared" ref="H15:H19" si="0">E15*F15*G15</f>
        <v>3.8400000000000007</v>
      </c>
      <c r="I15" s="462" t="s">
        <v>421</v>
      </c>
      <c r="J15" s="462"/>
    </row>
    <row r="16" spans="2:10" ht="13.9" customHeight="1" x14ac:dyDescent="0.25">
      <c r="B16" s="472"/>
      <c r="C16" s="501"/>
      <c r="D16" s="501"/>
      <c r="E16" s="12">
        <v>2</v>
      </c>
      <c r="F16" s="12">
        <v>1</v>
      </c>
      <c r="G16" s="13">
        <v>4</v>
      </c>
      <c r="H16" s="14">
        <f t="shared" si="0"/>
        <v>8</v>
      </c>
      <c r="I16" s="462" t="s">
        <v>422</v>
      </c>
      <c r="J16" s="462"/>
    </row>
    <row r="17" spans="2:10" ht="13.9" customHeight="1" x14ac:dyDescent="0.25">
      <c r="B17" s="472"/>
      <c r="C17" s="501"/>
      <c r="D17" s="501"/>
      <c r="E17" s="12">
        <v>10</v>
      </c>
      <c r="F17" s="12">
        <v>1</v>
      </c>
      <c r="G17" s="13">
        <v>1</v>
      </c>
      <c r="H17" s="14">
        <f t="shared" si="0"/>
        <v>10</v>
      </c>
      <c r="I17" s="462" t="s">
        <v>423</v>
      </c>
      <c r="J17" s="462"/>
    </row>
    <row r="18" spans="2:10" ht="13.9" customHeight="1" x14ac:dyDescent="0.25">
      <c r="B18" s="472"/>
      <c r="C18" s="501"/>
      <c r="D18" s="501"/>
      <c r="E18" s="12"/>
      <c r="F18" s="12"/>
      <c r="G18" s="13"/>
      <c r="H18" s="14">
        <f t="shared" si="0"/>
        <v>0</v>
      </c>
      <c r="I18" s="462"/>
      <c r="J18" s="462"/>
    </row>
    <row r="19" spans="2:10" ht="13.9" customHeight="1" x14ac:dyDescent="0.25">
      <c r="B19" s="472"/>
      <c r="C19" s="501"/>
      <c r="D19" s="501"/>
      <c r="E19" s="12"/>
      <c r="F19" s="12"/>
      <c r="G19" s="13"/>
      <c r="H19" s="14">
        <f t="shared" si="0"/>
        <v>0</v>
      </c>
      <c r="I19" s="462"/>
      <c r="J19" s="462"/>
    </row>
    <row r="20" spans="2:10" x14ac:dyDescent="0.25">
      <c r="B20" s="472"/>
      <c r="C20" s="501"/>
      <c r="D20" s="501"/>
      <c r="E20" s="12"/>
      <c r="F20" s="12"/>
      <c r="G20" s="13"/>
      <c r="H20" s="14">
        <f t="shared" ref="H20" si="1">+E20*F20*G20</f>
        <v>0</v>
      </c>
      <c r="I20" s="462"/>
      <c r="J20" s="462"/>
    </row>
    <row r="21" spans="2:10" x14ac:dyDescent="0.25">
      <c r="B21" s="466" t="s">
        <v>26</v>
      </c>
      <c r="C21" s="466"/>
      <c r="D21" s="466"/>
      <c r="E21" s="466"/>
      <c r="F21" s="466"/>
      <c r="G21" s="466"/>
      <c r="H21" s="15">
        <f>ROUND(SUM(H14:H20),1)</f>
        <v>71.900000000000006</v>
      </c>
      <c r="I21" s="462"/>
      <c r="J21" s="462"/>
    </row>
    <row r="22" spans="2:10" ht="15.75" thickBot="1" x14ac:dyDescent="0.3">
      <c r="B22" s="16"/>
      <c r="C22" s="17"/>
      <c r="D22" s="17"/>
      <c r="E22" s="17"/>
      <c r="F22" s="17"/>
      <c r="G22" s="17"/>
      <c r="H22" s="17"/>
      <c r="I22" s="18"/>
      <c r="J22" s="19"/>
    </row>
    <row r="23" spans="2:10" ht="15.75" thickBot="1" x14ac:dyDescent="0.3">
      <c r="B23" s="463" t="s">
        <v>27</v>
      </c>
      <c r="C23" s="463"/>
      <c r="D23" s="463"/>
      <c r="E23" s="463"/>
      <c r="F23" s="463"/>
      <c r="G23" s="463"/>
      <c r="H23" s="463"/>
      <c r="I23" s="463"/>
      <c r="J23" s="463"/>
    </row>
    <row r="24" spans="2:10" ht="15.75" thickBot="1" x14ac:dyDescent="0.3">
      <c r="B24" s="464" t="s">
        <v>28</v>
      </c>
      <c r="C24" s="464"/>
      <c r="D24" s="20"/>
      <c r="E24" s="20"/>
      <c r="F24" s="20"/>
      <c r="G24" s="20"/>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2"/>
      <c r="E37" s="22"/>
      <c r="F37" s="22"/>
      <c r="G37" s="22"/>
      <c r="H37" s="465"/>
      <c r="I37" s="465"/>
      <c r="J37" s="465"/>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467" t="s">
        <v>29</v>
      </c>
      <c r="C42" s="467"/>
      <c r="E42" s="468" t="s">
        <v>30</v>
      </c>
      <c r="F42" s="468"/>
      <c r="G42" s="468"/>
      <c r="H42" s="468"/>
      <c r="I42" s="468"/>
      <c r="J42" s="468"/>
    </row>
    <row r="43" spans="2:10" x14ac:dyDescent="0.25">
      <c r="B43" s="27" t="s">
        <v>31</v>
      </c>
      <c r="C43" s="28"/>
      <c r="E43" s="469" t="s">
        <v>32</v>
      </c>
      <c r="F43" s="469"/>
      <c r="G43" s="29"/>
      <c r="H43" s="30"/>
      <c r="I43" s="30"/>
      <c r="J43" s="31"/>
    </row>
    <row r="44" spans="2:10" ht="15.75" customHeight="1" thickBot="1" x14ac:dyDescent="0.3">
      <c r="B44" s="459"/>
      <c r="C44" s="460"/>
      <c r="E44" s="461"/>
      <c r="F44" s="461"/>
      <c r="G44" s="32"/>
      <c r="H44" s="32"/>
      <c r="I44" s="32"/>
      <c r="J44" s="33"/>
    </row>
    <row r="45" spans="2:10" ht="16.5" customHeight="1" thickBot="1" x14ac:dyDescent="0.3">
      <c r="B45" s="459"/>
      <c r="C45" s="460"/>
      <c r="D45" s="34"/>
      <c r="E45" s="461"/>
      <c r="F45" s="461"/>
      <c r="G45" s="34"/>
      <c r="H45" s="34"/>
      <c r="I45" s="34"/>
      <c r="J45" s="35"/>
    </row>
    <row r="46" spans="2:10" ht="15" customHeight="1" x14ac:dyDescent="0.25"/>
    <row r="1048564" ht="12.75" customHeight="1" x14ac:dyDescent="0.25"/>
    <row r="1048565" ht="12.75" customHeight="1" x14ac:dyDescent="0.25"/>
    <row r="1048566" ht="12.75" customHeight="1" x14ac:dyDescent="0.25"/>
  </sheetData>
  <mergeCells count="39">
    <mergeCell ref="B42:C42"/>
    <mergeCell ref="E42:J42"/>
    <mergeCell ref="E43:F43"/>
    <mergeCell ref="B44:B45"/>
    <mergeCell ref="C44:C45"/>
    <mergeCell ref="E44:F45"/>
    <mergeCell ref="B24:C37"/>
    <mergeCell ref="H24:J37"/>
    <mergeCell ref="B21:G21"/>
    <mergeCell ref="B14:B20"/>
    <mergeCell ref="C14:C20"/>
    <mergeCell ref="D14:D20"/>
    <mergeCell ref="I14:J14"/>
    <mergeCell ref="I15:J15"/>
    <mergeCell ref="I16:J16"/>
    <mergeCell ref="I17:J17"/>
    <mergeCell ref="I18:J18"/>
    <mergeCell ref="I20:J20"/>
    <mergeCell ref="C12:C13"/>
    <mergeCell ref="E12:G12"/>
    <mergeCell ref="H12:H13"/>
    <mergeCell ref="I21:J21"/>
    <mergeCell ref="B23:J23"/>
    <mergeCell ref="D12:D13"/>
    <mergeCell ref="I19:J19"/>
    <mergeCell ref="I12:J12"/>
    <mergeCell ref="I13:J13"/>
    <mergeCell ref="B12:B13"/>
    <mergeCell ref="B2:C5"/>
    <mergeCell ref="D2:I4"/>
    <mergeCell ref="J2:J3"/>
    <mergeCell ref="B6:B7"/>
    <mergeCell ref="C6:G7"/>
    <mergeCell ref="H6:J6"/>
    <mergeCell ref="C8:G8"/>
    <mergeCell ref="H8:H9"/>
    <mergeCell ref="I8:I9"/>
    <mergeCell ref="J8:J9"/>
    <mergeCell ref="C9:G9"/>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6"/>
  <sheetViews>
    <sheetView topLeftCell="A4" zoomScaleNormal="100" workbookViewId="0">
      <selection activeCell="E14" sqref="E14"/>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420</v>
      </c>
      <c r="I12" s="470" t="s">
        <v>22</v>
      </c>
      <c r="J12" s="470"/>
    </row>
    <row r="13" spans="2:10" ht="20.100000000000001" customHeight="1" x14ac:dyDescent="0.25">
      <c r="B13" s="475"/>
      <c r="C13" s="476"/>
      <c r="D13" s="477"/>
      <c r="E13" s="11" t="s">
        <v>23</v>
      </c>
      <c r="F13" s="11" t="s">
        <v>1</v>
      </c>
      <c r="G13" s="11" t="s">
        <v>3</v>
      </c>
      <c r="H13" s="478"/>
      <c r="I13" s="470" t="s">
        <v>33</v>
      </c>
      <c r="J13" s="470"/>
    </row>
    <row r="14" spans="2:10" ht="13.9" customHeight="1" x14ac:dyDescent="0.25">
      <c r="B14" s="472">
        <f>PRESUPUESTO!D75</f>
        <v>23051</v>
      </c>
      <c r="C14" s="501" t="str">
        <f>PRESUPUESTO!G75</f>
        <v>SUMINISTRO, TRANSPORTE E INSTALACION  DEMARCACION LINEAS CENTRALES, DE BORDE, DE CARRIL Y OTRAS (Ancho 12cms), CON PINTURA ACRILICA BASE SOLVENTE.</v>
      </c>
      <c r="D14" s="501" t="str">
        <f>PRESUPUESTO!H75</f>
        <v>ML</v>
      </c>
      <c r="E14" s="12">
        <v>370</v>
      </c>
      <c r="F14" s="12">
        <v>0.08</v>
      </c>
      <c r="G14" s="13">
        <v>1</v>
      </c>
      <c r="H14" s="14">
        <f>E14*G14</f>
        <v>370</v>
      </c>
      <c r="I14" s="462" t="s">
        <v>424</v>
      </c>
      <c r="J14" s="462"/>
    </row>
    <row r="15" spans="2:10" ht="13.9" customHeight="1" x14ac:dyDescent="0.25">
      <c r="B15" s="472"/>
      <c r="C15" s="501"/>
      <c r="D15" s="501"/>
      <c r="E15" s="12">
        <v>370</v>
      </c>
      <c r="F15" s="12">
        <v>0.08</v>
      </c>
      <c r="G15" s="13">
        <v>1</v>
      </c>
      <c r="H15" s="14">
        <f t="shared" ref="H15:H19" si="0">E15*G15</f>
        <v>370</v>
      </c>
      <c r="I15" s="462" t="s">
        <v>425</v>
      </c>
      <c r="J15" s="462"/>
    </row>
    <row r="16" spans="2:10" ht="13.9" customHeight="1" x14ac:dyDescent="0.25">
      <c r="B16" s="472"/>
      <c r="C16" s="501"/>
      <c r="D16" s="501"/>
      <c r="E16" s="12">
        <v>370</v>
      </c>
      <c r="F16" s="12">
        <v>0.08</v>
      </c>
      <c r="G16" s="13">
        <v>1</v>
      </c>
      <c r="H16" s="14">
        <f t="shared" si="0"/>
        <v>370</v>
      </c>
      <c r="I16" s="462" t="s">
        <v>426</v>
      </c>
      <c r="J16" s="462"/>
    </row>
    <row r="17" spans="2:10" ht="13.9" customHeight="1" x14ac:dyDescent="0.25">
      <c r="B17" s="472"/>
      <c r="C17" s="501"/>
      <c r="D17" s="501"/>
      <c r="E17" s="12">
        <v>10</v>
      </c>
      <c r="F17" s="12">
        <v>0.08</v>
      </c>
      <c r="G17" s="13">
        <v>1</v>
      </c>
      <c r="H17" s="14">
        <f t="shared" si="0"/>
        <v>10</v>
      </c>
      <c r="I17" s="462" t="s">
        <v>427</v>
      </c>
      <c r="J17" s="462"/>
    </row>
    <row r="18" spans="2:10" ht="13.9" customHeight="1" x14ac:dyDescent="0.25">
      <c r="B18" s="472"/>
      <c r="C18" s="501"/>
      <c r="D18" s="501"/>
      <c r="E18" s="12"/>
      <c r="F18" s="12"/>
      <c r="G18" s="13"/>
      <c r="H18" s="14">
        <f t="shared" si="0"/>
        <v>0</v>
      </c>
      <c r="I18" s="462"/>
      <c r="J18" s="462"/>
    </row>
    <row r="19" spans="2:10" ht="13.9" customHeight="1" x14ac:dyDescent="0.25">
      <c r="B19" s="472"/>
      <c r="C19" s="501"/>
      <c r="D19" s="501"/>
      <c r="E19" s="12"/>
      <c r="F19" s="12"/>
      <c r="G19" s="13"/>
      <c r="H19" s="14">
        <f t="shared" si="0"/>
        <v>0</v>
      </c>
      <c r="I19" s="462"/>
      <c r="J19" s="462"/>
    </row>
    <row r="20" spans="2:10" x14ac:dyDescent="0.25">
      <c r="B20" s="472"/>
      <c r="C20" s="501"/>
      <c r="D20" s="501"/>
      <c r="E20" s="12"/>
      <c r="F20" s="12"/>
      <c r="G20" s="13"/>
      <c r="H20" s="14">
        <f t="shared" ref="H20" si="1">+E20*F20*G20</f>
        <v>0</v>
      </c>
      <c r="I20" s="462"/>
      <c r="J20" s="462"/>
    </row>
    <row r="21" spans="2:10" x14ac:dyDescent="0.25">
      <c r="B21" s="466" t="s">
        <v>26</v>
      </c>
      <c r="C21" s="466"/>
      <c r="D21" s="466"/>
      <c r="E21" s="466"/>
      <c r="F21" s="466"/>
      <c r="G21" s="466"/>
      <c r="H21" s="15">
        <f>ROUND(SUM(H14:H20),1)</f>
        <v>1120</v>
      </c>
      <c r="I21" s="462"/>
      <c r="J21" s="462"/>
    </row>
    <row r="22" spans="2:10" ht="15.75" thickBot="1" x14ac:dyDescent="0.3">
      <c r="B22" s="16"/>
      <c r="C22" s="17"/>
      <c r="D22" s="17"/>
      <c r="E22" s="17"/>
      <c r="F22" s="17"/>
      <c r="G22" s="17"/>
      <c r="H22" s="17"/>
      <c r="I22" s="18"/>
      <c r="J22" s="19"/>
    </row>
    <row r="23" spans="2:10" ht="15.75" thickBot="1" x14ac:dyDescent="0.3">
      <c r="B23" s="463" t="s">
        <v>27</v>
      </c>
      <c r="C23" s="463"/>
      <c r="D23" s="463"/>
      <c r="E23" s="463"/>
      <c r="F23" s="463"/>
      <c r="G23" s="463"/>
      <c r="H23" s="463"/>
      <c r="I23" s="463"/>
      <c r="J23" s="463"/>
    </row>
    <row r="24" spans="2:10" ht="15.75" thickBot="1" x14ac:dyDescent="0.3">
      <c r="B24" s="464" t="s">
        <v>28</v>
      </c>
      <c r="C24" s="464"/>
      <c r="D24" s="20"/>
      <c r="E24" s="20"/>
      <c r="F24" s="20"/>
      <c r="G24" s="20"/>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2"/>
      <c r="E37" s="22"/>
      <c r="F37" s="22"/>
      <c r="G37" s="22"/>
      <c r="H37" s="465"/>
      <c r="I37" s="465"/>
      <c r="J37" s="465"/>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467" t="s">
        <v>29</v>
      </c>
      <c r="C42" s="467"/>
      <c r="E42" s="468" t="s">
        <v>30</v>
      </c>
      <c r="F42" s="468"/>
      <c r="G42" s="468"/>
      <c r="H42" s="468"/>
      <c r="I42" s="468"/>
      <c r="J42" s="468"/>
    </row>
    <row r="43" spans="2:10" x14ac:dyDescent="0.25">
      <c r="B43" s="27" t="s">
        <v>31</v>
      </c>
      <c r="C43" s="28"/>
      <c r="E43" s="469" t="s">
        <v>32</v>
      </c>
      <c r="F43" s="469"/>
      <c r="G43" s="29"/>
      <c r="H43" s="30"/>
      <c r="I43" s="30"/>
      <c r="J43" s="31"/>
    </row>
    <row r="44" spans="2:10" ht="15.75" customHeight="1" thickBot="1" x14ac:dyDescent="0.3">
      <c r="B44" s="459"/>
      <c r="C44" s="460"/>
      <c r="E44" s="461"/>
      <c r="F44" s="461"/>
      <c r="G44" s="32"/>
      <c r="H44" s="32"/>
      <c r="I44" s="32"/>
      <c r="J44" s="33"/>
    </row>
    <row r="45" spans="2:10" ht="16.5" customHeight="1" thickBot="1" x14ac:dyDescent="0.3">
      <c r="B45" s="459"/>
      <c r="C45" s="460"/>
      <c r="D45" s="34"/>
      <c r="E45" s="461"/>
      <c r="F45" s="461"/>
      <c r="G45" s="34"/>
      <c r="H45" s="34"/>
      <c r="I45" s="34"/>
      <c r="J45" s="35"/>
    </row>
    <row r="46" spans="2:10" ht="15" customHeight="1" x14ac:dyDescent="0.25"/>
    <row r="1048564" ht="12.75" customHeight="1" x14ac:dyDescent="0.25"/>
    <row r="1048565" ht="12.75" customHeight="1" x14ac:dyDescent="0.25"/>
    <row r="1048566" ht="12.75" customHeight="1" x14ac:dyDescent="0.25"/>
  </sheetData>
  <mergeCells count="39">
    <mergeCell ref="B42:C42"/>
    <mergeCell ref="E42:J42"/>
    <mergeCell ref="E43:F43"/>
    <mergeCell ref="B44:B45"/>
    <mergeCell ref="C44:C45"/>
    <mergeCell ref="E44:F45"/>
    <mergeCell ref="I19:J19"/>
    <mergeCell ref="I20:J20"/>
    <mergeCell ref="B21:G21"/>
    <mergeCell ref="I21:J21"/>
    <mergeCell ref="B23:J23"/>
    <mergeCell ref="B24:C37"/>
    <mergeCell ref="H24:J37"/>
    <mergeCell ref="I12:J12"/>
    <mergeCell ref="I13:J13"/>
    <mergeCell ref="B14:B20"/>
    <mergeCell ref="C14:C20"/>
    <mergeCell ref="D14:D20"/>
    <mergeCell ref="I14:J14"/>
    <mergeCell ref="I15:J15"/>
    <mergeCell ref="I16:J16"/>
    <mergeCell ref="I17:J17"/>
    <mergeCell ref="I18:J18"/>
    <mergeCell ref="B12:B13"/>
    <mergeCell ref="C12:C13"/>
    <mergeCell ref="D12:D13"/>
    <mergeCell ref="E12:G12"/>
    <mergeCell ref="H12:H13"/>
    <mergeCell ref="B2:C5"/>
    <mergeCell ref="D2:I4"/>
    <mergeCell ref="J2:J3"/>
    <mergeCell ref="B6:B7"/>
    <mergeCell ref="C6:G7"/>
    <mergeCell ref="H6:J6"/>
    <mergeCell ref="C8:G8"/>
    <mergeCell ref="H8:H9"/>
    <mergeCell ref="I8:I9"/>
    <mergeCell ref="J8:J9"/>
    <mergeCell ref="C9:G9"/>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00FF"/>
  </sheetPr>
  <dimension ref="A1:AMJ1048566"/>
  <sheetViews>
    <sheetView topLeftCell="A7" zoomScaleNormal="100" workbookViewId="0">
      <selection activeCell="C6" sqref="C6:G7"/>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420</v>
      </c>
      <c r="I12" s="470" t="s">
        <v>22</v>
      </c>
      <c r="J12" s="470"/>
    </row>
    <row r="13" spans="2:10" ht="20.100000000000001" customHeight="1" x14ac:dyDescent="0.25">
      <c r="B13" s="475"/>
      <c r="C13" s="476"/>
      <c r="D13" s="477"/>
      <c r="E13" s="11" t="s">
        <v>23</v>
      </c>
      <c r="F13" s="11" t="s">
        <v>1</v>
      </c>
      <c r="G13" s="11" t="s">
        <v>3</v>
      </c>
      <c r="H13" s="478"/>
      <c r="I13" s="470" t="s">
        <v>33</v>
      </c>
      <c r="J13" s="470"/>
    </row>
    <row r="14" spans="2:10" ht="13.9" customHeight="1" x14ac:dyDescent="0.25">
      <c r="B14" s="472">
        <f>PRESUPUESTO!D76</f>
        <v>0</v>
      </c>
      <c r="C14" s="501" t="str">
        <f>PRESUPUESTO!G76</f>
        <v>SUMINISTRO, TRANSPORTE E INSTALACIÓN FRESADO DE MARCAS VIALES</v>
      </c>
      <c r="D14" s="501" t="str">
        <f>PRESUPUESTO!H76</f>
        <v>ML</v>
      </c>
      <c r="E14" s="12">
        <v>370</v>
      </c>
      <c r="F14" s="12">
        <v>0.08</v>
      </c>
      <c r="G14" s="13">
        <v>1</v>
      </c>
      <c r="H14" s="14">
        <f>E14*G14</f>
        <v>370</v>
      </c>
      <c r="I14" s="462" t="s">
        <v>424</v>
      </c>
      <c r="J14" s="462"/>
    </row>
    <row r="15" spans="2:10" ht="13.9" customHeight="1" x14ac:dyDescent="0.25">
      <c r="B15" s="472"/>
      <c r="C15" s="501"/>
      <c r="D15" s="501"/>
      <c r="E15" s="12">
        <v>370</v>
      </c>
      <c r="F15" s="12">
        <v>0.08</v>
      </c>
      <c r="G15" s="13">
        <v>1</v>
      </c>
      <c r="H15" s="14">
        <f t="shared" ref="H15:H19" si="0">E15*G15</f>
        <v>370</v>
      </c>
      <c r="I15" s="462" t="s">
        <v>425</v>
      </c>
      <c r="J15" s="462"/>
    </row>
    <row r="16" spans="2:10" ht="13.9" customHeight="1" x14ac:dyDescent="0.25">
      <c r="B16" s="472"/>
      <c r="C16" s="501"/>
      <c r="D16" s="501"/>
      <c r="E16" s="12">
        <v>370</v>
      </c>
      <c r="F16" s="12">
        <v>0.08</v>
      </c>
      <c r="G16" s="13">
        <v>1</v>
      </c>
      <c r="H16" s="14">
        <f t="shared" si="0"/>
        <v>370</v>
      </c>
      <c r="I16" s="462" t="s">
        <v>426</v>
      </c>
      <c r="J16" s="462"/>
    </row>
    <row r="17" spans="2:10" ht="13.9" customHeight="1" x14ac:dyDescent="0.25">
      <c r="B17" s="472"/>
      <c r="C17" s="501"/>
      <c r="D17" s="501"/>
      <c r="E17" s="12">
        <v>10</v>
      </c>
      <c r="F17" s="12">
        <v>0.08</v>
      </c>
      <c r="G17" s="13">
        <v>1</v>
      </c>
      <c r="H17" s="14">
        <f t="shared" si="0"/>
        <v>10</v>
      </c>
      <c r="I17" s="462" t="s">
        <v>427</v>
      </c>
      <c r="J17" s="462"/>
    </row>
    <row r="18" spans="2:10" ht="13.9" customHeight="1" x14ac:dyDescent="0.25">
      <c r="B18" s="472"/>
      <c r="C18" s="501"/>
      <c r="D18" s="501"/>
      <c r="E18" s="12"/>
      <c r="F18" s="12"/>
      <c r="G18" s="13"/>
      <c r="H18" s="14">
        <f t="shared" si="0"/>
        <v>0</v>
      </c>
      <c r="I18" s="462"/>
      <c r="J18" s="462"/>
    </row>
    <row r="19" spans="2:10" ht="13.9" customHeight="1" x14ac:dyDescent="0.25">
      <c r="B19" s="472"/>
      <c r="C19" s="501"/>
      <c r="D19" s="501"/>
      <c r="E19" s="12"/>
      <c r="F19" s="12"/>
      <c r="G19" s="13"/>
      <c r="H19" s="14">
        <f t="shared" si="0"/>
        <v>0</v>
      </c>
      <c r="I19" s="462"/>
      <c r="J19" s="462"/>
    </row>
    <row r="20" spans="2:10" x14ac:dyDescent="0.25">
      <c r="B20" s="472"/>
      <c r="C20" s="501"/>
      <c r="D20" s="501"/>
      <c r="E20" s="12"/>
      <c r="F20" s="12"/>
      <c r="G20" s="13"/>
      <c r="H20" s="14">
        <f t="shared" ref="H20" si="1">+E20*F20*G20</f>
        <v>0</v>
      </c>
      <c r="I20" s="462"/>
      <c r="J20" s="462"/>
    </row>
    <row r="21" spans="2:10" x14ac:dyDescent="0.25">
      <c r="B21" s="466" t="s">
        <v>26</v>
      </c>
      <c r="C21" s="466"/>
      <c r="D21" s="466"/>
      <c r="E21" s="466"/>
      <c r="F21" s="466"/>
      <c r="G21" s="466"/>
      <c r="H21" s="15">
        <f>ROUND(SUM(H14:H20),1)</f>
        <v>1120</v>
      </c>
      <c r="I21" s="462"/>
      <c r="J21" s="462"/>
    </row>
    <row r="22" spans="2:10" ht="15.75" thickBot="1" x14ac:dyDescent="0.3">
      <c r="B22" s="16"/>
      <c r="C22" s="17"/>
      <c r="D22" s="17"/>
      <c r="E22" s="17"/>
      <c r="F22" s="17"/>
      <c r="G22" s="17"/>
      <c r="H22" s="17"/>
      <c r="I22" s="18"/>
      <c r="J22" s="19"/>
    </row>
    <row r="23" spans="2:10" ht="15.75" thickBot="1" x14ac:dyDescent="0.3">
      <c r="B23" s="463" t="s">
        <v>27</v>
      </c>
      <c r="C23" s="463"/>
      <c r="D23" s="463"/>
      <c r="E23" s="463"/>
      <c r="F23" s="463"/>
      <c r="G23" s="463"/>
      <c r="H23" s="463"/>
      <c r="I23" s="463"/>
      <c r="J23" s="463"/>
    </row>
    <row r="24" spans="2:10" ht="15.75" thickBot="1" x14ac:dyDescent="0.3">
      <c r="B24" s="464" t="s">
        <v>28</v>
      </c>
      <c r="C24" s="464"/>
      <c r="D24" s="20"/>
      <c r="E24" s="20"/>
      <c r="F24" s="20"/>
      <c r="G24" s="20"/>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2"/>
      <c r="E37" s="22"/>
      <c r="F37" s="22"/>
      <c r="G37" s="22"/>
      <c r="H37" s="465"/>
      <c r="I37" s="465"/>
      <c r="J37" s="465"/>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467" t="s">
        <v>29</v>
      </c>
      <c r="C42" s="467"/>
      <c r="E42" s="468" t="s">
        <v>30</v>
      </c>
      <c r="F42" s="468"/>
      <c r="G42" s="468"/>
      <c r="H42" s="468"/>
      <c r="I42" s="468"/>
      <c r="J42" s="468"/>
    </row>
    <row r="43" spans="2:10" x14ac:dyDescent="0.25">
      <c r="B43" s="27" t="s">
        <v>31</v>
      </c>
      <c r="C43" s="28"/>
      <c r="E43" s="469" t="s">
        <v>32</v>
      </c>
      <c r="F43" s="469"/>
      <c r="G43" s="29"/>
      <c r="H43" s="30"/>
      <c r="I43" s="30"/>
      <c r="J43" s="31"/>
    </row>
    <row r="44" spans="2:10" ht="15.75" customHeight="1" thickBot="1" x14ac:dyDescent="0.3">
      <c r="B44" s="459"/>
      <c r="C44" s="460"/>
      <c r="E44" s="461"/>
      <c r="F44" s="461"/>
      <c r="G44" s="32"/>
      <c r="H44" s="32"/>
      <c r="I44" s="32"/>
      <c r="J44" s="33"/>
    </row>
    <row r="45" spans="2:10" ht="16.5" customHeight="1" thickBot="1" x14ac:dyDescent="0.3">
      <c r="B45" s="459"/>
      <c r="C45" s="460"/>
      <c r="D45" s="34"/>
      <c r="E45" s="461"/>
      <c r="F45" s="461"/>
      <c r="G45" s="34"/>
      <c r="H45" s="34"/>
      <c r="I45" s="34"/>
      <c r="J45" s="35"/>
    </row>
    <row r="46" spans="2:10" ht="15" customHeight="1" x14ac:dyDescent="0.25"/>
    <row r="1048564" ht="12.75" customHeight="1" x14ac:dyDescent="0.25"/>
    <row r="1048565" ht="12.75" customHeight="1" x14ac:dyDescent="0.25"/>
    <row r="1048566" ht="12.75" customHeight="1" x14ac:dyDescent="0.25"/>
  </sheetData>
  <mergeCells count="39">
    <mergeCell ref="B42:C42"/>
    <mergeCell ref="E42:J42"/>
    <mergeCell ref="E43:F43"/>
    <mergeCell ref="B44:B45"/>
    <mergeCell ref="C44:C45"/>
    <mergeCell ref="E44:F45"/>
    <mergeCell ref="I19:J19"/>
    <mergeCell ref="I20:J20"/>
    <mergeCell ref="B21:G21"/>
    <mergeCell ref="I21:J21"/>
    <mergeCell ref="B23:J23"/>
    <mergeCell ref="B24:C37"/>
    <mergeCell ref="H24:J37"/>
    <mergeCell ref="I12:J12"/>
    <mergeCell ref="I13:J13"/>
    <mergeCell ref="B14:B20"/>
    <mergeCell ref="C14:C20"/>
    <mergeCell ref="D14:D20"/>
    <mergeCell ref="I14:J14"/>
    <mergeCell ref="I15:J15"/>
    <mergeCell ref="I16:J16"/>
    <mergeCell ref="I17:J17"/>
    <mergeCell ref="I18:J18"/>
    <mergeCell ref="B12:B13"/>
    <mergeCell ref="C12:C13"/>
    <mergeCell ref="D12:D13"/>
    <mergeCell ref="E12:G12"/>
    <mergeCell ref="H12:H13"/>
    <mergeCell ref="B2:C5"/>
    <mergeCell ref="D2:I4"/>
    <mergeCell ref="J2:J3"/>
    <mergeCell ref="B6:B7"/>
    <mergeCell ref="C6:G7"/>
    <mergeCell ref="H6:J6"/>
    <mergeCell ref="C8:G8"/>
    <mergeCell ref="H8:H9"/>
    <mergeCell ref="I8:I9"/>
    <mergeCell ref="J8:J9"/>
    <mergeCell ref="C9:G9"/>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1048566"/>
  <sheetViews>
    <sheetView topLeftCell="A10" zoomScaleNormal="100" workbookViewId="0">
      <selection activeCell="B14" sqref="B14:B20"/>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306</v>
      </c>
      <c r="I12" s="470" t="s">
        <v>22</v>
      </c>
      <c r="J12" s="470"/>
    </row>
    <row r="13" spans="2:10" ht="27" customHeight="1" x14ac:dyDescent="0.25">
      <c r="B13" s="475"/>
      <c r="C13" s="476"/>
      <c r="D13" s="477"/>
      <c r="E13" s="11" t="s">
        <v>3</v>
      </c>
      <c r="F13" s="11" t="s">
        <v>1</v>
      </c>
      <c r="G13" s="264" t="s">
        <v>303</v>
      </c>
      <c r="H13" s="478"/>
      <c r="I13" s="470" t="s">
        <v>33</v>
      </c>
      <c r="J13" s="470"/>
    </row>
    <row r="14" spans="2:10" ht="13.9" customHeight="1" x14ac:dyDescent="0.25">
      <c r="B14" s="472" t="str">
        <f>PRESUPUESTO!D79</f>
        <v>023.053-1</v>
      </c>
      <c r="C14" s="473" t="str">
        <f>PRESUPUESTO!G79</f>
        <v xml:space="preserve">SUMINISTRO, TRANSPORTE E INSTALACION SEÑALES VERTICALES DOBLE GRADO DIAMANTE. SR/SP (60cms). PARA FIJAR EN POSTE EXISTENTE (Sección Circular).  </v>
      </c>
      <c r="D14" s="473" t="str">
        <f>PRESUPUESTO!H79</f>
        <v>UN</v>
      </c>
      <c r="E14" s="12">
        <v>1</v>
      </c>
      <c r="F14" s="12"/>
      <c r="G14" s="13"/>
      <c r="H14" s="14">
        <f>E14</f>
        <v>1</v>
      </c>
      <c r="I14" s="462" t="s">
        <v>5</v>
      </c>
      <c r="J14" s="462"/>
    </row>
    <row r="15" spans="2:10" ht="13.9" customHeight="1" x14ac:dyDescent="0.25">
      <c r="B15" s="472"/>
      <c r="C15" s="473"/>
      <c r="D15" s="473"/>
      <c r="E15" s="12">
        <v>1</v>
      </c>
      <c r="F15" s="12"/>
      <c r="G15" s="13"/>
      <c r="H15" s="14">
        <f t="shared" ref="H15:H16" si="0">E15</f>
        <v>1</v>
      </c>
      <c r="I15" s="462" t="s">
        <v>6</v>
      </c>
      <c r="J15" s="462"/>
    </row>
    <row r="16" spans="2:10" ht="13.9" customHeight="1" x14ac:dyDescent="0.25">
      <c r="B16" s="472"/>
      <c r="C16" s="473"/>
      <c r="D16" s="473"/>
      <c r="E16" s="12">
        <v>1</v>
      </c>
      <c r="F16" s="12"/>
      <c r="G16" s="13"/>
      <c r="H16" s="14">
        <f t="shared" si="0"/>
        <v>1</v>
      </c>
      <c r="I16" s="462" t="s">
        <v>7</v>
      </c>
      <c r="J16" s="462"/>
    </row>
    <row r="17" spans="2:10" ht="13.9" customHeight="1" x14ac:dyDescent="0.25">
      <c r="B17" s="472"/>
      <c r="C17" s="473"/>
      <c r="D17" s="473"/>
      <c r="E17" s="12"/>
      <c r="F17" s="12"/>
      <c r="G17" s="13"/>
      <c r="H17" s="14">
        <f t="shared" ref="H17:H20" si="1">+E17*F17*G17</f>
        <v>0</v>
      </c>
      <c r="I17" s="462"/>
      <c r="J17" s="462"/>
    </row>
    <row r="18" spans="2:10" ht="13.9" customHeight="1" x14ac:dyDescent="0.25">
      <c r="B18" s="472"/>
      <c r="C18" s="473"/>
      <c r="D18" s="473"/>
      <c r="E18" s="12"/>
      <c r="F18" s="12"/>
      <c r="G18" s="13"/>
      <c r="H18" s="14">
        <f t="shared" si="1"/>
        <v>0</v>
      </c>
      <c r="I18" s="462"/>
      <c r="J18" s="462"/>
    </row>
    <row r="19" spans="2:10" ht="13.9" customHeight="1" x14ac:dyDescent="0.25">
      <c r="B19" s="472"/>
      <c r="C19" s="473"/>
      <c r="D19" s="473"/>
      <c r="E19" s="12"/>
      <c r="F19" s="12"/>
      <c r="G19" s="13"/>
      <c r="H19" s="14">
        <f t="shared" si="1"/>
        <v>0</v>
      </c>
      <c r="I19" s="462"/>
      <c r="J19" s="462"/>
    </row>
    <row r="20" spans="2:10" x14ac:dyDescent="0.25">
      <c r="B20" s="472"/>
      <c r="C20" s="473"/>
      <c r="D20" s="473"/>
      <c r="E20" s="12"/>
      <c r="F20" s="12"/>
      <c r="G20" s="13"/>
      <c r="H20" s="14">
        <f t="shared" si="1"/>
        <v>0</v>
      </c>
      <c r="I20" s="462"/>
      <c r="J20" s="462"/>
    </row>
    <row r="21" spans="2:10" x14ac:dyDescent="0.25">
      <c r="B21" s="466" t="s">
        <v>26</v>
      </c>
      <c r="C21" s="466"/>
      <c r="D21" s="466"/>
      <c r="E21" s="466"/>
      <c r="F21" s="466"/>
      <c r="G21" s="466"/>
      <c r="H21" s="15">
        <f>ROUND(SUM(H14:H20),1)</f>
        <v>3</v>
      </c>
      <c r="I21" s="462"/>
      <c r="J21" s="462"/>
    </row>
    <row r="22" spans="2:10" ht="15.75" thickBot="1" x14ac:dyDescent="0.3">
      <c r="B22" s="16"/>
      <c r="C22" s="17"/>
      <c r="D22" s="17"/>
      <c r="E22" s="17"/>
      <c r="F22" s="17"/>
      <c r="G22" s="17"/>
      <c r="H22" s="17"/>
      <c r="I22" s="18"/>
      <c r="J22" s="19"/>
    </row>
    <row r="23" spans="2:10" ht="15.75" thickBot="1" x14ac:dyDescent="0.3">
      <c r="B23" s="463" t="s">
        <v>27</v>
      </c>
      <c r="C23" s="463"/>
      <c r="D23" s="463"/>
      <c r="E23" s="463"/>
      <c r="F23" s="463"/>
      <c r="G23" s="463"/>
      <c r="H23" s="463"/>
      <c r="I23" s="463"/>
      <c r="J23" s="463"/>
    </row>
    <row r="24" spans="2:10" ht="15.75" thickBot="1" x14ac:dyDescent="0.3">
      <c r="B24" s="464" t="s">
        <v>28</v>
      </c>
      <c r="C24" s="464"/>
      <c r="D24" s="20"/>
      <c r="E24" s="20"/>
      <c r="F24" s="20"/>
      <c r="G24" s="20"/>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2"/>
      <c r="E37" s="22"/>
      <c r="F37" s="22"/>
      <c r="G37" s="22"/>
      <c r="H37" s="465"/>
      <c r="I37" s="465"/>
      <c r="J37" s="465"/>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467" t="s">
        <v>29</v>
      </c>
      <c r="C42" s="467"/>
      <c r="E42" s="468" t="s">
        <v>30</v>
      </c>
      <c r="F42" s="468"/>
      <c r="G42" s="468"/>
      <c r="H42" s="468"/>
      <c r="I42" s="468"/>
      <c r="J42" s="468"/>
    </row>
    <row r="43" spans="2:10" x14ac:dyDescent="0.25">
      <c r="B43" s="27" t="s">
        <v>31</v>
      </c>
      <c r="C43" s="28"/>
      <c r="E43" s="469" t="s">
        <v>32</v>
      </c>
      <c r="F43" s="469"/>
      <c r="G43" s="29"/>
      <c r="H43" s="30"/>
      <c r="I43" s="30"/>
      <c r="J43" s="31"/>
    </row>
    <row r="44" spans="2:10" ht="15.75" customHeight="1" thickBot="1" x14ac:dyDescent="0.3">
      <c r="B44" s="459"/>
      <c r="C44" s="460"/>
      <c r="E44" s="461"/>
      <c r="F44" s="461"/>
      <c r="G44" s="32"/>
      <c r="H44" s="32"/>
      <c r="I44" s="32"/>
      <c r="J44" s="33"/>
    </row>
    <row r="45" spans="2:10" ht="16.5" customHeight="1" thickBot="1" x14ac:dyDescent="0.3">
      <c r="B45" s="459"/>
      <c r="C45" s="460"/>
      <c r="D45" s="34"/>
      <c r="E45" s="461"/>
      <c r="F45" s="461"/>
      <c r="G45" s="34"/>
      <c r="H45" s="34"/>
      <c r="I45" s="34"/>
      <c r="J45" s="35"/>
    </row>
    <row r="46" spans="2:10" ht="15" customHeight="1" x14ac:dyDescent="0.25"/>
    <row r="1048564" ht="12.75" customHeight="1" x14ac:dyDescent="0.25"/>
    <row r="1048565" ht="12.75" customHeight="1" x14ac:dyDescent="0.25"/>
    <row r="1048566" ht="12.75" customHeight="1" x14ac:dyDescent="0.25"/>
  </sheetData>
  <mergeCells count="39">
    <mergeCell ref="B42:C42"/>
    <mergeCell ref="E42:J42"/>
    <mergeCell ref="E43:F43"/>
    <mergeCell ref="B44:B45"/>
    <mergeCell ref="C44:C45"/>
    <mergeCell ref="E44:F45"/>
    <mergeCell ref="I21:J21"/>
    <mergeCell ref="B23:J23"/>
    <mergeCell ref="B24:C37"/>
    <mergeCell ref="H24:J37"/>
    <mergeCell ref="B21:G21"/>
    <mergeCell ref="I19:J19"/>
    <mergeCell ref="I20:J20"/>
    <mergeCell ref="I12:J12"/>
    <mergeCell ref="I13:J13"/>
    <mergeCell ref="B14:B20"/>
    <mergeCell ref="C14:C20"/>
    <mergeCell ref="D14:D20"/>
    <mergeCell ref="I14:J14"/>
    <mergeCell ref="I15:J15"/>
    <mergeCell ref="I16:J16"/>
    <mergeCell ref="I17:J17"/>
    <mergeCell ref="I18:J18"/>
    <mergeCell ref="B12:B13"/>
    <mergeCell ref="C12:C13"/>
    <mergeCell ref="D12:D13"/>
    <mergeCell ref="E12:G12"/>
    <mergeCell ref="H12:H13"/>
    <mergeCell ref="C8:G8"/>
    <mergeCell ref="H8:H9"/>
    <mergeCell ref="I8:I9"/>
    <mergeCell ref="J8:J9"/>
    <mergeCell ref="C9:G9"/>
    <mergeCell ref="B2:C5"/>
    <mergeCell ref="D2:I4"/>
    <mergeCell ref="J2:J3"/>
    <mergeCell ref="B6:B7"/>
    <mergeCell ref="C6:G7"/>
    <mergeCell ref="H6:J6"/>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1048566"/>
  <sheetViews>
    <sheetView topLeftCell="A7" zoomScaleNormal="100" workbookViewId="0">
      <selection activeCell="H21" sqref="H21"/>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332</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306</v>
      </c>
      <c r="I12" s="470" t="s">
        <v>22</v>
      </c>
      <c r="J12" s="470"/>
    </row>
    <row r="13" spans="2:10" ht="27" customHeight="1" x14ac:dyDescent="0.25">
      <c r="B13" s="475"/>
      <c r="C13" s="476"/>
      <c r="D13" s="477"/>
      <c r="E13" s="11" t="s">
        <v>3</v>
      </c>
      <c r="F13" s="11" t="s">
        <v>1</v>
      </c>
      <c r="G13" s="264" t="s">
        <v>303</v>
      </c>
      <c r="H13" s="478"/>
      <c r="I13" s="470" t="s">
        <v>33</v>
      </c>
      <c r="J13" s="470"/>
    </row>
    <row r="14" spans="2:10" ht="13.9" customHeight="1" x14ac:dyDescent="0.25">
      <c r="B14" s="472" t="str">
        <f>PRESUPUESTO!D80</f>
        <v>023.056-1</v>
      </c>
      <c r="C14" s="473" t="str">
        <f>PRESUPUESTO!G80</f>
        <v xml:space="preserve">SUMINISTRO, TRANSPORTE E INSTALACION SEÑALES VERTICALES DOBLE GRADO DIAMANTE. SR/SP (60cms). PEDESTAL RECTO (Sección Circular).  </v>
      </c>
      <c r="D14" s="473" t="str">
        <f>PRESUPUESTO!H80</f>
        <v>UN</v>
      </c>
      <c r="E14" s="12">
        <v>2</v>
      </c>
      <c r="F14" s="12"/>
      <c r="G14" s="13"/>
      <c r="H14" s="14">
        <f>E14</f>
        <v>2</v>
      </c>
      <c r="I14" s="462" t="s">
        <v>5</v>
      </c>
      <c r="J14" s="462"/>
    </row>
    <row r="15" spans="2:10" ht="13.9" customHeight="1" x14ac:dyDescent="0.25">
      <c r="B15" s="472"/>
      <c r="C15" s="473"/>
      <c r="D15" s="473"/>
      <c r="E15" s="12">
        <v>1</v>
      </c>
      <c r="F15" s="12"/>
      <c r="G15" s="13"/>
      <c r="H15" s="14">
        <f t="shared" ref="H15:H16" si="0">E15</f>
        <v>1</v>
      </c>
      <c r="I15" s="462" t="s">
        <v>6</v>
      </c>
      <c r="J15" s="462"/>
    </row>
    <row r="16" spans="2:10" ht="13.9" customHeight="1" x14ac:dyDescent="0.25">
      <c r="B16" s="472"/>
      <c r="C16" s="473"/>
      <c r="D16" s="473"/>
      <c r="E16" s="12">
        <v>2</v>
      </c>
      <c r="F16" s="12"/>
      <c r="G16" s="13"/>
      <c r="H16" s="14">
        <f t="shared" si="0"/>
        <v>2</v>
      </c>
      <c r="I16" s="462" t="s">
        <v>7</v>
      </c>
      <c r="J16" s="462"/>
    </row>
    <row r="17" spans="2:10" ht="13.9" customHeight="1" x14ac:dyDescent="0.25">
      <c r="B17" s="472"/>
      <c r="C17" s="473"/>
      <c r="D17" s="473"/>
      <c r="E17" s="12"/>
      <c r="F17" s="12"/>
      <c r="G17" s="13"/>
      <c r="H17" s="14">
        <f t="shared" ref="H17:H20" si="1">+E17*F17*G17</f>
        <v>0</v>
      </c>
      <c r="I17" s="462"/>
      <c r="J17" s="462"/>
    </row>
    <row r="18" spans="2:10" ht="13.9" customHeight="1" x14ac:dyDescent="0.25">
      <c r="B18" s="472"/>
      <c r="C18" s="473"/>
      <c r="D18" s="473"/>
      <c r="E18" s="12"/>
      <c r="F18" s="12"/>
      <c r="G18" s="13"/>
      <c r="H18" s="14">
        <f t="shared" si="1"/>
        <v>0</v>
      </c>
      <c r="I18" s="462"/>
      <c r="J18" s="462"/>
    </row>
    <row r="19" spans="2:10" ht="13.9" customHeight="1" x14ac:dyDescent="0.25">
      <c r="B19" s="472"/>
      <c r="C19" s="473"/>
      <c r="D19" s="473"/>
      <c r="E19" s="12"/>
      <c r="F19" s="12"/>
      <c r="G19" s="13"/>
      <c r="H19" s="14">
        <f t="shared" si="1"/>
        <v>0</v>
      </c>
      <c r="I19" s="462"/>
      <c r="J19" s="462"/>
    </row>
    <row r="20" spans="2:10" x14ac:dyDescent="0.25">
      <c r="B20" s="472"/>
      <c r="C20" s="473"/>
      <c r="D20" s="473"/>
      <c r="E20" s="12"/>
      <c r="F20" s="12"/>
      <c r="G20" s="13"/>
      <c r="H20" s="14">
        <f t="shared" si="1"/>
        <v>0</v>
      </c>
      <c r="I20" s="462"/>
      <c r="J20" s="462"/>
    </row>
    <row r="21" spans="2:10" x14ac:dyDescent="0.25">
      <c r="B21" s="466" t="s">
        <v>26</v>
      </c>
      <c r="C21" s="466"/>
      <c r="D21" s="466"/>
      <c r="E21" s="466"/>
      <c r="F21" s="466"/>
      <c r="G21" s="466"/>
      <c r="H21" s="15">
        <f>ROUND(SUM(H14:H20),1)</f>
        <v>5</v>
      </c>
      <c r="I21" s="462"/>
      <c r="J21" s="462"/>
    </row>
    <row r="22" spans="2:10" ht="15.75" thickBot="1" x14ac:dyDescent="0.3">
      <c r="B22" s="16"/>
      <c r="C22" s="17"/>
      <c r="D22" s="17"/>
      <c r="E22" s="17"/>
      <c r="F22" s="17"/>
      <c r="G22" s="17"/>
      <c r="H22" s="17"/>
      <c r="I22" s="18"/>
      <c r="J22" s="19"/>
    </row>
    <row r="23" spans="2:10" ht="15.75" thickBot="1" x14ac:dyDescent="0.3">
      <c r="B23" s="463" t="s">
        <v>27</v>
      </c>
      <c r="C23" s="463"/>
      <c r="D23" s="463"/>
      <c r="E23" s="463"/>
      <c r="F23" s="463"/>
      <c r="G23" s="463"/>
      <c r="H23" s="463"/>
      <c r="I23" s="463"/>
      <c r="J23" s="463"/>
    </row>
    <row r="24" spans="2:10" ht="15.75" thickBot="1" x14ac:dyDescent="0.3">
      <c r="B24" s="464" t="s">
        <v>28</v>
      </c>
      <c r="C24" s="464"/>
      <c r="D24" s="20"/>
      <c r="E24" s="20"/>
      <c r="F24" s="20"/>
      <c r="G24" s="20"/>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2"/>
      <c r="E37" s="22"/>
      <c r="F37" s="22"/>
      <c r="G37" s="22"/>
      <c r="H37" s="465"/>
      <c r="I37" s="465"/>
      <c r="J37" s="465"/>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467" t="s">
        <v>29</v>
      </c>
      <c r="C42" s="467"/>
      <c r="E42" s="468" t="s">
        <v>30</v>
      </c>
      <c r="F42" s="468"/>
      <c r="G42" s="468"/>
      <c r="H42" s="468"/>
      <c r="I42" s="468"/>
      <c r="J42" s="468"/>
    </row>
    <row r="43" spans="2:10" x14ac:dyDescent="0.25">
      <c r="B43" s="27" t="s">
        <v>31</v>
      </c>
      <c r="C43" s="28"/>
      <c r="E43" s="469" t="s">
        <v>32</v>
      </c>
      <c r="F43" s="469"/>
      <c r="G43" s="29"/>
      <c r="H43" s="30"/>
      <c r="I43" s="30"/>
      <c r="J43" s="31"/>
    </row>
    <row r="44" spans="2:10" ht="15.75" customHeight="1" thickBot="1" x14ac:dyDescent="0.3">
      <c r="B44" s="459"/>
      <c r="C44" s="460"/>
      <c r="E44" s="461"/>
      <c r="F44" s="461"/>
      <c r="G44" s="32"/>
      <c r="H44" s="32"/>
      <c r="I44" s="32"/>
      <c r="J44" s="33"/>
    </row>
    <row r="45" spans="2:10" ht="16.5" customHeight="1" thickBot="1" x14ac:dyDescent="0.3">
      <c r="B45" s="459"/>
      <c r="C45" s="460"/>
      <c r="D45" s="34"/>
      <c r="E45" s="461"/>
      <c r="F45" s="461"/>
      <c r="G45" s="34"/>
      <c r="H45" s="34"/>
      <c r="I45" s="34"/>
      <c r="J45" s="35"/>
    </row>
    <row r="46" spans="2:10" ht="15" customHeight="1" x14ac:dyDescent="0.25"/>
    <row r="1048564" ht="12.75" customHeight="1" x14ac:dyDescent="0.25"/>
    <row r="1048565" ht="12.75" customHeight="1" x14ac:dyDescent="0.25"/>
    <row r="1048566" ht="12.75" customHeight="1" x14ac:dyDescent="0.25"/>
  </sheetData>
  <mergeCells count="39">
    <mergeCell ref="B42:C42"/>
    <mergeCell ref="E42:J42"/>
    <mergeCell ref="E43:F43"/>
    <mergeCell ref="B44:B45"/>
    <mergeCell ref="C44:C45"/>
    <mergeCell ref="E44:F45"/>
    <mergeCell ref="I19:J19"/>
    <mergeCell ref="I20:J20"/>
    <mergeCell ref="B21:G21"/>
    <mergeCell ref="I21:J21"/>
    <mergeCell ref="B23:J23"/>
    <mergeCell ref="B24:C37"/>
    <mergeCell ref="H24:J37"/>
    <mergeCell ref="I12:J12"/>
    <mergeCell ref="I13:J13"/>
    <mergeCell ref="B14:B20"/>
    <mergeCell ref="C14:C20"/>
    <mergeCell ref="D14:D20"/>
    <mergeCell ref="I14:J14"/>
    <mergeCell ref="I15:J15"/>
    <mergeCell ref="I16:J16"/>
    <mergeCell ref="I17:J17"/>
    <mergeCell ref="I18:J18"/>
    <mergeCell ref="B12:B13"/>
    <mergeCell ref="C12:C13"/>
    <mergeCell ref="D12:D13"/>
    <mergeCell ref="E12:G12"/>
    <mergeCell ref="H12:H13"/>
    <mergeCell ref="B2:C5"/>
    <mergeCell ref="D2:I4"/>
    <mergeCell ref="J2:J3"/>
    <mergeCell ref="B6:B7"/>
    <mergeCell ref="C6:G7"/>
    <mergeCell ref="H6:J6"/>
    <mergeCell ref="C8:G8"/>
    <mergeCell ref="H8:H9"/>
    <mergeCell ref="I8:I9"/>
    <mergeCell ref="J8:J9"/>
    <mergeCell ref="C9:G9"/>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00FF"/>
  </sheetPr>
  <dimension ref="A1:AMJ1048566"/>
  <sheetViews>
    <sheetView topLeftCell="A10" zoomScaleNormal="100" workbookViewId="0">
      <selection activeCell="G29" sqref="G29"/>
    </sheetView>
  </sheetViews>
  <sheetFormatPr baseColWidth="10" defaultColWidth="2.28515625" defaultRowHeight="15" x14ac:dyDescent="0.25"/>
  <cols>
    <col min="1" max="1" width="2.28515625" style="1"/>
    <col min="2" max="2" width="20.140625" style="1" customWidth="1"/>
    <col min="3" max="3" width="40.7109375" style="1" customWidth="1"/>
    <col min="4" max="4" width="11.5703125" style="1" customWidth="1"/>
    <col min="5" max="5" width="17.5703125" style="1" bestFit="1" customWidth="1"/>
    <col min="6" max="6" width="18" style="1" bestFit="1" customWidth="1"/>
    <col min="7" max="8" width="15" style="1" customWidth="1"/>
    <col min="9" max="10" width="15" style="2" customWidth="1"/>
    <col min="11" max="1024" width="2.28515625" style="1"/>
  </cols>
  <sheetData>
    <row r="1" spans="2:10" ht="15.75" thickBot="1" x14ac:dyDescent="0.3"/>
    <row r="2" spans="2:10" ht="19.5" customHeight="1" thickBot="1" x14ac:dyDescent="0.3">
      <c r="B2" s="490"/>
      <c r="C2" s="490"/>
      <c r="D2" s="491" t="s">
        <v>8</v>
      </c>
      <c r="E2" s="491"/>
      <c r="F2" s="491"/>
      <c r="G2" s="491"/>
      <c r="H2" s="491"/>
      <c r="I2" s="491"/>
      <c r="J2" s="492" t="s">
        <v>9</v>
      </c>
    </row>
    <row r="3" spans="2:10" ht="17.25" customHeight="1" thickBot="1" x14ac:dyDescent="0.3">
      <c r="B3" s="490"/>
      <c r="C3" s="490"/>
      <c r="D3" s="491"/>
      <c r="E3" s="491"/>
      <c r="F3" s="491"/>
      <c r="G3" s="491"/>
      <c r="H3" s="491"/>
      <c r="I3" s="491"/>
      <c r="J3" s="492"/>
    </row>
    <row r="4" spans="2:10" ht="26.25" thickBot="1" x14ac:dyDescent="0.3">
      <c r="B4" s="490"/>
      <c r="C4" s="490"/>
      <c r="D4" s="491"/>
      <c r="E4" s="491"/>
      <c r="F4" s="491"/>
      <c r="G4" s="491"/>
      <c r="H4" s="491"/>
      <c r="I4" s="491"/>
      <c r="J4" s="3" t="s">
        <v>10</v>
      </c>
    </row>
    <row r="5" spans="2:10" ht="15.75" thickBot="1" x14ac:dyDescent="0.3">
      <c r="B5" s="490"/>
      <c r="C5" s="490"/>
      <c r="J5" s="4"/>
    </row>
    <row r="6" spans="2:10" ht="24.75" customHeight="1" thickBot="1" x14ac:dyDescent="0.3">
      <c r="B6" s="493" t="s">
        <v>11</v>
      </c>
      <c r="C6" s="494" t="s">
        <v>311</v>
      </c>
      <c r="D6" s="494"/>
      <c r="E6" s="494"/>
      <c r="F6" s="494"/>
      <c r="G6" s="494"/>
      <c r="H6" s="495" t="s">
        <v>12</v>
      </c>
      <c r="I6" s="495"/>
      <c r="J6" s="495"/>
    </row>
    <row r="7" spans="2:10" ht="33.75" customHeight="1" x14ac:dyDescent="0.25">
      <c r="B7" s="493"/>
      <c r="C7" s="494"/>
      <c r="D7" s="494"/>
      <c r="E7" s="494"/>
      <c r="F7" s="494"/>
      <c r="G7" s="494"/>
      <c r="H7" s="5" t="s">
        <v>13</v>
      </c>
      <c r="I7" s="6" t="s">
        <v>14</v>
      </c>
      <c r="J7" s="7" t="s">
        <v>15</v>
      </c>
    </row>
    <row r="8" spans="2:10" ht="15.75" thickBot="1" x14ac:dyDescent="0.3">
      <c r="B8" s="8" t="s">
        <v>16</v>
      </c>
      <c r="C8" s="486"/>
      <c r="D8" s="486"/>
      <c r="E8" s="486"/>
      <c r="F8" s="486"/>
      <c r="G8" s="486"/>
      <c r="H8" s="487">
        <f>+SARDINEL!$H$8</f>
        <v>25</v>
      </c>
      <c r="I8" s="487">
        <f>+SARDINEL!$I$8</f>
        <v>7</v>
      </c>
      <c r="J8" s="488">
        <f ca="1">+SARDINEL!$J$8</f>
        <v>2023</v>
      </c>
    </row>
    <row r="9" spans="2:10" ht="15.75" thickBot="1" x14ac:dyDescent="0.3">
      <c r="B9" s="9" t="s">
        <v>17</v>
      </c>
      <c r="C9" s="489"/>
      <c r="D9" s="489"/>
      <c r="E9" s="489"/>
      <c r="F9" s="489"/>
      <c r="G9" s="489"/>
      <c r="H9" s="487"/>
      <c r="I9" s="487"/>
      <c r="J9" s="488"/>
    </row>
    <row r="10" spans="2:10" x14ac:dyDescent="0.25">
      <c r="B10" s="10"/>
      <c r="J10" s="4"/>
    </row>
    <row r="11" spans="2:10" x14ac:dyDescent="0.25">
      <c r="B11" s="10"/>
      <c r="J11" s="4"/>
    </row>
    <row r="12" spans="2:10" ht="15" customHeight="1" x14ac:dyDescent="0.25">
      <c r="B12" s="475" t="s">
        <v>18</v>
      </c>
      <c r="C12" s="476" t="s">
        <v>19</v>
      </c>
      <c r="D12" s="477" t="s">
        <v>4</v>
      </c>
      <c r="E12" s="477" t="s">
        <v>20</v>
      </c>
      <c r="F12" s="477"/>
      <c r="G12" s="477"/>
      <c r="H12" s="478" t="s">
        <v>216</v>
      </c>
      <c r="I12" s="470" t="s">
        <v>22</v>
      </c>
      <c r="J12" s="470"/>
    </row>
    <row r="13" spans="2:10" ht="20.100000000000001" customHeight="1" x14ac:dyDescent="0.25">
      <c r="B13" s="475"/>
      <c r="C13" s="476"/>
      <c r="D13" s="477"/>
      <c r="E13" s="11" t="s">
        <v>304</v>
      </c>
      <c r="F13" s="11" t="s">
        <v>305</v>
      </c>
      <c r="G13" s="11" t="s">
        <v>303</v>
      </c>
      <c r="H13" s="478"/>
      <c r="I13" s="470" t="s">
        <v>33</v>
      </c>
      <c r="J13" s="470"/>
    </row>
    <row r="14" spans="2:10" ht="27.75" customHeight="1" x14ac:dyDescent="0.25">
      <c r="B14" s="472" t="str">
        <f>PRESUPUESTO!D81</f>
        <v>023.056-2</v>
      </c>
      <c r="C14" s="473" t="str">
        <f>PRESUPUESTO!G81</f>
        <v xml:space="preserve">SUMINISTRO, TRANSPORTE E INSTALACION SEÑALES VERTICALES DOBLE GRADO DIAMANTE. DE DOBLE SR-30/ (SP-46 ó SP-47A ó SP-48) (60*60cms). PEDESTAL RECTO (Sección Circular).  </v>
      </c>
      <c r="D14" s="473" t="str">
        <f>PRESUPUESTO!H81</f>
        <v>UN</v>
      </c>
      <c r="E14" s="12">
        <v>1</v>
      </c>
      <c r="F14" s="12"/>
      <c r="G14" s="13"/>
      <c r="H14" s="14">
        <f>E14</f>
        <v>1</v>
      </c>
      <c r="I14" s="462" t="s">
        <v>5</v>
      </c>
      <c r="J14" s="462"/>
    </row>
    <row r="15" spans="2:10" ht="29.25" customHeight="1" x14ac:dyDescent="0.25">
      <c r="B15" s="472"/>
      <c r="C15" s="473"/>
      <c r="D15" s="473"/>
      <c r="E15" s="12">
        <v>1</v>
      </c>
      <c r="F15" s="12"/>
      <c r="G15" s="13"/>
      <c r="H15" s="14">
        <f t="shared" ref="H15:H16" si="0">E15</f>
        <v>1</v>
      </c>
      <c r="I15" s="462" t="s">
        <v>6</v>
      </c>
      <c r="J15" s="462"/>
    </row>
    <row r="16" spans="2:10" ht="13.9" customHeight="1" x14ac:dyDescent="0.25">
      <c r="B16" s="472"/>
      <c r="C16" s="473"/>
      <c r="D16" s="473"/>
      <c r="E16" s="12">
        <v>1</v>
      </c>
      <c r="F16" s="12"/>
      <c r="G16" s="13"/>
      <c r="H16" s="14">
        <f t="shared" si="0"/>
        <v>1</v>
      </c>
      <c r="I16" s="462" t="s">
        <v>7</v>
      </c>
      <c r="J16" s="462"/>
    </row>
    <row r="17" spans="2:10" ht="13.9" customHeight="1" x14ac:dyDescent="0.25">
      <c r="B17" s="472"/>
      <c r="C17" s="473"/>
      <c r="D17" s="473"/>
      <c r="E17" s="12"/>
      <c r="F17" s="12"/>
      <c r="G17" s="13"/>
      <c r="H17" s="14">
        <f t="shared" ref="H17:H20" si="1">+E17*F17*G17</f>
        <v>0</v>
      </c>
      <c r="I17" s="462"/>
      <c r="J17" s="462"/>
    </row>
    <row r="18" spans="2:10" ht="13.9" customHeight="1" x14ac:dyDescent="0.25">
      <c r="B18" s="472"/>
      <c r="C18" s="473"/>
      <c r="D18" s="473"/>
      <c r="E18" s="12"/>
      <c r="F18" s="12"/>
      <c r="G18" s="13"/>
      <c r="H18" s="14">
        <f t="shared" si="1"/>
        <v>0</v>
      </c>
      <c r="I18" s="462"/>
      <c r="J18" s="462"/>
    </row>
    <row r="19" spans="2:10" ht="13.9" customHeight="1" x14ac:dyDescent="0.25">
      <c r="B19" s="472"/>
      <c r="C19" s="473"/>
      <c r="D19" s="473"/>
      <c r="E19" s="12"/>
      <c r="F19" s="12"/>
      <c r="G19" s="13"/>
      <c r="H19" s="14">
        <f t="shared" si="1"/>
        <v>0</v>
      </c>
      <c r="I19" s="462"/>
      <c r="J19" s="462"/>
    </row>
    <row r="20" spans="2:10" ht="13.9" customHeight="1" x14ac:dyDescent="0.25">
      <c r="B20" s="472"/>
      <c r="C20" s="473"/>
      <c r="D20" s="473"/>
      <c r="E20" s="12"/>
      <c r="F20" s="12"/>
      <c r="G20" s="13"/>
      <c r="H20" s="14">
        <f t="shared" si="1"/>
        <v>0</v>
      </c>
      <c r="I20" s="462"/>
      <c r="J20" s="462"/>
    </row>
    <row r="21" spans="2:10" x14ac:dyDescent="0.25">
      <c r="B21" s="466" t="s">
        <v>26</v>
      </c>
      <c r="C21" s="466"/>
      <c r="D21" s="466"/>
      <c r="E21" s="466"/>
      <c r="F21" s="466"/>
      <c r="G21" s="466"/>
      <c r="H21" s="15">
        <f>ROUND(SUM(H14:H20),1)</f>
        <v>3</v>
      </c>
      <c r="I21" s="462"/>
      <c r="J21" s="462"/>
    </row>
    <row r="22" spans="2:10" ht="15.75" thickBot="1" x14ac:dyDescent="0.3">
      <c r="B22" s="16"/>
      <c r="C22" s="17"/>
      <c r="D22" s="17"/>
      <c r="E22" s="17"/>
      <c r="F22" s="17"/>
      <c r="G22" s="17"/>
      <c r="H22" s="17"/>
      <c r="I22" s="18"/>
      <c r="J22" s="19"/>
    </row>
    <row r="23" spans="2:10" ht="15.75" thickBot="1" x14ac:dyDescent="0.3">
      <c r="B23" s="463" t="s">
        <v>27</v>
      </c>
      <c r="C23" s="463"/>
      <c r="D23" s="463"/>
      <c r="E23" s="463"/>
      <c r="F23" s="463"/>
      <c r="G23" s="463"/>
      <c r="H23" s="463"/>
      <c r="I23" s="463"/>
      <c r="J23" s="463"/>
    </row>
    <row r="24" spans="2:10" ht="15.75" thickBot="1" x14ac:dyDescent="0.3">
      <c r="B24" s="464" t="s">
        <v>28</v>
      </c>
      <c r="C24" s="464"/>
      <c r="D24" s="20"/>
      <c r="E24" s="20"/>
      <c r="F24" s="20"/>
      <c r="G24" s="20"/>
      <c r="H24" s="465"/>
      <c r="I24" s="465"/>
      <c r="J24" s="465"/>
    </row>
    <row r="25" spans="2:10" ht="15.75" thickBot="1" x14ac:dyDescent="0.3">
      <c r="B25" s="464"/>
      <c r="C25" s="464"/>
      <c r="D25" s="21"/>
      <c r="E25" s="21"/>
      <c r="F25" s="21"/>
      <c r="G25" s="21"/>
      <c r="H25" s="465"/>
      <c r="I25" s="465"/>
      <c r="J25" s="465"/>
    </row>
    <row r="26" spans="2:10" ht="15.75" thickBot="1" x14ac:dyDescent="0.3">
      <c r="B26" s="464"/>
      <c r="C26" s="464"/>
      <c r="D26" s="21"/>
      <c r="E26" s="21"/>
      <c r="F26" s="21"/>
      <c r="G26" s="21"/>
      <c r="H26" s="465"/>
      <c r="I26" s="465"/>
      <c r="J26" s="465"/>
    </row>
    <row r="27" spans="2:10" ht="15.75" thickBot="1" x14ac:dyDescent="0.3">
      <c r="B27" s="464"/>
      <c r="C27" s="464"/>
      <c r="D27" s="21"/>
      <c r="E27" s="21"/>
      <c r="F27" s="21"/>
      <c r="G27" s="21"/>
      <c r="H27" s="465"/>
      <c r="I27" s="465"/>
      <c r="J27" s="465"/>
    </row>
    <row r="28" spans="2:10" ht="15.75" thickBot="1" x14ac:dyDescent="0.3">
      <c r="B28" s="464"/>
      <c r="C28" s="464"/>
      <c r="D28" s="21"/>
      <c r="E28" s="21"/>
      <c r="F28" s="21"/>
      <c r="G28" s="21"/>
      <c r="H28" s="465"/>
      <c r="I28" s="465"/>
      <c r="J28" s="465"/>
    </row>
    <row r="29" spans="2:10" ht="15.75" thickBot="1" x14ac:dyDescent="0.3">
      <c r="B29" s="464"/>
      <c r="C29" s="464"/>
      <c r="D29" s="21"/>
      <c r="E29" s="21"/>
      <c r="F29" s="21"/>
      <c r="G29" s="21"/>
      <c r="H29" s="465"/>
      <c r="I29" s="465"/>
      <c r="J29" s="465"/>
    </row>
    <row r="30" spans="2:10" ht="15.75" thickBot="1" x14ac:dyDescent="0.3">
      <c r="B30" s="464"/>
      <c r="C30" s="464"/>
      <c r="D30" s="21"/>
      <c r="E30" s="21"/>
      <c r="F30" s="21"/>
      <c r="G30" s="21"/>
      <c r="H30" s="465"/>
      <c r="I30" s="465"/>
      <c r="J30" s="465"/>
    </row>
    <row r="31" spans="2:10" ht="15.75" thickBot="1" x14ac:dyDescent="0.3">
      <c r="B31" s="464"/>
      <c r="C31" s="464"/>
      <c r="D31" s="21"/>
      <c r="E31" s="21"/>
      <c r="F31" s="21"/>
      <c r="G31" s="21"/>
      <c r="H31" s="465"/>
      <c r="I31" s="465"/>
      <c r="J31" s="465"/>
    </row>
    <row r="32" spans="2:10" ht="15.75" thickBot="1" x14ac:dyDescent="0.3">
      <c r="B32" s="464"/>
      <c r="C32" s="464"/>
      <c r="D32" s="21"/>
      <c r="E32" s="21"/>
      <c r="F32" s="21"/>
      <c r="G32" s="21"/>
      <c r="H32" s="465"/>
      <c r="I32" s="465"/>
      <c r="J32" s="465"/>
    </row>
    <row r="33" spans="2:10" ht="15.75" thickBot="1" x14ac:dyDescent="0.3">
      <c r="B33" s="464"/>
      <c r="C33" s="464"/>
      <c r="D33" s="21"/>
      <c r="E33" s="21"/>
      <c r="F33" s="21"/>
      <c r="G33" s="21"/>
      <c r="H33" s="465"/>
      <c r="I33" s="465"/>
      <c r="J33" s="465"/>
    </row>
    <row r="34" spans="2:10" ht="15.75" thickBot="1" x14ac:dyDescent="0.3">
      <c r="B34" s="464"/>
      <c r="C34" s="464"/>
      <c r="D34" s="21"/>
      <c r="E34" s="21"/>
      <c r="F34" s="21"/>
      <c r="G34" s="21"/>
      <c r="H34" s="465"/>
      <c r="I34" s="465"/>
      <c r="J34" s="465"/>
    </row>
    <row r="35" spans="2:10" ht="15.75" thickBot="1" x14ac:dyDescent="0.3">
      <c r="B35" s="464"/>
      <c r="C35" s="464"/>
      <c r="D35" s="21"/>
      <c r="E35" s="21"/>
      <c r="F35" s="21"/>
      <c r="G35" s="21"/>
      <c r="H35" s="465"/>
      <c r="I35" s="465"/>
      <c r="J35" s="465"/>
    </row>
    <row r="36" spans="2:10" ht="15.75" thickBot="1" x14ac:dyDescent="0.3">
      <c r="B36" s="464"/>
      <c r="C36" s="464"/>
      <c r="D36" s="21"/>
      <c r="E36" s="21"/>
      <c r="F36" s="21"/>
      <c r="G36" s="21"/>
      <c r="H36" s="465"/>
      <c r="I36" s="465"/>
      <c r="J36" s="465"/>
    </row>
    <row r="37" spans="2:10" ht="15.75" thickBot="1" x14ac:dyDescent="0.3">
      <c r="B37" s="464"/>
      <c r="C37" s="464"/>
      <c r="D37" s="22"/>
      <c r="E37" s="22"/>
      <c r="F37" s="22"/>
      <c r="G37" s="22"/>
      <c r="H37" s="465"/>
      <c r="I37" s="465"/>
      <c r="J37" s="465"/>
    </row>
    <row r="38" spans="2:10" x14ac:dyDescent="0.25">
      <c r="B38" s="23"/>
      <c r="C38" s="24"/>
      <c r="D38" s="24"/>
      <c r="E38" s="24"/>
      <c r="F38" s="24"/>
      <c r="G38" s="24"/>
      <c r="H38" s="24"/>
      <c r="I38" s="25"/>
      <c r="J38" s="26"/>
    </row>
    <row r="39" spans="2:10" x14ac:dyDescent="0.25">
      <c r="B39" s="23"/>
      <c r="C39" s="24"/>
      <c r="D39" s="24"/>
      <c r="E39" s="24"/>
      <c r="F39" s="24"/>
      <c r="G39" s="24"/>
      <c r="H39" s="24"/>
      <c r="I39" s="25"/>
      <c r="J39" s="26"/>
    </row>
    <row r="40" spans="2:10" x14ac:dyDescent="0.25">
      <c r="B40" s="23"/>
      <c r="C40" s="24"/>
      <c r="D40" s="24"/>
      <c r="E40" s="24"/>
      <c r="F40" s="24"/>
      <c r="G40" s="24"/>
      <c r="H40" s="24"/>
      <c r="I40" s="25"/>
      <c r="J40" s="26"/>
    </row>
    <row r="41" spans="2:10" x14ac:dyDescent="0.25">
      <c r="B41" s="23"/>
      <c r="C41" s="24"/>
      <c r="D41" s="24"/>
      <c r="E41" s="24"/>
      <c r="F41" s="24"/>
      <c r="G41" s="24"/>
      <c r="H41" s="24"/>
      <c r="I41" s="25"/>
      <c r="J41" s="26"/>
    </row>
    <row r="42" spans="2:10" x14ac:dyDescent="0.25">
      <c r="B42" s="467" t="s">
        <v>29</v>
      </c>
      <c r="C42" s="467"/>
      <c r="E42" s="468" t="s">
        <v>30</v>
      </c>
      <c r="F42" s="468"/>
      <c r="G42" s="468"/>
      <c r="H42" s="468"/>
      <c r="I42" s="468"/>
      <c r="J42" s="468"/>
    </row>
    <row r="43" spans="2:10" x14ac:dyDescent="0.25">
      <c r="B43" s="27" t="s">
        <v>31</v>
      </c>
      <c r="C43" s="28"/>
      <c r="E43" s="469" t="s">
        <v>32</v>
      </c>
      <c r="F43" s="469"/>
      <c r="G43" s="29"/>
      <c r="H43" s="30"/>
      <c r="I43" s="30"/>
      <c r="J43" s="31"/>
    </row>
    <row r="44" spans="2:10" ht="15.75" customHeight="1" thickBot="1" x14ac:dyDescent="0.3">
      <c r="B44" s="459"/>
      <c r="C44" s="460"/>
      <c r="E44" s="461"/>
      <c r="F44" s="461"/>
      <c r="G44" s="32"/>
      <c r="H44" s="32"/>
      <c r="I44" s="32"/>
      <c r="J44" s="33"/>
    </row>
    <row r="45" spans="2:10" ht="16.5" customHeight="1" thickBot="1" x14ac:dyDescent="0.3">
      <c r="B45" s="459"/>
      <c r="C45" s="460"/>
      <c r="D45" s="34"/>
      <c r="E45" s="461"/>
      <c r="F45" s="461"/>
      <c r="G45" s="34"/>
      <c r="H45" s="34"/>
      <c r="I45" s="34"/>
      <c r="J45" s="35"/>
    </row>
    <row r="46" spans="2:10" ht="15" customHeight="1" x14ac:dyDescent="0.25"/>
    <row r="1048564" ht="12.75" customHeight="1" x14ac:dyDescent="0.25"/>
    <row r="1048565" ht="12.75" customHeight="1" x14ac:dyDescent="0.25"/>
    <row r="1048566" ht="12.75" customHeight="1" x14ac:dyDescent="0.25"/>
  </sheetData>
  <mergeCells count="39">
    <mergeCell ref="I12:J12"/>
    <mergeCell ref="I13:J13"/>
    <mergeCell ref="C8:G8"/>
    <mergeCell ref="H8:H9"/>
    <mergeCell ref="I8:I9"/>
    <mergeCell ref="J8:J9"/>
    <mergeCell ref="C9:G9"/>
    <mergeCell ref="B2:C5"/>
    <mergeCell ref="D2:I4"/>
    <mergeCell ref="J2:J3"/>
    <mergeCell ref="B6:B7"/>
    <mergeCell ref="C6:G7"/>
    <mergeCell ref="H6:J6"/>
    <mergeCell ref="B12:B13"/>
    <mergeCell ref="C12:C13"/>
    <mergeCell ref="D12:D13"/>
    <mergeCell ref="E12:G12"/>
    <mergeCell ref="H12:H13"/>
    <mergeCell ref="B14:B20"/>
    <mergeCell ref="C14:C20"/>
    <mergeCell ref="D14:D20"/>
    <mergeCell ref="I14:J14"/>
    <mergeCell ref="I15:J15"/>
    <mergeCell ref="I16:J16"/>
    <mergeCell ref="I18:J18"/>
    <mergeCell ref="I19:J19"/>
    <mergeCell ref="I20:J20"/>
    <mergeCell ref="I17:J17"/>
    <mergeCell ref="I21:J21"/>
    <mergeCell ref="B23:J23"/>
    <mergeCell ref="B24:C37"/>
    <mergeCell ref="H24:J37"/>
    <mergeCell ref="B21:G21"/>
    <mergeCell ref="B42:C42"/>
    <mergeCell ref="E42:J42"/>
    <mergeCell ref="E43:F43"/>
    <mergeCell ref="B44:B45"/>
    <mergeCell ref="C44:C45"/>
    <mergeCell ref="E44:F45"/>
  </mergeCells>
  <pageMargins left="0.78749999999999998" right="0.78749999999999998" top="1.05277777777778" bottom="1.05277777777778" header="0.78749999999999998" footer="0.78749999999999998"/>
  <pageSetup orientation="portrait" horizontalDpi="300" verticalDpi="300" r:id="rId1"/>
  <headerFooter>
    <oddHeader>&amp;C&amp;"Times New Roman,Normal"&amp;12&amp;A</oddHeader>
    <oddFooter>&amp;C&amp;"Times New Roman,Normal"&amp;12Página &amp;P</oddFooter>
  </headerFooter>
  <drawing r:id="rId2"/>
  <legacyDrawing r:id="rId3"/>
</worksheet>
</file>

<file path=docProps/app.xml><?xml version="1.0" encoding="utf-8"?>
<Properties xmlns="http://schemas.openxmlformats.org/officeDocument/2006/extended-properties" xmlns:vt="http://schemas.openxmlformats.org/officeDocument/2006/docPropsVTypes">
  <Template/>
  <TotalTime>443</TotalTime>
  <Application>Microsoft Excel</Application>
  <DocSecurity>0</DocSecurity>
  <ScaleCrop>false</ScaleCrop>
  <HeadingPairs>
    <vt:vector size="4" baseType="variant">
      <vt:variant>
        <vt:lpstr>Hojas de cálculo</vt:lpstr>
      </vt:variant>
      <vt:variant>
        <vt:i4>43</vt:i4>
      </vt:variant>
      <vt:variant>
        <vt:lpstr>Rangos con nombre</vt:lpstr>
      </vt:variant>
      <vt:variant>
        <vt:i4>2</vt:i4>
      </vt:variant>
    </vt:vector>
  </HeadingPairs>
  <TitlesOfParts>
    <vt:vector size="45" baseType="lpstr">
      <vt:lpstr>PRESUPUESTO</vt:lpstr>
      <vt:lpstr>A.I.U</vt:lpstr>
      <vt:lpstr>APUS</vt:lpstr>
      <vt:lpstr>LOCALIZACIÓN Y REPLANTEO</vt:lpstr>
      <vt:lpstr>CAMPAMENTO PROVISIONAL </vt:lpstr>
      <vt:lpstr>PROVISIONAL DE ACUEDUCTO </vt:lpstr>
      <vt:lpstr>PROVISIONAL DE ENERGIA</vt:lpstr>
      <vt:lpstr>CICATRIZACIÓN RAICES</vt:lpstr>
      <vt:lpstr>TECHADO MOVIBLE</vt:lpstr>
      <vt:lpstr>EXCAVACIÓN</vt:lpstr>
      <vt:lpstr>RETIRO DE MATERIAL SOBRANTE</vt:lpstr>
      <vt:lpstr>CONFORMACIÓN TALUD</vt:lpstr>
      <vt:lpstr>DEMOLICIONES </vt:lpstr>
      <vt:lpstr>DEMOLICIONES ESTRUCTURAS</vt:lpstr>
      <vt:lpstr>CONCRETO VÍA</vt:lpstr>
      <vt:lpstr>SARDINEL</vt:lpstr>
      <vt:lpstr>ACELERANTE</vt:lpstr>
      <vt:lpstr>SELLO</vt:lpstr>
      <vt:lpstr>CORTE </vt:lpstr>
      <vt:lpstr>CORTE ANDEN</vt:lpstr>
      <vt:lpstr>CAJAS ELECTRICAS</vt:lpstr>
      <vt:lpstr>PEDESTALES</vt:lpstr>
      <vt:lpstr>ACERO DE REFUERZO</vt:lpstr>
      <vt:lpstr>CANASTILLAS</vt:lpstr>
      <vt:lpstr>DOVELAS</vt:lpstr>
      <vt:lpstr> PERFORACIÓN </vt:lpstr>
      <vt:lpstr>ADOQUÍN R</vt:lpstr>
      <vt:lpstr>ADOQUÍN O</vt:lpstr>
      <vt:lpstr>ADOQUÍN T</vt:lpstr>
      <vt:lpstr>PROTECTOR A</vt:lpstr>
      <vt:lpstr>CONCRETO ANDEN </vt:lpstr>
      <vt:lpstr>AFIRMADO COMPACTADO</vt:lpstr>
      <vt:lpstr>SUB BASE GRANULAR</vt:lpstr>
      <vt:lpstr>BASUREROS</vt:lpstr>
      <vt:lpstr>ARBOLES</vt:lpstr>
      <vt:lpstr>CONTENEDOR A</vt:lpstr>
      <vt:lpstr>REALCE C</vt:lpstr>
      <vt:lpstr>MARCAS VIALES</vt:lpstr>
      <vt:lpstr>DEMARCACIÓN</vt:lpstr>
      <vt:lpstr>FRESADO</vt:lpstr>
      <vt:lpstr>SEÑAL VERTICAL 1</vt:lpstr>
      <vt:lpstr>SEÑAL VERTICAL 2</vt:lpstr>
      <vt:lpstr>SEÑAL VERTICAL 3</vt:lpstr>
      <vt:lpstr>APUS!Área_de_impresión</vt:lpstr>
      <vt:lpstr>PRESUPUESTO!Área_de_impresión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dc:creator>
  <dc:description/>
  <cp:lastModifiedBy>USUARIO</cp:lastModifiedBy>
  <cp:revision>58</cp:revision>
  <cp:lastPrinted>2023-08-29T17:37:24Z</cp:lastPrinted>
  <dcterms:created xsi:type="dcterms:W3CDTF">2022-12-09T11:27:47Z</dcterms:created>
  <dcterms:modified xsi:type="dcterms:W3CDTF">2023-09-01T04:43:21Z</dcterms:modified>
  <dc:language>es-CO</dc:language>
</cp:coreProperties>
</file>