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Karina DATT\Interv semaf\publicar\Formulario 1 - Formulario presupuesto oficial\"/>
    </mc:Choice>
  </mc:AlternateContent>
  <xr:revisionPtr revIDLastSave="0" documentId="13_ncr:1_{2069E3C9-FDEB-44BE-8EFE-8E4E9E80AEC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ESUPUESTO OFICIAL ENTIDAD" sheetId="2" r:id="rId1"/>
    <sheet name="FACTOR MULTIPLICADOR " sheetId="3" r:id="rId2"/>
    <sheet name="PROPUESTA ECONÓMICA" sheetId="9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5" i="9" l="1"/>
  <c r="F15" i="9" s="1"/>
  <c r="F16" i="9" s="1"/>
  <c r="F17" i="9" s="1"/>
  <c r="D11" i="9"/>
  <c r="F9" i="9"/>
  <c r="F8" i="9"/>
  <c r="E7" i="9"/>
  <c r="F7" i="9" s="1"/>
  <c r="F6" i="9"/>
  <c r="E15" i="2"/>
  <c r="E7" i="2"/>
  <c r="F10" i="9" l="1"/>
  <c r="F11" i="9" s="1"/>
  <c r="F12" i="9" s="1"/>
  <c r="F18" i="9" s="1"/>
  <c r="F19" i="9" s="1"/>
  <c r="F20" i="9" s="1"/>
  <c r="F21" i="9" s="1"/>
  <c r="I55" i="3"/>
  <c r="I40" i="3"/>
  <c r="F15" i="2"/>
  <c r="F8" i="2"/>
  <c r="F7" i="2"/>
  <c r="F6" i="2"/>
  <c r="I49" i="3"/>
  <c r="I26" i="3"/>
  <c r="I9" i="3"/>
  <c r="I11" i="3" s="1"/>
  <c r="I8" i="3"/>
  <c r="I19" i="3" l="1"/>
  <c r="D11" i="2" s="1"/>
  <c r="F16" i="2" l="1"/>
  <c r="F17" i="2" s="1"/>
  <c r="F9" i="2"/>
  <c r="F10" i="2" s="1"/>
  <c r="F11" i="2" s="1"/>
  <c r="F12" i="2" l="1"/>
  <c r="F18" i="2" l="1"/>
  <c r="F19" i="2" l="1"/>
  <c r="F20" i="2" s="1"/>
  <c r="F21" i="2" s="1"/>
</calcChain>
</file>

<file path=xl/sharedStrings.xml><?xml version="1.0" encoding="utf-8"?>
<sst xmlns="http://schemas.openxmlformats.org/spreadsheetml/2006/main" count="140" uniqueCount="99">
  <si>
    <t>Consultores</t>
  </si>
  <si>
    <t>Personal Profesional</t>
  </si>
  <si>
    <t>CANT</t>
  </si>
  <si>
    <t>Dedic.</t>
  </si>
  <si>
    <t xml:space="preserve">Costo mensual </t>
  </si>
  <si>
    <t>Duración del proyecto</t>
  </si>
  <si>
    <t>Costo Total</t>
  </si>
  <si>
    <t>Director de Interventoria</t>
  </si>
  <si>
    <t>Ingeniero Residente Electronica</t>
  </si>
  <si>
    <t>Ingeniero en planificacion de trafico</t>
  </si>
  <si>
    <t>TOTAL DEL PERSONAL</t>
  </si>
  <si>
    <t>FACTOR MULTIPLICADOR PERSONAL</t>
  </si>
  <si>
    <t>Sub TOTAL (1)</t>
  </si>
  <si>
    <t>Administrativo</t>
  </si>
  <si>
    <t>Sub TOTAL (2)</t>
  </si>
  <si>
    <t xml:space="preserve">EQUIPO Y OFICINA </t>
  </si>
  <si>
    <t>Vehiculo (1300cc - 2000cc)</t>
  </si>
  <si>
    <t>TOTAL COSTOS REEMBOLSABLES</t>
  </si>
  <si>
    <t xml:space="preserve">TOTAL + IVA </t>
  </si>
  <si>
    <t xml:space="preserve">TOTAL + IVA AJUSTADO AL PESO </t>
  </si>
  <si>
    <t>FACTOR MULTIPLICADOR EMPRESAS DE CONSULTORIA</t>
  </si>
  <si>
    <t>CONCEPTO</t>
  </si>
  <si>
    <t>PORCENTAJE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</si>
  <si>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</si>
  <si>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</si>
  <si>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</si>
  <si>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</si>
  <si>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</si>
  <si>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</si>
  <si>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 xml:space="preserve"> ÷ 12 =</t>
  </si>
  <si>
    <t>1.3.</t>
  </si>
  <si>
    <t>Cesantía</t>
  </si>
  <si>
    <t>1.4.</t>
  </si>
  <si>
    <t>Intereses de cesantía</t>
  </si>
  <si>
    <t xml:space="preserve"> x 1.3. =</t>
  </si>
  <si>
    <t>1.5.</t>
  </si>
  <si>
    <t>Prima de vacaciones</t>
  </si>
  <si>
    <t>1.6.</t>
  </si>
  <si>
    <t>Seguridad Social (salud + pensión)</t>
  </si>
  <si>
    <t>1.7.</t>
  </si>
  <si>
    <t>Caja de Compensación Familiar</t>
  </si>
  <si>
    <t>1.8.</t>
  </si>
  <si>
    <t>ARP</t>
  </si>
  <si>
    <t>1.9.</t>
  </si>
  <si>
    <t>Sena</t>
  </si>
  <si>
    <t>1.10.</t>
  </si>
  <si>
    <t>ICBF</t>
  </si>
  <si>
    <t>1.11.</t>
  </si>
  <si>
    <t>Otros (Auxilios varios, prestaciones extralegales, Incapacidades no cubertas)</t>
  </si>
  <si>
    <t>1.12.</t>
  </si>
  <si>
    <t>Dotación</t>
  </si>
  <si>
    <t>Sub-total</t>
  </si>
  <si>
    <t>2.</t>
  </si>
  <si>
    <t>Gastos Directos</t>
  </si>
  <si>
    <t>2.1.</t>
  </si>
  <si>
    <t>Arriendo oficina</t>
  </si>
  <si>
    <t>2.2.</t>
  </si>
  <si>
    <t>Administración edificio</t>
  </si>
  <si>
    <t>3.2.</t>
  </si>
  <si>
    <t>Servicios públicos</t>
  </si>
  <si>
    <t>3.</t>
  </si>
  <si>
    <t>Gastos Generales</t>
  </si>
  <si>
    <t>3.1.</t>
  </si>
  <si>
    <t>Preparación de Propuesta</t>
  </si>
  <si>
    <t xml:space="preserve">Asesoria Contable Tributaria  y Juridica </t>
  </si>
  <si>
    <t>3.3.</t>
  </si>
  <si>
    <t xml:space="preserve">Equipos y mantenimiento Oficina </t>
  </si>
  <si>
    <t>3.5.</t>
  </si>
  <si>
    <t>Seguros de robo e incendio</t>
  </si>
  <si>
    <t>3.6.</t>
  </si>
  <si>
    <t>Documentación Técnica</t>
  </si>
  <si>
    <t>3.7.</t>
  </si>
  <si>
    <t>Papelería y útiles de oficina</t>
  </si>
  <si>
    <t>3.8.</t>
  </si>
  <si>
    <t>Personal Administrativo no facturado</t>
  </si>
  <si>
    <t>3.9.</t>
  </si>
  <si>
    <t>Personal Profesional no facturado</t>
  </si>
  <si>
    <t>3.10.</t>
  </si>
  <si>
    <t>Depreciación de muebles y equipos</t>
  </si>
  <si>
    <t>3.11.</t>
  </si>
  <si>
    <t>Licenciamiento de software</t>
  </si>
  <si>
    <t>Correo y otros</t>
  </si>
  <si>
    <t>4.</t>
  </si>
  <si>
    <t>Costos Directos no Reembolsables</t>
  </si>
  <si>
    <t>Poliza de Calidad</t>
  </si>
  <si>
    <t>Póliza Cumplimiento</t>
  </si>
  <si>
    <t>Impuestos municipales</t>
  </si>
  <si>
    <t>Retefuente</t>
  </si>
  <si>
    <t>ReteICA</t>
  </si>
  <si>
    <t>5.</t>
  </si>
  <si>
    <t>Honorarios (Utilidad del consultor y costos no previstos)</t>
  </si>
  <si>
    <t>anexos</t>
  </si>
  <si>
    <t>sub- total</t>
  </si>
  <si>
    <t>T  O  T  A  L</t>
  </si>
  <si>
    <t>IVA (19%)</t>
  </si>
  <si>
    <t>Auxiliar de ingenieria para electricidad y electronica</t>
  </si>
  <si>
    <t>SUBTOTAL (3) = (1)+(2)</t>
  </si>
  <si>
    <t>PRESUPUESTO DE INTERVENTORÍA 2022</t>
  </si>
  <si>
    <t>INTERVENTORIA TECNICA, ADMINISTRATIVA, FINANCIERA, JURÍDICA Y CONTABLE DE LAS OBRAS CUYO OBJETO ES AL CONTRATO CUYO OBJETO ES: “SUMINISTRO E INSTALACIÓN DE EQUIPOS SEMAFORICOS Y DISPOSITIVOS EN VÍA, MANTENIMIENTO PREVENTIVO Y CORRECTIVO DE LOS ELEMENTOS Y DISPOSITIVOS DE LA RED SEMAFORICA DEL DISTRITO TURISTICO Y CULTURAL DE CARTAGENA DE INDIAS”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</si>
</sst>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_-* #,##0.00\ &quot;€&quot;_-;\-* #,##0.00\ &quot;€&quot;_-;_-* &quot;-&quot;??\ &quot;€&quot;_-;_-@_-"/>
    <numFmt numFmtId="168" formatCode="_-* #,##0.00\ _€_-;\-* #,##0.00\ _€_-;_-* &quot;-&quot;??\ _€_-;_-@_-"/>
    <numFmt numFmtId="169" formatCode="_(&quot;$&quot;\ * #,##0.00_);_(&quot;$&quot;\ * \(#,##0.00\);_(&quot;$&quot;\ * &quot;-&quot;??_);_(@_)"/>
    <numFmt numFmtId="170" formatCode="_(* #,##0.00_);_(* \(#,##0.00\);_(* &quot;-&quot;??_);_(@_)"/>
    <numFmt numFmtId="171" formatCode="_(&quot;$&quot;* #,##0_);_(&quot;$&quot;* \(#,##0\);_(&quot;$&quot;* &quot;-&quot;??_);_(@_)"/>
    <numFmt numFmtId="172" formatCode="[$$-240A]\ #,##0"/>
    <numFmt numFmtId="174" formatCode="#,##0.00;[Red]#,##0.00"/>
    <numFmt numFmtId="175" formatCode="#,##0;[Red]#,##0"/>
    <numFmt numFmtId="176" formatCode="_-* #,##0\ _€_-;\-* #,##0\ _€_-;_-* &quot;-&quot;??\ _€_-;_-@_-"/>
    <numFmt numFmtId="177" formatCode="_-[$$-240A]* #,##0.00_-;\-[$$-240A]* #,##0.00_-;_-[$$-240A]* &quot;-&quot;??_-;_-@_-"/>
    <numFmt numFmtId="180" formatCode="&quot;$&quot;#,##0"/>
  </numFmts>
  <fonts count="1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10"/>
      <color theme="1"/>
      <name val="Century Gothic"/>
      <family val="2"/>
    </font>
    <font>
      <sz val="10"/>
      <color theme="4" tint="-0.249977111117893"/>
      <name val="Century Gothic"/>
      <family val="2"/>
    </font>
    <font>
      <b/>
      <sz val="10"/>
      <color theme="4" tint="-0.249977111117893"/>
      <name val="Century Gothic"/>
      <family val="2"/>
    </font>
    <font>
      <b/>
      <u/>
      <sz val="9"/>
      <color indexed="8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">
    <xf numFmtId="0" fontId="0" fillId="0" borderId="0"/>
    <xf numFmtId="0" fontId="1" fillId="0" borderId="0"/>
    <xf numFmtId="17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168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169" fontId="13" fillId="0" borderId="0" applyFont="0" applyFill="0" applyBorder="0" applyAlignment="0" applyProtection="0"/>
    <xf numFmtId="0" fontId="2" fillId="0" borderId="0"/>
  </cellStyleXfs>
  <cellXfs count="93">
    <xf numFmtId="0" fontId="0" fillId="0" borderId="0" xfId="0"/>
    <xf numFmtId="3" fontId="0" fillId="0" borderId="1" xfId="0" applyNumberFormat="1" applyBorder="1" applyAlignment="1">
      <alignment horizontal="center" vertical="center"/>
    </xf>
    <xf numFmtId="171" fontId="7" fillId="0" borderId="7" xfId="5" applyNumberFormat="1" applyFont="1" applyBorder="1" applyAlignment="1">
      <alignment vertical="center"/>
    </xf>
    <xf numFmtId="171" fontId="7" fillId="0" borderId="15" xfId="5" applyNumberFormat="1" applyFont="1" applyBorder="1" applyAlignment="1">
      <alignment vertical="center"/>
    </xf>
    <xf numFmtId="2" fontId="6" fillId="0" borderId="3" xfId="5" applyNumberFormat="1" applyFont="1" applyBorder="1" applyAlignment="1">
      <alignment horizontal="center" vertical="center"/>
    </xf>
    <xf numFmtId="9" fontId="3" fillId="0" borderId="3" xfId="6" applyFont="1" applyBorder="1" applyAlignment="1">
      <alignment vertical="center"/>
    </xf>
    <xf numFmtId="0" fontId="5" fillId="0" borderId="14" xfId="5" applyFont="1" applyBorder="1" applyAlignment="1">
      <alignment horizontal="center" vertical="center" wrapText="1"/>
    </xf>
    <xf numFmtId="0" fontId="5" fillId="0" borderId="4" xfId="5" applyFont="1" applyBorder="1" applyAlignment="1">
      <alignment horizontal="center" vertical="center" wrapText="1"/>
    </xf>
    <xf numFmtId="0" fontId="5" fillId="0" borderId="5" xfId="5" applyFont="1" applyBorder="1" applyAlignment="1">
      <alignment horizontal="center" vertical="center" wrapText="1"/>
    </xf>
    <xf numFmtId="0" fontId="8" fillId="0" borderId="0" xfId="5" applyFont="1" applyAlignment="1">
      <alignment horizontal="center"/>
    </xf>
    <xf numFmtId="0" fontId="10" fillId="0" borderId="19" xfId="5" applyFont="1" applyBorder="1" applyAlignment="1">
      <alignment horizontal="center"/>
    </xf>
    <xf numFmtId="0" fontId="10" fillId="0" borderId="1" xfId="5" applyFont="1" applyBorder="1"/>
    <xf numFmtId="0" fontId="10" fillId="0" borderId="11" xfId="5" applyFont="1" applyBorder="1"/>
    <xf numFmtId="0" fontId="8" fillId="0" borderId="12" xfId="5" applyFont="1" applyBorder="1" applyAlignment="1">
      <alignment horizontal="center"/>
    </xf>
    <xf numFmtId="0" fontId="11" fillId="0" borderId="12" xfId="5" applyFont="1" applyBorder="1"/>
    <xf numFmtId="0" fontId="11" fillId="0" borderId="9" xfId="5" applyFont="1" applyBorder="1"/>
    <xf numFmtId="0" fontId="8" fillId="0" borderId="1" xfId="5" applyFont="1" applyBorder="1" applyAlignment="1">
      <alignment horizontal="right"/>
    </xf>
    <xf numFmtId="0" fontId="11" fillId="0" borderId="1" xfId="5" applyFont="1" applyBorder="1" applyAlignment="1">
      <alignment horizontal="left"/>
    </xf>
    <xf numFmtId="0" fontId="10" fillId="0" borderId="18" xfId="5" applyFont="1" applyBorder="1"/>
    <xf numFmtId="0" fontId="10" fillId="0" borderId="19" xfId="5" applyFont="1" applyBorder="1"/>
    <xf numFmtId="10" fontId="10" fillId="0" borderId="19" xfId="5" applyNumberFormat="1" applyFont="1" applyBorder="1"/>
    <xf numFmtId="10" fontId="10" fillId="0" borderId="20" xfId="5" applyNumberFormat="1" applyFont="1" applyBorder="1"/>
    <xf numFmtId="0" fontId="10" fillId="0" borderId="1" xfId="5" applyFont="1" applyBorder="1" applyAlignment="1">
      <alignment horizontal="left"/>
    </xf>
    <xf numFmtId="10" fontId="10" fillId="0" borderId="1" xfId="5" applyNumberFormat="1" applyFont="1" applyBorder="1"/>
    <xf numFmtId="10" fontId="10" fillId="0" borderId="12" xfId="5" applyNumberFormat="1" applyFont="1" applyBorder="1"/>
    <xf numFmtId="0" fontId="10" fillId="0" borderId="12" xfId="5" applyFont="1" applyBorder="1" applyAlignment="1">
      <alignment horizontal="left"/>
    </xf>
    <xf numFmtId="0" fontId="10" fillId="0" borderId="12" xfId="5" applyFont="1" applyBorder="1"/>
    <xf numFmtId="10" fontId="10" fillId="0" borderId="9" xfId="5" applyNumberFormat="1" applyFont="1" applyBorder="1"/>
    <xf numFmtId="10" fontId="11" fillId="0" borderId="1" xfId="5" applyNumberFormat="1" applyFont="1" applyBorder="1"/>
    <xf numFmtId="0" fontId="11" fillId="0" borderId="11" xfId="5" applyFont="1" applyBorder="1"/>
    <xf numFmtId="0" fontId="8" fillId="0" borderId="12" xfId="5" applyFont="1" applyBorder="1"/>
    <xf numFmtId="10" fontId="11" fillId="0" borderId="9" xfId="5" applyNumberFormat="1" applyFont="1" applyBorder="1"/>
    <xf numFmtId="0" fontId="11" fillId="0" borderId="11" xfId="5" applyFont="1" applyBorder="1" applyAlignment="1">
      <alignment horizontal="left"/>
    </xf>
    <xf numFmtId="10" fontId="11" fillId="0" borderId="12" xfId="5" applyNumberFormat="1" applyFont="1" applyBorder="1" applyAlignment="1">
      <alignment horizontal="right"/>
    </xf>
    <xf numFmtId="0" fontId="13" fillId="0" borderId="0" xfId="13"/>
    <xf numFmtId="0" fontId="4" fillId="2" borderId="22" xfId="1" applyFont="1" applyFill="1" applyBorder="1" applyAlignment="1">
      <alignment vertical="center" wrapText="1"/>
    </xf>
    <xf numFmtId="0" fontId="4" fillId="2" borderId="8" xfId="1" applyFont="1" applyFill="1" applyBorder="1" applyAlignment="1">
      <alignment vertical="center" wrapText="1"/>
    </xf>
    <xf numFmtId="0" fontId="4" fillId="2" borderId="7" xfId="1" applyFont="1" applyFill="1" applyBorder="1" applyAlignment="1">
      <alignment vertical="center" wrapText="1"/>
    </xf>
    <xf numFmtId="172" fontId="4" fillId="3" borderId="6" xfId="1" applyNumberFormat="1" applyFont="1" applyFill="1" applyBorder="1" applyAlignment="1">
      <alignment vertical="center" wrapText="1"/>
    </xf>
    <xf numFmtId="172" fontId="4" fillId="3" borderId="21" xfId="1" applyNumberFormat="1" applyFont="1" applyFill="1" applyBorder="1" applyAlignment="1">
      <alignment vertical="center" wrapText="1"/>
    </xf>
    <xf numFmtId="176" fontId="5" fillId="0" borderId="4" xfId="11" applyNumberFormat="1" applyFont="1" applyBorder="1" applyAlignment="1">
      <alignment horizontal="center" vertical="center" wrapText="1"/>
    </xf>
    <xf numFmtId="176" fontId="3" fillId="0" borderId="3" xfId="11" applyNumberFormat="1" applyFont="1" applyBorder="1" applyAlignment="1">
      <alignment horizontal="center" vertical="center"/>
    </xf>
    <xf numFmtId="176" fontId="4" fillId="2" borderId="8" xfId="11" applyNumberFormat="1" applyFont="1" applyFill="1" applyBorder="1" applyAlignment="1">
      <alignment horizontal="center" vertical="center" wrapText="1"/>
    </xf>
    <xf numFmtId="176" fontId="4" fillId="3" borderId="21" xfId="11" applyNumberFormat="1" applyFont="1" applyFill="1" applyBorder="1" applyAlignment="1">
      <alignment horizontal="center" vertical="center" wrapText="1"/>
    </xf>
    <xf numFmtId="176" fontId="0" fillId="0" borderId="0" xfId="11" applyNumberFormat="1" applyFont="1" applyAlignment="1">
      <alignment horizontal="center" vertical="center"/>
    </xf>
    <xf numFmtId="0" fontId="0" fillId="0" borderId="23" xfId="0" applyBorder="1"/>
    <xf numFmtId="0" fontId="0" fillId="0" borderId="23" xfId="0" applyBorder="1" applyAlignment="1">
      <alignment wrapText="1"/>
    </xf>
    <xf numFmtId="172" fontId="4" fillId="3" borderId="14" xfId="1" applyNumberFormat="1" applyFont="1" applyFill="1" applyBorder="1" applyAlignment="1">
      <alignment vertical="center" wrapText="1"/>
    </xf>
    <xf numFmtId="177" fontId="6" fillId="0" borderId="3" xfId="12" applyNumberFormat="1" applyFont="1" applyBorder="1" applyAlignment="1">
      <alignment horizontal="center" vertical="center"/>
    </xf>
    <xf numFmtId="0" fontId="14" fillId="0" borderId="12" xfId="13" applyFont="1" applyBorder="1"/>
    <xf numFmtId="0" fontId="14" fillId="0" borderId="11" xfId="13" applyFont="1" applyBorder="1"/>
    <xf numFmtId="171" fontId="7" fillId="0" borderId="27" xfId="5" applyNumberFormat="1" applyFont="1" applyBorder="1" applyAlignment="1">
      <alignment vertical="center"/>
    </xf>
    <xf numFmtId="0" fontId="14" fillId="0" borderId="10" xfId="13" applyFont="1" applyBorder="1"/>
    <xf numFmtId="0" fontId="14" fillId="0" borderId="16" xfId="13" applyFont="1" applyBorder="1"/>
    <xf numFmtId="0" fontId="14" fillId="0" borderId="14" xfId="13" applyFont="1" applyBorder="1"/>
    <xf numFmtId="0" fontId="14" fillId="0" borderId="6" xfId="13" applyFont="1" applyBorder="1"/>
    <xf numFmtId="171" fontId="7" fillId="0" borderId="21" xfId="5" applyNumberFormat="1" applyFont="1" applyBorder="1" applyAlignment="1">
      <alignment vertical="center"/>
    </xf>
    <xf numFmtId="0" fontId="15" fillId="0" borderId="23" xfId="0" applyFont="1" applyBorder="1"/>
    <xf numFmtId="0" fontId="15" fillId="0" borderId="25" xfId="0" applyFont="1" applyBorder="1"/>
    <xf numFmtId="176" fontId="3" fillId="0" borderId="13" xfId="11" applyNumberFormat="1" applyFont="1" applyBorder="1" applyAlignment="1">
      <alignment horizontal="center" vertical="center"/>
    </xf>
    <xf numFmtId="9" fontId="3" fillId="0" borderId="13" xfId="6" applyFont="1" applyBorder="1" applyAlignment="1">
      <alignment vertical="center"/>
    </xf>
    <xf numFmtId="3" fontId="0" fillId="0" borderId="13" xfId="0" applyNumberFormat="1" applyBorder="1" applyAlignment="1">
      <alignment horizontal="center" vertical="center"/>
    </xf>
    <xf numFmtId="2" fontId="6" fillId="0" borderId="13" xfId="5" applyNumberFormat="1" applyFont="1" applyBorder="1" applyAlignment="1">
      <alignment horizontal="center" vertical="center"/>
    </xf>
    <xf numFmtId="177" fontId="6" fillId="0" borderId="26" xfId="12" applyNumberFormat="1" applyFont="1" applyBorder="1" applyAlignment="1">
      <alignment horizontal="center" vertical="center"/>
    </xf>
    <xf numFmtId="177" fontId="6" fillId="0" borderId="24" xfId="12" applyNumberFormat="1" applyFont="1" applyBorder="1" applyAlignment="1">
      <alignment horizontal="center" vertical="center"/>
    </xf>
    <xf numFmtId="2" fontId="4" fillId="3" borderId="2" xfId="2" applyNumberFormat="1" applyFont="1" applyFill="1" applyBorder="1" applyAlignment="1">
      <alignment horizontal="center" vertical="center" wrapText="1"/>
    </xf>
    <xf numFmtId="165" fontId="0" fillId="0" borderId="0" xfId="0" applyNumberFormat="1"/>
    <xf numFmtId="175" fontId="0" fillId="0" borderId="0" xfId="0" applyNumberFormat="1"/>
    <xf numFmtId="180" fontId="0" fillId="0" borderId="0" xfId="0" applyNumberFormat="1"/>
    <xf numFmtId="0" fontId="14" fillId="0" borderId="14" xfId="13" applyFont="1" applyBorder="1" applyAlignment="1">
      <alignment horizontal="center"/>
    </xf>
    <xf numFmtId="0" fontId="14" fillId="0" borderId="6" xfId="13" applyFont="1" applyBorder="1" applyAlignment="1">
      <alignment horizontal="center"/>
    </xf>
    <xf numFmtId="0" fontId="14" fillId="0" borderId="21" xfId="13" applyFont="1" applyBorder="1" applyAlignment="1">
      <alignment horizontal="center"/>
    </xf>
    <xf numFmtId="0" fontId="14" fillId="0" borderId="28" xfId="13" applyFont="1" applyBorder="1" applyAlignment="1">
      <alignment horizontal="center"/>
    </xf>
    <xf numFmtId="0" fontId="14" fillId="0" borderId="29" xfId="13" applyFont="1" applyBorder="1" applyAlignment="1">
      <alignment horizontal="center"/>
    </xf>
    <xf numFmtId="0" fontId="14" fillId="0" borderId="30" xfId="13" applyFont="1" applyBorder="1" applyAlignment="1">
      <alignment horizontal="center"/>
    </xf>
    <xf numFmtId="0" fontId="14" fillId="0" borderId="31" xfId="13" applyFont="1" applyBorder="1" applyAlignment="1">
      <alignment horizontal="center" wrapText="1"/>
    </xf>
    <xf numFmtId="0" fontId="14" fillId="0" borderId="32" xfId="13" applyFont="1" applyBorder="1" applyAlignment="1">
      <alignment horizontal="center" wrapText="1"/>
    </xf>
    <xf numFmtId="0" fontId="14" fillId="0" borderId="33" xfId="13" applyFont="1" applyBorder="1" applyAlignment="1">
      <alignment horizontal="center" wrapText="1"/>
    </xf>
    <xf numFmtId="0" fontId="11" fillId="0" borderId="12" xfId="5" applyFont="1" applyBorder="1" applyAlignment="1">
      <alignment horizontal="right"/>
    </xf>
    <xf numFmtId="0" fontId="9" fillId="0" borderId="12" xfId="5" applyFont="1" applyBorder="1" applyAlignment="1">
      <alignment wrapText="1"/>
    </xf>
    <xf numFmtId="0" fontId="9" fillId="0" borderId="9" xfId="5" applyFont="1" applyBorder="1" applyAlignment="1">
      <alignment wrapText="1"/>
    </xf>
    <xf numFmtId="0" fontId="8" fillId="0" borderId="11" xfId="5" applyFont="1" applyBorder="1" applyAlignment="1">
      <alignment horizontal="left" wrapText="1"/>
    </xf>
    <xf numFmtId="0" fontId="11" fillId="0" borderId="11" xfId="5" applyFont="1" applyBorder="1" applyAlignment="1">
      <alignment horizontal="center"/>
    </xf>
    <xf numFmtId="0" fontId="8" fillId="0" borderId="11" xfId="5" applyFont="1" applyBorder="1" applyAlignment="1">
      <alignment horizontal="left"/>
    </xf>
    <xf numFmtId="0" fontId="10" fillId="0" borderId="11" xfId="5" applyFont="1" applyBorder="1" applyAlignment="1">
      <alignment horizontal="left"/>
    </xf>
    <xf numFmtId="0" fontId="8" fillId="0" borderId="17" xfId="5" applyFont="1" applyBorder="1" applyAlignment="1">
      <alignment horizontal="center"/>
    </xf>
    <xf numFmtId="0" fontId="9" fillId="0" borderId="0" xfId="5" applyFont="1" applyAlignment="1">
      <alignment vertical="center"/>
    </xf>
    <xf numFmtId="0" fontId="10" fillId="0" borderId="18" xfId="5" applyFont="1" applyBorder="1" applyAlignment="1">
      <alignment horizontal="center"/>
    </xf>
    <xf numFmtId="0" fontId="9" fillId="0" borderId="19" xfId="5" applyFont="1" applyBorder="1" applyAlignment="1">
      <alignment wrapText="1"/>
    </xf>
    <xf numFmtId="0" fontId="8" fillId="0" borderId="10" xfId="5" applyFont="1" applyBorder="1" applyAlignment="1">
      <alignment horizontal="left"/>
    </xf>
    <xf numFmtId="0" fontId="9" fillId="0" borderId="16" xfId="5" applyFont="1" applyBorder="1" applyAlignment="1">
      <alignment wrapText="1"/>
    </xf>
    <xf numFmtId="174" fontId="14" fillId="4" borderId="1" xfId="13" applyNumberFormat="1" applyFont="1" applyFill="1" applyBorder="1"/>
    <xf numFmtId="175" fontId="14" fillId="4" borderId="1" xfId="13" applyNumberFormat="1" applyFont="1" applyFill="1" applyBorder="1"/>
  </cellXfs>
  <cellStyles count="17">
    <cellStyle name="Millares" xfId="11" builtinId="3"/>
    <cellStyle name="Millares 2" xfId="8" xr:uid="{00000000-0005-0000-0000-000001000000}"/>
    <cellStyle name="Millares 3" xfId="2" xr:uid="{00000000-0005-0000-0000-000002000000}"/>
    <cellStyle name="Moneda" xfId="12" builtinId="4"/>
    <cellStyle name="Moneda 2" xfId="7" xr:uid="{00000000-0005-0000-0000-000004000000}"/>
    <cellStyle name="Moneda 3" xfId="4" xr:uid="{00000000-0005-0000-0000-000005000000}"/>
    <cellStyle name="Moneda 4" xfId="15" xr:uid="{00000000-0005-0000-0000-000006000000}"/>
    <cellStyle name="Normal" xfId="0" builtinId="0"/>
    <cellStyle name="Normal 2" xfId="5" xr:uid="{00000000-0005-0000-0000-000008000000}"/>
    <cellStyle name="Normal 3" xfId="9" xr:uid="{00000000-0005-0000-0000-000009000000}"/>
    <cellStyle name="Normal 3 2" xfId="16" xr:uid="{00000000-0005-0000-0000-00000A000000}"/>
    <cellStyle name="Normal 4" xfId="1" xr:uid="{00000000-0005-0000-0000-00000B000000}"/>
    <cellStyle name="Normal 5" xfId="13" xr:uid="{00000000-0005-0000-0000-00000C000000}"/>
    <cellStyle name="Porcentaje 2" xfId="6" xr:uid="{00000000-0005-0000-0000-00000E000000}"/>
    <cellStyle name="Porcentaje 3" xfId="10" xr:uid="{00000000-0005-0000-0000-00000F000000}"/>
    <cellStyle name="Porcentaje 4" xfId="3" xr:uid="{00000000-0005-0000-0000-000010000000}"/>
    <cellStyle name="Porcentaje 5" xfId="14" xr:uid="{00000000-0005-0000-0000-000011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"/>
  <sheetViews>
    <sheetView tabSelected="1" topLeftCell="A3" zoomScale="96" zoomScaleNormal="96" workbookViewId="0">
      <selection activeCell="B23" sqref="B23"/>
    </sheetView>
  </sheetViews>
  <sheetFormatPr baseColWidth="10" defaultColWidth="11.42578125" defaultRowHeight="15" x14ac:dyDescent="0.25"/>
  <cols>
    <col min="1" max="1" width="41.42578125" bestFit="1" customWidth="1"/>
    <col min="2" max="2" width="17.140625" style="44" bestFit="1" customWidth="1"/>
    <col min="4" max="4" width="13" bestFit="1" customWidth="1"/>
    <col min="6" max="6" width="17.42578125" bestFit="1" customWidth="1"/>
    <col min="7" max="7" width="14.28515625" bestFit="1" customWidth="1"/>
    <col min="8" max="8" width="17" bestFit="1" customWidth="1"/>
    <col min="9" max="9" width="14.7109375" bestFit="1" customWidth="1"/>
    <col min="11" max="11" width="35" bestFit="1" customWidth="1"/>
  </cols>
  <sheetData>
    <row r="1" spans="1:6" s="34" customFormat="1" ht="15.75" x14ac:dyDescent="0.25">
      <c r="A1" s="72" t="s">
        <v>97</v>
      </c>
      <c r="B1" s="73"/>
      <c r="C1" s="73"/>
      <c r="D1" s="73"/>
      <c r="E1" s="73"/>
      <c r="F1" s="74"/>
    </row>
    <row r="2" spans="1:6" s="34" customFormat="1" ht="66.95" customHeight="1" thickBot="1" x14ac:dyDescent="0.3">
      <c r="A2" s="75" t="s">
        <v>98</v>
      </c>
      <c r="B2" s="76"/>
      <c r="C2" s="76"/>
      <c r="D2" s="76"/>
      <c r="E2" s="76"/>
      <c r="F2" s="77"/>
    </row>
    <row r="3" spans="1:6" ht="15.75" thickBot="1" x14ac:dyDescent="0.3"/>
    <row r="4" spans="1:6" ht="16.5" thickBot="1" x14ac:dyDescent="0.3">
      <c r="A4" s="69" t="s">
        <v>0</v>
      </c>
      <c r="B4" s="70"/>
      <c r="C4" s="70"/>
      <c r="D4" s="70"/>
      <c r="E4" s="70"/>
      <c r="F4" s="71"/>
    </row>
    <row r="5" spans="1:6" ht="39" thickBot="1" x14ac:dyDescent="0.3">
      <c r="A5" s="6" t="s">
        <v>1</v>
      </c>
      <c r="B5" s="40" t="s">
        <v>2</v>
      </c>
      <c r="C5" s="7" t="s">
        <v>3</v>
      </c>
      <c r="D5" s="7" t="s">
        <v>4</v>
      </c>
      <c r="E5" s="7" t="s">
        <v>5</v>
      </c>
      <c r="F5" s="8" t="s">
        <v>6</v>
      </c>
    </row>
    <row r="6" spans="1:6" x14ac:dyDescent="0.25">
      <c r="A6" s="58" t="s">
        <v>7</v>
      </c>
      <c r="B6" s="59">
        <v>1</v>
      </c>
      <c r="C6" s="60">
        <v>0.5</v>
      </c>
      <c r="D6" s="61">
        <v>5000000</v>
      </c>
      <c r="E6" s="62">
        <v>4</v>
      </c>
      <c r="F6" s="63">
        <f>B6*C6*D6*E6</f>
        <v>10000000</v>
      </c>
    </row>
    <row r="7" spans="1:6" x14ac:dyDescent="0.25">
      <c r="A7" s="57" t="s">
        <v>8</v>
      </c>
      <c r="B7" s="41">
        <v>1</v>
      </c>
      <c r="C7" s="5">
        <v>1</v>
      </c>
      <c r="D7" s="1">
        <v>3000000</v>
      </c>
      <c r="E7" s="4">
        <f>$E$6</f>
        <v>4</v>
      </c>
      <c r="F7" s="64">
        <f t="shared" ref="F7:F9" si="0">B7*C7*D7*E7</f>
        <v>12000000</v>
      </c>
    </row>
    <row r="8" spans="1:6" hidden="1" x14ac:dyDescent="0.25">
      <c r="A8" s="45" t="s">
        <v>9</v>
      </c>
      <c r="B8" s="41">
        <v>0</v>
      </c>
      <c r="C8" s="5">
        <v>1</v>
      </c>
      <c r="D8" s="1">
        <v>2900000</v>
      </c>
      <c r="E8" s="4">
        <v>1</v>
      </c>
      <c r="F8" s="64">
        <f t="shared" si="0"/>
        <v>0</v>
      </c>
    </row>
    <row r="9" spans="1:6" ht="30" hidden="1" x14ac:dyDescent="0.25">
      <c r="A9" s="46" t="s">
        <v>95</v>
      </c>
      <c r="B9" s="41">
        <v>0</v>
      </c>
      <c r="C9" s="5">
        <v>0.6</v>
      </c>
      <c r="D9" s="1">
        <v>1750000</v>
      </c>
      <c r="E9" s="4">
        <v>5</v>
      </c>
      <c r="F9" s="64">
        <f t="shared" si="0"/>
        <v>0</v>
      </c>
    </row>
    <row r="10" spans="1:6" ht="15.75" thickBot="1" x14ac:dyDescent="0.3">
      <c r="A10" s="35" t="s">
        <v>10</v>
      </c>
      <c r="B10" s="42"/>
      <c r="C10" s="36"/>
      <c r="D10" s="37"/>
      <c r="E10" s="36"/>
      <c r="F10" s="3">
        <f>SUM(F6:F9)</f>
        <v>22000000</v>
      </c>
    </row>
    <row r="11" spans="1:6" ht="15.75" thickBot="1" x14ac:dyDescent="0.3">
      <c r="A11" s="47" t="s">
        <v>11</v>
      </c>
      <c r="B11" s="43"/>
      <c r="C11" s="39"/>
      <c r="D11" s="65">
        <f>+'FACTOR MULTIPLICADOR '!I55</f>
        <v>2.3199999999999998</v>
      </c>
      <c r="E11" s="38"/>
      <c r="F11" s="2">
        <f>+F10*$D$11</f>
        <v>51040000</v>
      </c>
    </row>
    <row r="12" spans="1:6" ht="16.5" thickBot="1" x14ac:dyDescent="0.3">
      <c r="A12" s="52" t="s">
        <v>12</v>
      </c>
      <c r="B12" s="53"/>
      <c r="C12" s="53"/>
      <c r="D12" s="53"/>
      <c r="E12" s="53"/>
      <c r="F12" s="51">
        <f>+F11</f>
        <v>51040000</v>
      </c>
    </row>
    <row r="13" spans="1:6" ht="16.5" thickBot="1" x14ac:dyDescent="0.3">
      <c r="A13" s="54" t="s">
        <v>13</v>
      </c>
      <c r="B13" s="55"/>
      <c r="C13" s="55"/>
      <c r="D13" s="55"/>
      <c r="E13" s="55"/>
      <c r="F13" s="56"/>
    </row>
    <row r="14" spans="1:6" ht="39" thickBot="1" x14ac:dyDescent="0.3">
      <c r="A14" s="54" t="s">
        <v>15</v>
      </c>
      <c r="B14" s="40" t="s">
        <v>2</v>
      </c>
      <c r="C14" s="7" t="s">
        <v>3</v>
      </c>
      <c r="D14" s="7" t="s">
        <v>4</v>
      </c>
      <c r="E14" s="7" t="s">
        <v>5</v>
      </c>
      <c r="F14" s="8" t="s">
        <v>6</v>
      </c>
    </row>
    <row r="15" spans="1:6" x14ac:dyDescent="0.25">
      <c r="A15" s="45" t="s">
        <v>16</v>
      </c>
      <c r="B15" s="41">
        <v>1</v>
      </c>
      <c r="C15" s="5">
        <v>1</v>
      </c>
      <c r="D15" s="1">
        <v>6000000</v>
      </c>
      <c r="E15" s="4">
        <f>$E$6</f>
        <v>4</v>
      </c>
      <c r="F15" s="48">
        <f t="shared" ref="F15" si="1">B15*C15*D15*E15</f>
        <v>24000000</v>
      </c>
    </row>
    <row r="16" spans="1:6" ht="15.75" thickBot="1" x14ac:dyDescent="0.3">
      <c r="A16" s="35" t="s">
        <v>17</v>
      </c>
      <c r="B16" s="42"/>
      <c r="C16" s="36"/>
      <c r="D16" s="37"/>
      <c r="E16" s="36"/>
      <c r="F16" s="3">
        <f>SUM(F15:F15)</f>
        <v>24000000</v>
      </c>
    </row>
    <row r="17" spans="1:12" ht="15.75" x14ac:dyDescent="0.25">
      <c r="A17" s="50" t="s">
        <v>14</v>
      </c>
      <c r="B17" s="49"/>
      <c r="C17" s="49"/>
      <c r="D17" s="49"/>
      <c r="E17" s="49"/>
      <c r="F17" s="48">
        <f>F16</f>
        <v>24000000</v>
      </c>
    </row>
    <row r="18" spans="1:12" ht="15.75" x14ac:dyDescent="0.25">
      <c r="A18" s="50" t="s">
        <v>96</v>
      </c>
      <c r="B18" s="49"/>
      <c r="C18" s="49"/>
      <c r="D18" s="49"/>
      <c r="E18" s="49"/>
      <c r="F18" s="91">
        <f>+F12+F17</f>
        <v>75040000</v>
      </c>
    </row>
    <row r="19" spans="1:12" ht="15.75" x14ac:dyDescent="0.25">
      <c r="A19" s="50" t="s">
        <v>94</v>
      </c>
      <c r="B19" s="49"/>
      <c r="C19" s="49"/>
      <c r="D19" s="49"/>
      <c r="E19" s="49"/>
      <c r="F19" s="91">
        <f>+F18*19%</f>
        <v>14257600</v>
      </c>
    </row>
    <row r="20" spans="1:12" ht="15.75" x14ac:dyDescent="0.25">
      <c r="A20" s="50" t="s">
        <v>18</v>
      </c>
      <c r="B20" s="49"/>
      <c r="C20" s="49"/>
      <c r="D20" s="49"/>
      <c r="E20" s="49"/>
      <c r="F20" s="91">
        <f>+F18+F19</f>
        <v>89297600</v>
      </c>
    </row>
    <row r="21" spans="1:12" ht="15.75" x14ac:dyDescent="0.25">
      <c r="A21" s="50" t="s">
        <v>19</v>
      </c>
      <c r="B21" s="49"/>
      <c r="C21" s="49"/>
      <c r="D21" s="49"/>
      <c r="E21" s="49"/>
      <c r="F21" s="92">
        <f>ROUND(F20,0)</f>
        <v>89297600</v>
      </c>
      <c r="L21" s="68"/>
    </row>
    <row r="22" spans="1:12" x14ac:dyDescent="0.25">
      <c r="H22" s="67"/>
    </row>
    <row r="23" spans="1:12" x14ac:dyDescent="0.25">
      <c r="I23" s="66"/>
    </row>
  </sheetData>
  <mergeCells count="3">
    <mergeCell ref="A4:F4"/>
    <mergeCell ref="A1:F1"/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55"/>
  <sheetViews>
    <sheetView topLeftCell="A23" zoomScale="125" zoomScaleNormal="125" workbookViewId="0">
      <selection activeCell="I55" sqref="I55"/>
    </sheetView>
  </sheetViews>
  <sheetFormatPr baseColWidth="10" defaultColWidth="11.42578125" defaultRowHeight="15" x14ac:dyDescent="0.25"/>
  <sheetData>
    <row r="2" spans="1:9" x14ac:dyDescent="0.25">
      <c r="A2" s="85" t="s">
        <v>20</v>
      </c>
      <c r="B2" s="86"/>
      <c r="C2" s="86"/>
      <c r="D2" s="86"/>
      <c r="E2" s="86"/>
      <c r="F2" s="86"/>
      <c r="G2" s="86"/>
      <c r="H2" s="86"/>
      <c r="I2" s="9"/>
    </row>
    <row r="3" spans="1:9" x14ac:dyDescent="0.25">
      <c r="A3" s="87"/>
      <c r="B3" s="88"/>
      <c r="C3" s="88"/>
      <c r="D3" s="88"/>
      <c r="E3" s="88"/>
      <c r="F3" s="88"/>
      <c r="G3" s="88"/>
      <c r="H3" s="88"/>
      <c r="I3" s="10"/>
    </row>
    <row r="4" spans="1:9" x14ac:dyDescent="0.25">
      <c r="A4" s="11"/>
      <c r="B4" s="12"/>
      <c r="C4" s="13" t="s">
        <v>21</v>
      </c>
      <c r="D4" s="14"/>
      <c r="E4" s="14"/>
      <c r="F4" s="14"/>
      <c r="G4" s="14"/>
      <c r="H4" s="15"/>
      <c r="I4" s="16" t="s">
        <v>22</v>
      </c>
    </row>
    <row r="5" spans="1:9" x14ac:dyDescent="0.25">
      <c r="A5" s="17" t="s">
        <v>23</v>
      </c>
      <c r="B5" s="89" t="s">
        <v>24</v>
      </c>
      <c r="C5" s="90"/>
      <c r="D5" s="90"/>
      <c r="E5" s="90"/>
      <c r="F5" s="90"/>
      <c r="G5" s="90"/>
      <c r="H5" s="90"/>
      <c r="I5" s="90"/>
    </row>
    <row r="6" spans="1:9" x14ac:dyDescent="0.25">
      <c r="A6" s="11"/>
      <c r="B6" s="18"/>
      <c r="C6" s="19"/>
      <c r="D6" s="19"/>
      <c r="E6" s="19"/>
      <c r="F6" s="19"/>
      <c r="G6" s="19"/>
      <c r="H6" s="20"/>
      <c r="I6" s="21"/>
    </row>
    <row r="7" spans="1:9" x14ac:dyDescent="0.25">
      <c r="A7" s="22" t="s">
        <v>25</v>
      </c>
      <c r="B7" s="84" t="s">
        <v>26</v>
      </c>
      <c r="C7" s="79"/>
      <c r="D7" s="79"/>
      <c r="E7" s="79"/>
      <c r="F7" s="79"/>
      <c r="G7" s="79"/>
      <c r="H7" s="80"/>
      <c r="I7" s="23">
        <v>1</v>
      </c>
    </row>
    <row r="8" spans="1:9" x14ac:dyDescent="0.25">
      <c r="A8" s="22" t="s">
        <v>27</v>
      </c>
      <c r="B8" s="84" t="s">
        <v>28</v>
      </c>
      <c r="C8" s="79"/>
      <c r="D8" s="79"/>
      <c r="E8" s="24">
        <v>1</v>
      </c>
      <c r="F8" s="25" t="s">
        <v>29</v>
      </c>
      <c r="G8" s="26"/>
      <c r="H8" s="27"/>
      <c r="I8" s="23">
        <f>1/12</f>
        <v>8.3333333333333329E-2</v>
      </c>
    </row>
    <row r="9" spans="1:9" x14ac:dyDescent="0.25">
      <c r="A9" s="22" t="s">
        <v>30</v>
      </c>
      <c r="B9" s="84" t="s">
        <v>31</v>
      </c>
      <c r="C9" s="79"/>
      <c r="D9" s="79"/>
      <c r="E9" s="24">
        <v>1</v>
      </c>
      <c r="F9" s="25" t="s">
        <v>29</v>
      </c>
      <c r="G9" s="26"/>
      <c r="H9" s="27"/>
      <c r="I9" s="23">
        <f>1/12</f>
        <v>8.3333333333333329E-2</v>
      </c>
    </row>
    <row r="10" spans="1:9" x14ac:dyDescent="0.25">
      <c r="A10" s="22" t="s">
        <v>32</v>
      </c>
      <c r="B10" s="84" t="s">
        <v>33</v>
      </c>
      <c r="C10" s="79"/>
      <c r="D10" s="79"/>
      <c r="E10" s="24">
        <v>0.01</v>
      </c>
      <c r="F10" s="25" t="s">
        <v>34</v>
      </c>
      <c r="G10" s="26"/>
      <c r="H10" s="27"/>
      <c r="I10" s="23">
        <v>0.01</v>
      </c>
    </row>
    <row r="11" spans="1:9" x14ac:dyDescent="0.25">
      <c r="A11" s="22" t="s">
        <v>35</v>
      </c>
      <c r="B11" s="84" t="s">
        <v>36</v>
      </c>
      <c r="C11" s="79"/>
      <c r="D11" s="79"/>
      <c r="E11" s="79"/>
      <c r="F11" s="79"/>
      <c r="G11" s="79"/>
      <c r="H11" s="80"/>
      <c r="I11" s="23">
        <f>+I9/2</f>
        <v>4.1666666666666664E-2</v>
      </c>
    </row>
    <row r="12" spans="1:9" x14ac:dyDescent="0.25">
      <c r="A12" s="22" t="s">
        <v>37</v>
      </c>
      <c r="B12" s="84" t="s">
        <v>38</v>
      </c>
      <c r="C12" s="79"/>
      <c r="D12" s="79"/>
      <c r="E12" s="79"/>
      <c r="F12" s="79"/>
      <c r="G12" s="79"/>
      <c r="H12" s="80"/>
      <c r="I12" s="23">
        <v>0.28499999999999998</v>
      </c>
    </row>
    <row r="13" spans="1:9" x14ac:dyDescent="0.25">
      <c r="A13" s="22" t="s">
        <v>39</v>
      </c>
      <c r="B13" s="84" t="s">
        <v>40</v>
      </c>
      <c r="C13" s="79"/>
      <c r="D13" s="79"/>
      <c r="E13" s="79"/>
      <c r="F13" s="79"/>
      <c r="G13" s="79"/>
      <c r="H13" s="80"/>
      <c r="I13" s="23">
        <v>0.04</v>
      </c>
    </row>
    <row r="14" spans="1:9" x14ac:dyDescent="0.25">
      <c r="A14" s="22" t="s">
        <v>41</v>
      </c>
      <c r="B14" s="84" t="s">
        <v>42</v>
      </c>
      <c r="C14" s="79"/>
      <c r="D14" s="79"/>
      <c r="E14" s="79"/>
      <c r="F14" s="79"/>
      <c r="G14" s="79"/>
      <c r="H14" s="80"/>
      <c r="I14" s="23">
        <v>2.5000000000000001E-2</v>
      </c>
    </row>
    <row r="15" spans="1:9" x14ac:dyDescent="0.25">
      <c r="A15" s="22" t="s">
        <v>43</v>
      </c>
      <c r="B15" s="84" t="s">
        <v>44</v>
      </c>
      <c r="C15" s="79"/>
      <c r="D15" s="79"/>
      <c r="E15" s="79"/>
      <c r="F15" s="79"/>
      <c r="G15" s="79"/>
      <c r="H15" s="80"/>
      <c r="I15" s="23">
        <v>0.02</v>
      </c>
    </row>
    <row r="16" spans="1:9" x14ac:dyDescent="0.25">
      <c r="A16" s="22" t="s">
        <v>45</v>
      </c>
      <c r="B16" s="84" t="s">
        <v>46</v>
      </c>
      <c r="C16" s="79"/>
      <c r="D16" s="79"/>
      <c r="E16" s="79"/>
      <c r="F16" s="79"/>
      <c r="G16" s="79"/>
      <c r="H16" s="80"/>
      <c r="I16" s="23">
        <v>0.03</v>
      </c>
    </row>
    <row r="17" spans="1:9" x14ac:dyDescent="0.25">
      <c r="A17" s="22" t="s">
        <v>47</v>
      </c>
      <c r="B17" s="84" t="s">
        <v>48</v>
      </c>
      <c r="C17" s="79"/>
      <c r="D17" s="79"/>
      <c r="E17" s="79"/>
      <c r="F17" s="79"/>
      <c r="G17" s="79"/>
      <c r="H17" s="80"/>
      <c r="I17" s="23">
        <v>0.01</v>
      </c>
    </row>
    <row r="18" spans="1:9" x14ac:dyDescent="0.25">
      <c r="A18" s="22" t="s">
        <v>49</v>
      </c>
      <c r="B18" s="84" t="s">
        <v>50</v>
      </c>
      <c r="C18" s="79"/>
      <c r="D18" s="79"/>
      <c r="E18" s="79"/>
      <c r="F18" s="79"/>
      <c r="G18" s="79"/>
      <c r="H18" s="80"/>
      <c r="I18" s="23">
        <v>0.02</v>
      </c>
    </row>
    <row r="19" spans="1:9" x14ac:dyDescent="0.25">
      <c r="A19" s="11"/>
      <c r="B19" s="12"/>
      <c r="C19" s="26"/>
      <c r="D19" s="26"/>
      <c r="E19" s="26"/>
      <c r="F19" s="78" t="s">
        <v>51</v>
      </c>
      <c r="G19" s="79"/>
      <c r="H19" s="80"/>
      <c r="I19" s="28">
        <f>SUM(I7:I18)</f>
        <v>1.6483333333333332</v>
      </c>
    </row>
    <row r="20" spans="1:9" x14ac:dyDescent="0.25">
      <c r="A20" s="12"/>
      <c r="B20" s="26"/>
      <c r="C20" s="26"/>
      <c r="D20" s="26"/>
      <c r="E20" s="26"/>
      <c r="F20" s="26"/>
      <c r="G20" s="26"/>
      <c r="H20" s="24"/>
      <c r="I20" s="27"/>
    </row>
    <row r="21" spans="1:9" x14ac:dyDescent="0.25">
      <c r="A21" s="17" t="s">
        <v>52</v>
      </c>
      <c r="B21" s="83" t="s">
        <v>53</v>
      </c>
      <c r="C21" s="79"/>
      <c r="D21" s="79"/>
      <c r="E21" s="79"/>
      <c r="F21" s="79"/>
      <c r="G21" s="79"/>
      <c r="H21" s="79"/>
      <c r="I21" s="79"/>
    </row>
    <row r="22" spans="1:9" x14ac:dyDescent="0.25">
      <c r="A22" s="11"/>
      <c r="B22" s="12"/>
      <c r="C22" s="26"/>
      <c r="D22" s="26"/>
      <c r="E22" s="26"/>
      <c r="F22" s="26"/>
      <c r="G22" s="26"/>
      <c r="H22" s="24"/>
      <c r="I22" s="27"/>
    </row>
    <row r="23" spans="1:9" x14ac:dyDescent="0.25">
      <c r="A23" s="22" t="s">
        <v>54</v>
      </c>
      <c r="B23" s="84" t="s">
        <v>55</v>
      </c>
      <c r="C23" s="79"/>
      <c r="D23" s="79"/>
      <c r="E23" s="79"/>
      <c r="F23" s="79"/>
      <c r="G23" s="79"/>
      <c r="H23" s="80"/>
      <c r="I23" s="23">
        <v>0.01</v>
      </c>
    </row>
    <row r="24" spans="1:9" x14ac:dyDescent="0.25">
      <c r="A24" s="22" t="s">
        <v>56</v>
      </c>
      <c r="B24" s="84" t="s">
        <v>57</v>
      </c>
      <c r="C24" s="79"/>
      <c r="D24" s="79"/>
      <c r="E24" s="79"/>
      <c r="F24" s="79"/>
      <c r="G24" s="79"/>
      <c r="H24" s="80"/>
      <c r="I24" s="23">
        <v>4.0000000000000001E-3</v>
      </c>
    </row>
    <row r="25" spans="1:9" x14ac:dyDescent="0.25">
      <c r="A25" s="22" t="s">
        <v>58</v>
      </c>
      <c r="B25" s="84" t="s">
        <v>59</v>
      </c>
      <c r="C25" s="79"/>
      <c r="D25" s="79"/>
      <c r="E25" s="79"/>
      <c r="F25" s="79"/>
      <c r="G25" s="79"/>
      <c r="H25" s="80"/>
      <c r="I25" s="23">
        <v>0.01</v>
      </c>
    </row>
    <row r="26" spans="1:9" x14ac:dyDescent="0.25">
      <c r="A26" s="11"/>
      <c r="B26" s="12"/>
      <c r="C26" s="26"/>
      <c r="D26" s="26"/>
      <c r="E26" s="26"/>
      <c r="F26" s="78" t="s">
        <v>51</v>
      </c>
      <c r="G26" s="79"/>
      <c r="H26" s="80"/>
      <c r="I26" s="28">
        <f>SUM(I23:I25)</f>
        <v>2.4E-2</v>
      </c>
    </row>
    <row r="27" spans="1:9" x14ac:dyDescent="0.25">
      <c r="A27" s="12"/>
      <c r="B27" s="26"/>
      <c r="C27" s="26"/>
      <c r="D27" s="26"/>
      <c r="E27" s="26"/>
      <c r="F27" s="26"/>
      <c r="G27" s="26"/>
      <c r="H27" s="24"/>
      <c r="I27" s="27"/>
    </row>
    <row r="28" spans="1:9" x14ac:dyDescent="0.25">
      <c r="A28" s="17" t="s">
        <v>60</v>
      </c>
      <c r="B28" s="83" t="s">
        <v>61</v>
      </c>
      <c r="C28" s="79"/>
      <c r="D28" s="79"/>
      <c r="E28" s="79"/>
      <c r="F28" s="79"/>
      <c r="G28" s="79"/>
      <c r="H28" s="79"/>
      <c r="I28" s="79"/>
    </row>
    <row r="29" spans="1:9" x14ac:dyDescent="0.25">
      <c r="A29" s="22" t="s">
        <v>62</v>
      </c>
      <c r="B29" s="84" t="s">
        <v>63</v>
      </c>
      <c r="C29" s="79"/>
      <c r="D29" s="79"/>
      <c r="E29" s="79"/>
      <c r="F29" s="79"/>
      <c r="G29" s="79"/>
      <c r="H29" s="80"/>
      <c r="I29" s="23">
        <v>1.4999999999999999E-2</v>
      </c>
    </row>
    <row r="30" spans="1:9" x14ac:dyDescent="0.25">
      <c r="A30" s="22" t="s">
        <v>58</v>
      </c>
      <c r="B30" s="84" t="s">
        <v>64</v>
      </c>
      <c r="C30" s="79"/>
      <c r="D30" s="79"/>
      <c r="E30" s="79"/>
      <c r="F30" s="79"/>
      <c r="G30" s="79"/>
      <c r="H30" s="80"/>
      <c r="I30" s="23">
        <v>0.1</v>
      </c>
    </row>
    <row r="31" spans="1:9" x14ac:dyDescent="0.25">
      <c r="A31" s="22" t="s">
        <v>65</v>
      </c>
      <c r="B31" s="84" t="s">
        <v>66</v>
      </c>
      <c r="C31" s="79"/>
      <c r="D31" s="79"/>
      <c r="E31" s="79"/>
      <c r="F31" s="79"/>
      <c r="G31" s="79"/>
      <c r="H31" s="80"/>
      <c r="I31" s="23">
        <v>0.01</v>
      </c>
    </row>
    <row r="32" spans="1:9" x14ac:dyDescent="0.25">
      <c r="A32" s="22" t="s">
        <v>67</v>
      </c>
      <c r="B32" s="84" t="s">
        <v>68</v>
      </c>
      <c r="C32" s="79"/>
      <c r="D32" s="79"/>
      <c r="E32" s="79"/>
      <c r="F32" s="79"/>
      <c r="G32" s="79"/>
      <c r="H32" s="80"/>
      <c r="I32" s="23">
        <v>0.01</v>
      </c>
    </row>
    <row r="33" spans="1:9" x14ac:dyDescent="0.25">
      <c r="A33" s="22" t="s">
        <v>69</v>
      </c>
      <c r="B33" s="84" t="s">
        <v>70</v>
      </c>
      <c r="C33" s="79"/>
      <c r="D33" s="79"/>
      <c r="E33" s="79"/>
      <c r="F33" s="79"/>
      <c r="G33" s="79"/>
      <c r="H33" s="80"/>
      <c r="I33" s="23">
        <v>0.05</v>
      </c>
    </row>
    <row r="34" spans="1:9" x14ac:dyDescent="0.25">
      <c r="A34" s="22" t="s">
        <v>71</v>
      </c>
      <c r="B34" s="84" t="s">
        <v>72</v>
      </c>
      <c r="C34" s="79"/>
      <c r="D34" s="79"/>
      <c r="E34" s="79"/>
      <c r="F34" s="79"/>
      <c r="G34" s="79"/>
      <c r="H34" s="80"/>
      <c r="I34" s="23">
        <v>0.01</v>
      </c>
    </row>
    <row r="35" spans="1:9" x14ac:dyDescent="0.25">
      <c r="A35" s="22" t="s">
        <v>73</v>
      </c>
      <c r="B35" s="84" t="s">
        <v>74</v>
      </c>
      <c r="C35" s="79"/>
      <c r="D35" s="79"/>
      <c r="E35" s="79"/>
      <c r="F35" s="79"/>
      <c r="G35" s="79"/>
      <c r="H35" s="80"/>
      <c r="I35" s="23">
        <v>0.01</v>
      </c>
    </row>
    <row r="36" spans="1:9" x14ac:dyDescent="0.25">
      <c r="A36" s="22" t="s">
        <v>75</v>
      </c>
      <c r="B36" s="84" t="s">
        <v>76</v>
      </c>
      <c r="C36" s="79"/>
      <c r="D36" s="79"/>
      <c r="E36" s="79"/>
      <c r="F36" s="79"/>
      <c r="G36" s="79"/>
      <c r="H36" s="80"/>
      <c r="I36" s="23">
        <v>0.01</v>
      </c>
    </row>
    <row r="37" spans="1:9" x14ac:dyDescent="0.25">
      <c r="A37" s="22" t="s">
        <v>77</v>
      </c>
      <c r="B37" s="84" t="s">
        <v>78</v>
      </c>
      <c r="C37" s="79"/>
      <c r="D37" s="79"/>
      <c r="E37" s="79"/>
      <c r="F37" s="79"/>
      <c r="G37" s="79"/>
      <c r="H37" s="80"/>
      <c r="I37" s="23">
        <v>0.01</v>
      </c>
    </row>
    <row r="38" spans="1:9" x14ac:dyDescent="0.25">
      <c r="A38" s="22" t="s">
        <v>79</v>
      </c>
      <c r="B38" s="84" t="s">
        <v>80</v>
      </c>
      <c r="C38" s="79"/>
      <c r="D38" s="79"/>
      <c r="E38" s="79"/>
      <c r="F38" s="79"/>
      <c r="G38" s="79"/>
      <c r="H38" s="80"/>
      <c r="I38" s="23">
        <v>0.05</v>
      </c>
    </row>
    <row r="39" spans="1:9" x14ac:dyDescent="0.25">
      <c r="A39" s="22">
        <v>3.12</v>
      </c>
      <c r="B39" s="84" t="s">
        <v>81</v>
      </c>
      <c r="C39" s="79"/>
      <c r="D39" s="79"/>
      <c r="E39" s="79"/>
      <c r="F39" s="79"/>
      <c r="G39" s="79"/>
      <c r="H39" s="80"/>
      <c r="I39" s="23">
        <v>0.01</v>
      </c>
    </row>
    <row r="40" spans="1:9" x14ac:dyDescent="0.25">
      <c r="A40" s="11"/>
      <c r="B40" s="12"/>
      <c r="C40" s="26"/>
      <c r="D40" s="26"/>
      <c r="E40" s="26"/>
      <c r="F40" s="78" t="s">
        <v>51</v>
      </c>
      <c r="G40" s="79"/>
      <c r="H40" s="80"/>
      <c r="I40" s="28">
        <f>SUM(I29:I39)</f>
        <v>0.28500000000000003</v>
      </c>
    </row>
    <row r="41" spans="1:9" x14ac:dyDescent="0.25">
      <c r="A41" s="12"/>
      <c r="B41" s="26"/>
      <c r="C41" s="26"/>
      <c r="D41" s="26"/>
      <c r="E41" s="26"/>
      <c r="F41" s="26"/>
      <c r="G41" s="26"/>
      <c r="H41" s="24"/>
      <c r="I41" s="27"/>
    </row>
    <row r="42" spans="1:9" x14ac:dyDescent="0.25">
      <c r="A42" s="17" t="s">
        <v>82</v>
      </c>
      <c r="B42" s="83" t="s">
        <v>83</v>
      </c>
      <c r="C42" s="79"/>
      <c r="D42" s="79"/>
      <c r="E42" s="79"/>
      <c r="F42" s="79"/>
      <c r="G42" s="79"/>
      <c r="H42" s="79"/>
      <c r="I42" s="79"/>
    </row>
    <row r="43" spans="1:9" x14ac:dyDescent="0.25">
      <c r="A43" s="11"/>
      <c r="B43" s="12"/>
      <c r="C43" s="26"/>
      <c r="D43" s="26"/>
      <c r="E43" s="26"/>
      <c r="F43" s="26"/>
      <c r="G43" s="26"/>
      <c r="H43" s="24"/>
      <c r="I43" s="27"/>
    </row>
    <row r="44" spans="1:9" x14ac:dyDescent="0.25">
      <c r="A44" s="22">
        <v>4.0999999999999996</v>
      </c>
      <c r="B44" s="84" t="s">
        <v>84</v>
      </c>
      <c r="C44" s="79"/>
      <c r="D44" s="79"/>
      <c r="E44" s="79"/>
      <c r="F44" s="79"/>
      <c r="G44" s="79"/>
      <c r="H44" s="80"/>
      <c r="I44" s="23">
        <v>5.0000000000000001E-3</v>
      </c>
    </row>
    <row r="45" spans="1:9" x14ac:dyDescent="0.25">
      <c r="A45" s="22">
        <v>4.2</v>
      </c>
      <c r="B45" s="84" t="s">
        <v>85</v>
      </c>
      <c r="C45" s="79"/>
      <c r="D45" s="79"/>
      <c r="E45" s="79"/>
      <c r="F45" s="79"/>
      <c r="G45" s="79"/>
      <c r="H45" s="80"/>
      <c r="I45" s="23">
        <v>0.01</v>
      </c>
    </row>
    <row r="46" spans="1:9" x14ac:dyDescent="0.25">
      <c r="A46" s="22">
        <v>4.3</v>
      </c>
      <c r="B46" s="84" t="s">
        <v>86</v>
      </c>
      <c r="C46" s="79"/>
      <c r="D46" s="79"/>
      <c r="E46" s="79"/>
      <c r="F46" s="79"/>
      <c r="G46" s="79"/>
      <c r="H46" s="80"/>
      <c r="I46" s="23">
        <v>0.06</v>
      </c>
    </row>
    <row r="47" spans="1:9" x14ac:dyDescent="0.25">
      <c r="A47" s="22">
        <v>4.4000000000000004</v>
      </c>
      <c r="B47" s="84" t="s">
        <v>87</v>
      </c>
      <c r="C47" s="79"/>
      <c r="D47" s="79"/>
      <c r="E47" s="79"/>
      <c r="F47" s="79"/>
      <c r="G47" s="79"/>
      <c r="H47" s="80"/>
      <c r="I47" s="23">
        <v>0.1</v>
      </c>
    </row>
    <row r="48" spans="1:9" x14ac:dyDescent="0.25">
      <c r="A48" s="22">
        <v>4.5</v>
      </c>
      <c r="B48" s="84" t="s">
        <v>88</v>
      </c>
      <c r="C48" s="79"/>
      <c r="D48" s="79"/>
      <c r="E48" s="79"/>
      <c r="F48" s="79"/>
      <c r="G48" s="79"/>
      <c r="H48" s="80"/>
      <c r="I48" s="23">
        <v>0.01</v>
      </c>
    </row>
    <row r="49" spans="1:9" x14ac:dyDescent="0.25">
      <c r="A49" s="11"/>
      <c r="B49" s="12"/>
      <c r="C49" s="26"/>
      <c r="D49" s="26"/>
      <c r="E49" s="26"/>
      <c r="F49" s="78" t="s">
        <v>51</v>
      </c>
      <c r="G49" s="79"/>
      <c r="H49" s="80"/>
      <c r="I49" s="28">
        <f>SUM(I44:I48)</f>
        <v>0.185</v>
      </c>
    </row>
    <row r="50" spans="1:9" x14ac:dyDescent="0.25">
      <c r="A50" s="12"/>
      <c r="B50" s="26"/>
      <c r="C50" s="26"/>
      <c r="D50" s="26"/>
      <c r="E50" s="26"/>
      <c r="F50" s="26"/>
      <c r="G50" s="26"/>
      <c r="H50" s="24"/>
      <c r="I50" s="27"/>
    </row>
    <row r="51" spans="1:9" x14ac:dyDescent="0.25">
      <c r="A51" s="29"/>
      <c r="B51" s="30"/>
      <c r="C51" s="26"/>
      <c r="D51" s="26"/>
      <c r="E51" s="26"/>
      <c r="F51" s="26"/>
      <c r="G51" s="26"/>
      <c r="H51" s="24"/>
      <c r="I51" s="27"/>
    </row>
    <row r="52" spans="1:9" x14ac:dyDescent="0.25">
      <c r="A52" s="17" t="s">
        <v>89</v>
      </c>
      <c r="B52" s="81" t="s">
        <v>90</v>
      </c>
      <c r="C52" s="79"/>
      <c r="D52" s="79"/>
      <c r="E52" s="79"/>
      <c r="F52" s="78" t="s">
        <v>51</v>
      </c>
      <c r="G52" s="79"/>
      <c r="H52" s="80"/>
      <c r="I52" s="28">
        <v>0.18</v>
      </c>
    </row>
    <row r="53" spans="1:9" x14ac:dyDescent="0.25">
      <c r="A53" s="12"/>
      <c r="B53" s="26"/>
      <c r="C53" s="26"/>
      <c r="D53" s="26"/>
      <c r="E53" s="26"/>
      <c r="F53" s="26"/>
      <c r="G53" s="26"/>
      <c r="H53" s="24"/>
      <c r="I53" s="27"/>
    </row>
    <row r="54" spans="1:9" x14ac:dyDescent="0.25">
      <c r="A54" s="32">
        <v>6</v>
      </c>
      <c r="B54" s="14" t="s">
        <v>91</v>
      </c>
      <c r="C54" s="14"/>
      <c r="D54" s="14"/>
      <c r="E54" s="14"/>
      <c r="F54" s="14"/>
      <c r="G54" s="14"/>
      <c r="H54" s="33" t="s">
        <v>92</v>
      </c>
      <c r="I54" s="31">
        <v>0</v>
      </c>
    </row>
    <row r="55" spans="1:9" x14ac:dyDescent="0.25">
      <c r="A55" s="82" t="s">
        <v>93</v>
      </c>
      <c r="B55" s="79"/>
      <c r="C55" s="79"/>
      <c r="D55" s="79"/>
      <c r="E55" s="79"/>
      <c r="F55" s="79"/>
      <c r="G55" s="79"/>
      <c r="H55" s="79"/>
      <c r="I55" s="31">
        <f>ROUND(SUM(I52,I49,I40,I26,I19,I54),2)</f>
        <v>2.3199999999999998</v>
      </c>
    </row>
  </sheetData>
  <mergeCells count="44">
    <mergeCell ref="B15:H15"/>
    <mergeCell ref="A2:H2"/>
    <mergeCell ref="A3:H3"/>
    <mergeCell ref="B5:I5"/>
    <mergeCell ref="B7:H7"/>
    <mergeCell ref="B8:D8"/>
    <mergeCell ref="B9:D9"/>
    <mergeCell ref="B10:D10"/>
    <mergeCell ref="B11:H11"/>
    <mergeCell ref="B12:H12"/>
    <mergeCell ref="B13:H13"/>
    <mergeCell ref="B14:H14"/>
    <mergeCell ref="B30:H30"/>
    <mergeCell ref="B16:H16"/>
    <mergeCell ref="B17:H17"/>
    <mergeCell ref="B18:H18"/>
    <mergeCell ref="F19:H19"/>
    <mergeCell ref="B21:I21"/>
    <mergeCell ref="B23:H23"/>
    <mergeCell ref="B24:H24"/>
    <mergeCell ref="B25:H25"/>
    <mergeCell ref="F26:H26"/>
    <mergeCell ref="B28:I28"/>
    <mergeCell ref="B29:H29"/>
    <mergeCell ref="F40:H40"/>
    <mergeCell ref="B31:H31"/>
    <mergeCell ref="B32:H32"/>
    <mergeCell ref="B33:H33"/>
    <mergeCell ref="B34:H34"/>
    <mergeCell ref="B35:H35"/>
    <mergeCell ref="B36:H36"/>
    <mergeCell ref="B37:H37"/>
    <mergeCell ref="B38:H38"/>
    <mergeCell ref="B39:H39"/>
    <mergeCell ref="F49:H49"/>
    <mergeCell ref="B52:E52"/>
    <mergeCell ref="F52:H52"/>
    <mergeCell ref="A55:H55"/>
    <mergeCell ref="B42:I42"/>
    <mergeCell ref="B44:H44"/>
    <mergeCell ref="B45:H45"/>
    <mergeCell ref="B46:H46"/>
    <mergeCell ref="B47:H47"/>
    <mergeCell ref="B48:H48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25500-39B2-4D03-B880-E67378DC8C69}">
  <dimension ref="A1:L23"/>
  <sheetViews>
    <sheetView topLeftCell="A3" zoomScale="96" zoomScaleNormal="96" workbookViewId="0">
      <selection activeCell="H17" sqref="H17"/>
    </sheetView>
  </sheetViews>
  <sheetFormatPr baseColWidth="10" defaultColWidth="11.42578125" defaultRowHeight="15" x14ac:dyDescent="0.25"/>
  <cols>
    <col min="1" max="1" width="41.42578125" bestFit="1" customWidth="1"/>
    <col min="2" max="2" width="17.140625" style="44" bestFit="1" customWidth="1"/>
    <col min="4" max="4" width="13" bestFit="1" customWidth="1"/>
    <col min="6" max="6" width="17.42578125" bestFit="1" customWidth="1"/>
    <col min="7" max="7" width="14.28515625" bestFit="1" customWidth="1"/>
    <col min="8" max="8" width="17" bestFit="1" customWidth="1"/>
    <col min="9" max="9" width="14.7109375" bestFit="1" customWidth="1"/>
    <col min="11" max="11" width="35" bestFit="1" customWidth="1"/>
  </cols>
  <sheetData>
    <row r="1" spans="1:6" s="34" customFormat="1" ht="15.75" x14ac:dyDescent="0.25">
      <c r="A1" s="72" t="s">
        <v>97</v>
      </c>
      <c r="B1" s="73"/>
      <c r="C1" s="73"/>
      <c r="D1" s="73"/>
      <c r="E1" s="73"/>
      <c r="F1" s="74"/>
    </row>
    <row r="2" spans="1:6" s="34" customFormat="1" ht="66.95" customHeight="1" thickBot="1" x14ac:dyDescent="0.3">
      <c r="A2" s="75" t="s">
        <v>98</v>
      </c>
      <c r="B2" s="76"/>
      <c r="C2" s="76"/>
      <c r="D2" s="76"/>
      <c r="E2" s="76"/>
      <c r="F2" s="77"/>
    </row>
    <row r="3" spans="1:6" ht="15.75" thickBot="1" x14ac:dyDescent="0.3"/>
    <row r="4" spans="1:6" ht="16.5" thickBot="1" x14ac:dyDescent="0.3">
      <c r="A4" s="69" t="s">
        <v>0</v>
      </c>
      <c r="B4" s="70"/>
      <c r="C4" s="70"/>
      <c r="D4" s="70"/>
      <c r="E4" s="70"/>
      <c r="F4" s="71"/>
    </row>
    <row r="5" spans="1:6" ht="39" thickBot="1" x14ac:dyDescent="0.3">
      <c r="A5" s="6" t="s">
        <v>1</v>
      </c>
      <c r="B5" s="40" t="s">
        <v>2</v>
      </c>
      <c r="C5" s="7" t="s">
        <v>3</v>
      </c>
      <c r="D5" s="7" t="s">
        <v>4</v>
      </c>
      <c r="E5" s="7" t="s">
        <v>5</v>
      </c>
      <c r="F5" s="8" t="s">
        <v>6</v>
      </c>
    </row>
    <row r="6" spans="1:6" x14ac:dyDescent="0.25">
      <c r="A6" s="58" t="s">
        <v>7</v>
      </c>
      <c r="B6" s="59">
        <v>1</v>
      </c>
      <c r="C6" s="60">
        <v>0.5</v>
      </c>
      <c r="D6" s="61"/>
      <c r="E6" s="62">
        <v>4</v>
      </c>
      <c r="F6" s="63">
        <f>B6*C6*D6*E6</f>
        <v>0</v>
      </c>
    </row>
    <row r="7" spans="1:6" x14ac:dyDescent="0.25">
      <c r="A7" s="57" t="s">
        <v>8</v>
      </c>
      <c r="B7" s="41">
        <v>1</v>
      </c>
      <c r="C7" s="5">
        <v>1</v>
      </c>
      <c r="D7" s="1"/>
      <c r="E7" s="4">
        <f>$E$6</f>
        <v>4</v>
      </c>
      <c r="F7" s="64">
        <f t="shared" ref="F7:F9" si="0">B7*C7*D7*E7</f>
        <v>0</v>
      </c>
    </row>
    <row r="8" spans="1:6" hidden="1" x14ac:dyDescent="0.25">
      <c r="A8" s="45" t="s">
        <v>9</v>
      </c>
      <c r="B8" s="41">
        <v>0</v>
      </c>
      <c r="C8" s="5">
        <v>1</v>
      </c>
      <c r="D8" s="1">
        <v>2900000</v>
      </c>
      <c r="E8" s="4">
        <v>1</v>
      </c>
      <c r="F8" s="64">
        <f t="shared" si="0"/>
        <v>0</v>
      </c>
    </row>
    <row r="9" spans="1:6" ht="30" hidden="1" x14ac:dyDescent="0.25">
      <c r="A9" s="46" t="s">
        <v>95</v>
      </c>
      <c r="B9" s="41">
        <v>0</v>
      </c>
      <c r="C9" s="5">
        <v>0.6</v>
      </c>
      <c r="D9" s="1">
        <v>1750000</v>
      </c>
      <c r="E9" s="4">
        <v>5</v>
      </c>
      <c r="F9" s="64">
        <f t="shared" si="0"/>
        <v>0</v>
      </c>
    </row>
    <row r="10" spans="1:6" ht="15.75" thickBot="1" x14ac:dyDescent="0.3">
      <c r="A10" s="35" t="s">
        <v>10</v>
      </c>
      <c r="B10" s="42"/>
      <c r="C10" s="36"/>
      <c r="D10" s="37"/>
      <c r="E10" s="36"/>
      <c r="F10" s="3">
        <f>SUM(F6:F9)</f>
        <v>0</v>
      </c>
    </row>
    <row r="11" spans="1:6" ht="15.75" thickBot="1" x14ac:dyDescent="0.3">
      <c r="A11" s="47" t="s">
        <v>11</v>
      </c>
      <c r="B11" s="43"/>
      <c r="C11" s="39"/>
      <c r="D11" s="65">
        <f>+'FACTOR MULTIPLICADOR '!I55</f>
        <v>2.3199999999999998</v>
      </c>
      <c r="E11" s="38"/>
      <c r="F11" s="2">
        <f>+F10*$D$11</f>
        <v>0</v>
      </c>
    </row>
    <row r="12" spans="1:6" ht="16.5" thickBot="1" x14ac:dyDescent="0.3">
      <c r="A12" s="52" t="s">
        <v>12</v>
      </c>
      <c r="B12" s="53"/>
      <c r="C12" s="53"/>
      <c r="D12" s="53"/>
      <c r="E12" s="53"/>
      <c r="F12" s="51">
        <f>+F11</f>
        <v>0</v>
      </c>
    </row>
    <row r="13" spans="1:6" ht="16.5" thickBot="1" x14ac:dyDescent="0.3">
      <c r="A13" s="54" t="s">
        <v>13</v>
      </c>
      <c r="B13" s="55"/>
      <c r="C13" s="55"/>
      <c r="D13" s="55"/>
      <c r="E13" s="55"/>
      <c r="F13" s="56"/>
    </row>
    <row r="14" spans="1:6" ht="39" thickBot="1" x14ac:dyDescent="0.3">
      <c r="A14" s="54" t="s">
        <v>15</v>
      </c>
      <c r="B14" s="40" t="s">
        <v>2</v>
      </c>
      <c r="C14" s="7" t="s">
        <v>3</v>
      </c>
      <c r="D14" s="7" t="s">
        <v>4</v>
      </c>
      <c r="E14" s="7" t="s">
        <v>5</v>
      </c>
      <c r="F14" s="8" t="s">
        <v>6</v>
      </c>
    </row>
    <row r="15" spans="1:6" x14ac:dyDescent="0.25">
      <c r="A15" s="45" t="s">
        <v>16</v>
      </c>
      <c r="B15" s="41">
        <v>1</v>
      </c>
      <c r="C15" s="5">
        <v>1</v>
      </c>
      <c r="D15" s="1"/>
      <c r="E15" s="4">
        <f>$E$6</f>
        <v>4</v>
      </c>
      <c r="F15" s="48">
        <f t="shared" ref="F15" si="1">B15*C15*D15*E15</f>
        <v>0</v>
      </c>
    </row>
    <row r="16" spans="1:6" ht="15.75" thickBot="1" x14ac:dyDescent="0.3">
      <c r="A16" s="35" t="s">
        <v>17</v>
      </c>
      <c r="B16" s="42"/>
      <c r="C16" s="36"/>
      <c r="D16" s="37"/>
      <c r="E16" s="36"/>
      <c r="F16" s="3">
        <f>SUM(F15:F15)</f>
        <v>0</v>
      </c>
    </row>
    <row r="17" spans="1:12" ht="15.75" x14ac:dyDescent="0.25">
      <c r="A17" s="50" t="s">
        <v>14</v>
      </c>
      <c r="B17" s="49"/>
      <c r="C17" s="49"/>
      <c r="D17" s="49"/>
      <c r="E17" s="49"/>
      <c r="F17" s="48">
        <f>F16</f>
        <v>0</v>
      </c>
    </row>
    <row r="18" spans="1:12" ht="15.75" x14ac:dyDescent="0.25">
      <c r="A18" s="50" t="s">
        <v>96</v>
      </c>
      <c r="B18" s="49"/>
      <c r="C18" s="49"/>
      <c r="D18" s="49"/>
      <c r="E18" s="49"/>
      <c r="F18" s="91">
        <f>+F12+F17</f>
        <v>0</v>
      </c>
    </row>
    <row r="19" spans="1:12" ht="15.75" x14ac:dyDescent="0.25">
      <c r="A19" s="50" t="s">
        <v>94</v>
      </c>
      <c r="B19" s="49"/>
      <c r="C19" s="49"/>
      <c r="D19" s="49"/>
      <c r="E19" s="49"/>
      <c r="F19" s="91">
        <f>+F18*19%</f>
        <v>0</v>
      </c>
    </row>
    <row r="20" spans="1:12" ht="15.75" x14ac:dyDescent="0.25">
      <c r="A20" s="50" t="s">
        <v>18</v>
      </c>
      <c r="B20" s="49"/>
      <c r="C20" s="49"/>
      <c r="D20" s="49"/>
      <c r="E20" s="49"/>
      <c r="F20" s="91">
        <f>+F18+F19</f>
        <v>0</v>
      </c>
    </row>
    <row r="21" spans="1:12" ht="15.75" x14ac:dyDescent="0.25">
      <c r="A21" s="50" t="s">
        <v>19</v>
      </c>
      <c r="B21" s="49"/>
      <c r="C21" s="49"/>
      <c r="D21" s="49"/>
      <c r="E21" s="49"/>
      <c r="F21" s="92">
        <f>ROUND(F20,0)</f>
        <v>0</v>
      </c>
      <c r="G21" s="92"/>
      <c r="L21" s="68"/>
    </row>
    <row r="22" spans="1:12" x14ac:dyDescent="0.25">
      <c r="H22" s="67"/>
    </row>
    <row r="23" spans="1:12" x14ac:dyDescent="0.25">
      <c r="I23" s="66"/>
    </row>
  </sheetData>
  <mergeCells count="3">
    <mergeCell ref="A1:F1"/>
    <mergeCell ref="A2:F2"/>
    <mergeCell ref="A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OFICIAL ENTIDAD</vt:lpstr>
      <vt:lpstr>FACTOR MULTIPLICADOR </vt:lpstr>
      <vt:lpstr>PROPUESTA ECONÓMICA</vt:lpstr>
    </vt:vector>
  </TitlesOfParts>
  <Manager/>
  <Company>Toshiba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</dc:creator>
  <cp:keywords/>
  <dc:description/>
  <cp:lastModifiedBy>alberto jose yeneris mercado</cp:lastModifiedBy>
  <cp:revision/>
  <dcterms:created xsi:type="dcterms:W3CDTF">2015-04-15T22:13:59Z</dcterms:created>
  <dcterms:modified xsi:type="dcterms:W3CDTF">2023-09-19T20:10:11Z</dcterms:modified>
  <cp:category/>
  <cp:contentStatus/>
</cp:coreProperties>
</file>