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626"/>
  <workbookPr/>
  <mc:AlternateContent xmlns:mc="http://schemas.openxmlformats.org/markup-compatibility/2006">
    <mc:Choice Requires="x15">
      <x15ac:absPath xmlns:x15ac="http://schemas.microsoft.com/office/spreadsheetml/2010/11/ac" url="F:\AF INGENIERIA &amp; CONSTRUCCION\LICITACIONES\UAEJPMP 006 CHAPARRAL\"/>
    </mc:Choice>
  </mc:AlternateContent>
  <xr:revisionPtr revIDLastSave="0" documentId="13_ncr:1_{F7E01472-65FD-41AB-9F2E-60A4B95A759D}" xr6:coauthVersionLast="47" xr6:coauthVersionMax="47" xr10:uidLastSave="{00000000-0000-0000-0000-000000000000}"/>
  <bookViews>
    <workbookView xWindow="23880" yWindow="-120" windowWidth="24240" windowHeight="13140" xr2:uid="{00000000-000D-0000-FFFF-FFFF00000000}"/>
  </bookViews>
  <sheets>
    <sheet name="Adecuaciones Chaparral" sheetId="2" r:id="rId1"/>
  </sheets>
  <calcPr calcId="191029"/>
</workbook>
</file>

<file path=xl/calcChain.xml><?xml version="1.0" encoding="utf-8"?>
<calcChain xmlns="http://schemas.openxmlformats.org/spreadsheetml/2006/main">
  <c r="G23" i="2" l="1"/>
  <c r="B23" i="2"/>
  <c r="B24" i="2" s="1"/>
  <c r="B25" i="2" s="1"/>
  <c r="B26" i="2" s="1"/>
  <c r="B27" i="2" s="1"/>
  <c r="B28" i="2" s="1"/>
  <c r="B29" i="2" s="1"/>
  <c r="B30" i="2" s="1"/>
  <c r="B31" i="2" s="1"/>
  <c r="B32" i="2" s="1"/>
  <c r="B33" i="2" s="1"/>
  <c r="B34" i="2" s="1"/>
  <c r="B35" i="2" s="1"/>
  <c r="B36" i="2" s="1"/>
  <c r="B37" i="2" s="1"/>
  <c r="B38" i="2" s="1"/>
  <c r="B39" i="2" s="1"/>
  <c r="B40" i="2" s="1"/>
  <c r="B41" i="2" s="1"/>
  <c r="B42" i="2" s="1"/>
  <c r="B43" i="2" s="1"/>
  <c r="G63" i="2"/>
  <c r="G62" i="2"/>
  <c r="G61" i="2"/>
  <c r="G60" i="2"/>
  <c r="G59" i="2"/>
  <c r="G58" i="2"/>
  <c r="E57" i="2"/>
  <c r="G57" i="2" s="1"/>
  <c r="G56" i="2"/>
  <c r="G55" i="2"/>
  <c r="E54" i="2"/>
  <c r="G54" i="2" s="1"/>
  <c r="G53" i="2"/>
  <c r="G52" i="2"/>
  <c r="G51" i="2"/>
  <c r="G50" i="2"/>
  <c r="G49" i="2"/>
  <c r="G48" i="2"/>
  <c r="G47" i="2"/>
  <c r="E47" i="2"/>
  <c r="G46" i="2"/>
  <c r="G45" i="2"/>
  <c r="B45" i="2"/>
  <c r="B46" i="2" s="1"/>
  <c r="B47" i="2" s="1"/>
  <c r="B48" i="2" s="1"/>
  <c r="B49" i="2" s="1"/>
  <c r="B50" i="2" s="1"/>
  <c r="B51" i="2" s="1"/>
  <c r="B52" i="2" s="1"/>
  <c r="B53" i="2" s="1"/>
  <c r="B54" i="2" s="1"/>
  <c r="B55" i="2" s="1"/>
  <c r="B56" i="2" s="1"/>
  <c r="B57" i="2" s="1"/>
  <c r="B58" i="2" s="1"/>
  <c r="B59" i="2" s="1"/>
  <c r="B60" i="2" s="1"/>
  <c r="B61" i="2" s="1"/>
  <c r="B62" i="2" s="1"/>
  <c r="B63" i="2" s="1"/>
  <c r="G43" i="2"/>
  <c r="G42" i="2"/>
  <c r="G41" i="2"/>
  <c r="G40" i="2"/>
  <c r="G39" i="2"/>
  <c r="G38" i="2"/>
  <c r="E37" i="2"/>
  <c r="G37" i="2" s="1"/>
  <c r="E36" i="2"/>
  <c r="G36" i="2" s="1"/>
  <c r="G35" i="2"/>
  <c r="G34" i="2"/>
  <c r="G33" i="2"/>
  <c r="E32" i="2"/>
  <c r="G32" i="2" s="1"/>
  <c r="E31" i="2"/>
  <c r="G31" i="2" s="1"/>
  <c r="G30" i="2"/>
  <c r="G29" i="2"/>
  <c r="G28" i="2"/>
  <c r="G27" i="2"/>
  <c r="E26" i="2"/>
  <c r="G26" i="2" s="1"/>
  <c r="E25" i="2"/>
  <c r="G25" i="2" s="1"/>
  <c r="G24" i="2"/>
  <c r="G64" i="2" l="1"/>
  <c r="G66" i="2" l="1"/>
  <c r="G68" i="2"/>
  <c r="G69" i="2" s="1"/>
  <c r="G67" i="2"/>
  <c r="G70" i="2" l="1"/>
</calcChain>
</file>

<file path=xl/sharedStrings.xml><?xml version="1.0" encoding="utf-8"?>
<sst xmlns="http://schemas.openxmlformats.org/spreadsheetml/2006/main" count="108" uniqueCount="58">
  <si>
    <t xml:space="preserve"> </t>
  </si>
  <si>
    <t>Administracion</t>
  </si>
  <si>
    <t>Imprevistos</t>
  </si>
  <si>
    <t>Utilidad</t>
  </si>
  <si>
    <t>IVA/Utilidad</t>
  </si>
  <si>
    <t>Estimados señores:</t>
  </si>
  <si>
    <t>Firma:</t>
  </si>
  <si>
    <t>Recibo notificaciones en la siguiente dirección en:</t>
  </si>
  <si>
    <t xml:space="preserve">GRAN TOTAL </t>
  </si>
  <si>
    <t>Firma del propoenente o Representante Legal</t>
  </si>
  <si>
    <t>GL</t>
  </si>
  <si>
    <t>SUBTOTAL</t>
  </si>
  <si>
    <t>NO.</t>
  </si>
  <si>
    <t>ÍTEM</t>
  </si>
  <si>
    <t>UNIDAD</t>
  </si>
  <si>
    <t xml:space="preserve">CANTIDAD </t>
  </si>
  <si>
    <t xml:space="preserve">VALOR UNITARIO </t>
  </si>
  <si>
    <t>VALOR TOTAL</t>
  </si>
  <si>
    <t>un</t>
  </si>
  <si>
    <t>m</t>
  </si>
  <si>
    <t>Desmonte de lámparas instaladas.</t>
  </si>
  <si>
    <t xml:space="preserve">Suministro e instalación de puerta interior sencilla entamborada sencilla, enchape en triplex okume, acabado en barniz transparente color wengue, con cerradura poma en madera tipo bell wood platinum o similar. Marco en madera color wengue, Incluye todo el material para su correcto funcionamiento </t>
  </si>
  <si>
    <t>m2</t>
  </si>
  <si>
    <t>MURO en Drywall de e:12 cm.
Dos caras de cartón yeso de 1/2" + estructura canal en lámina galvanizada base 9 + parales en lámina galvanizada base 6, instalados cada 61 cms + cinta malla fibra de vidrio +  Frescasa en fibra de vidrio interna.
Pintura vinilo tipo 2 a 1 mano y tipo 1 a 2 manos.</t>
  </si>
  <si>
    <t>Suministro e instalación de cielo raso en PVC, con estructura cada 60 cm (24"), perfileria rolada calibre 24. Acabado blanco.</t>
  </si>
  <si>
    <t>Suministro e instalación de salida eléctrica normal. Incluye  toma eléctrica  blanca doble  de 15 o 20A, cable  eléctrico  trenzado  (azul, blanco, verde) libre de halogenos #12 AWG, conectores de derivación, regatas y todos  los accesorios para su correcto funcionamiento.</t>
  </si>
  <si>
    <t>Cortinas enrollables screen</t>
  </si>
  <si>
    <t>Pintura interior sobre muros, incluye resanes, filos y dilataciones. Vinilo tipo 1, dos (2) manos</t>
  </si>
  <si>
    <t>Suministro e instalación de salida para interruptor doble. Incluye interruptor doble, incluye caja metalica galvanizada, cableado en, tubería PVC, resanes, conectores Y todos los elementos para su correcto funcionamiento.</t>
  </si>
  <si>
    <t>Instalación eléctrica general. Incluye acometida desde tablero principal a tableros de distribución ductos, cable, accesorios y todo lo necesario para correcto funcionamiento de red eléctrica normalizada.</t>
  </si>
  <si>
    <t>Suministro e instalación de luminaria tipo led cuadrada de 60x60 cms de 45va/120v ip 22 con flujo luminoso de 3200 lm, incluye cable électrico libre de halógenos para su instalación.</t>
  </si>
  <si>
    <t>Suministro e instalación de Ducterízación por medio de canaleta plastica certificada de 100x45mm con división. Incluye curvas, uniones, T, tapas finales, cajas para tomas y todo lo necesario para su correcto funcionamiento</t>
  </si>
  <si>
    <t xml:space="preserve">Aseo fino de obra - retoque de areas que han sido construidas dejando listas y en calidad las zonas para entrega. (incluye herramienta, mano de obra, equipos y materiales para su correcta ejecución) </t>
  </si>
  <si>
    <t>Demolición de mampostería. Incluye disposición final certificada.</t>
  </si>
  <si>
    <t xml:space="preserve">Dintel en mampostería reforzado con varilla de 3/4" de diámetro </t>
  </si>
  <si>
    <t xml:space="preserve">Columneta concreto 21 Mpa confinamiento de vano de puerta, reforzada con varilla de 1/2" de diámetro </t>
  </si>
  <si>
    <t>Construcción de muro en bloque #4</t>
  </si>
  <si>
    <t xml:space="preserve">Pañete 1:3 , incluye filos y dilataciones lineales </t>
  </si>
  <si>
    <t>Suministro e instalacion de estuco y vinilo tipo1 acabado mate color blanco sobre pañete (3 manos) x m2  (incluye herramienta, mano de obra materiales para su correcta instalación y funcionamiento)</t>
  </si>
  <si>
    <t xml:space="preserve">Desmonte de cielo raso existente, incluye disposición final certificada. </t>
  </si>
  <si>
    <t xml:space="preserve">Suministro e instalación de  puertas en lámina cal. 18 pl-01_d=0,85 x 2,30 mt  acabado en pintura electroestatica. Incluye marco y cerradura de seguridad. </t>
  </si>
  <si>
    <t xml:space="preserve">Desmonte cubierta existente. Incluye disposición final certifcada. </t>
  </si>
  <si>
    <t>Suministro e intalación de cubierta termoacústica tipo Ecoroof 37 UPVC color verde. Incluye todo lo necesario para su correcto funcionamiento.</t>
  </si>
  <si>
    <t xml:space="preserve">Suministro e instalacion de guardaescoba en ceramica - nova marfil- similar al existente.  </t>
  </si>
  <si>
    <t>Adecuación eléctrica para la instalción de 4 aires acondicionados minisplit 12 000 BTU 110V. Incluye ductos, cable, toma corriente accesorios y todo lo necesario para correcto funcionamiento de red eléctrica normalizada.</t>
  </si>
  <si>
    <t xml:space="preserve">SALA DE AUDICENCIAS </t>
  </si>
  <si>
    <t xml:space="preserve">Desmonte y retiro de mesón de cocina. Incluye anulación puntos hidráulicos. </t>
  </si>
  <si>
    <t>Suministro e instalacion de guardaescoba en madera pintiado de negro 10cm X1 cm.</t>
  </si>
  <si>
    <t>Adecuación eléctrica para la instalción de 3 aires acondicionados minisplit 12 000 BTU 110V. Incluye ductos, cable, toma corriente accesorios y todo lo necesario para correcto funcionamiento de red eléctrica normalizada.</t>
  </si>
  <si>
    <t>DESPACHOS</t>
  </si>
  <si>
    <t xml:space="preserve">FORMATO DE PRESENTACIÓN DE LAS OFERTAS
Adecuaciones de la infraestructura física para el uso de la Justicia Penal Militar y Policial en Chaparral
</t>
  </si>
  <si>
    <t>Referencia: Proceso de Contratación Selección Abreviada de Menor Cuantía No. UAEJPMP-SAMC-006-2023</t>
  </si>
  <si>
    <t>Kimberly Johana Ruiz, identificado como aparece al pie de mi firma, obrando en mi calidad de representante legal de Afic sas, presento Oferta para el Proceso de Contratación de la referencia</t>
  </si>
  <si>
    <t>Persona de contacto: Kimberly Ruiz</t>
  </si>
  <si>
    <t>Dirección: Calle 31f sur No. 12d-81</t>
  </si>
  <si>
    <t>Teléfono: 3142608709</t>
  </si>
  <si>
    <t>E-mail: aficsas21@gmail.com</t>
  </si>
  <si>
    <t>Nombre del Proponente o Representante Legal: AFIC SAS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</si>
</sst>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4" formatCode="_-&quot;$&quot;\ * #,##0.00_-;\-&quot;$&quot;\ * #,##0.00_-;_-&quot;$&quot;\ * &quot;-&quot;??_-;_-@_-"/>
    <numFmt numFmtId="164" formatCode="_(&quot;$&quot;\ * #,##0.00_);_(&quot;$&quot;\ * \(#,##0.00\);_(&quot;$&quot;\ * &quot;-&quot;??_);_(@_)"/>
    <numFmt numFmtId="166" formatCode="_(&quot;$&quot;\ * #,##0_);_(&quot;$&quot;\ * \(#,##0\);_(&quot;$&quot;\ * &quot;-&quot;??_);_(@_)"/>
    <numFmt numFmtId="168" formatCode="_-&quot;$&quot;\ * #,##0_-;\-&quot;$&quot;\ * #,##0_-;_-&quot;$&quot;\ * &quot;-&quot;??_-;_-@_-"/>
    <numFmt numFmtId="170" formatCode="0.000%"/>
  </numFmts>
  <fonts count="16" x14ac:knownFonts="1">
    <font>
      <sz val="11"/>
      <color theme="1"/>
      <name val="Arial"/>
    </font>
    <font>
      <sz val="10"/>
      <color theme="1"/>
      <name val="Arial"/>
      <family val="2"/>
    </font>
    <font>
      <b/>
      <sz val="10"/>
      <color theme="1"/>
      <name val="Arial"/>
      <family val="2"/>
    </font>
    <font>
      <b/>
      <sz val="10"/>
      <color theme="1"/>
      <name val="Calibri"/>
      <family val="2"/>
    </font>
    <font>
      <sz val="10"/>
      <color theme="1"/>
      <name val="Calibri"/>
      <family val="2"/>
    </font>
    <font>
      <sz val="11"/>
      <color theme="1"/>
      <name val="Arial"/>
      <family val="2"/>
    </font>
    <font>
      <b/>
      <sz val="12"/>
      <color theme="1"/>
      <name val="Calibri"/>
      <family val="2"/>
      <scheme val="minor"/>
    </font>
    <font>
      <sz val="11"/>
      <color theme="1"/>
      <name val="Bookman Old Style"/>
      <family val="1"/>
    </font>
    <font>
      <sz val="12"/>
      <color theme="1"/>
      <name val="Calibri"/>
      <family val="2"/>
      <scheme val="minor"/>
    </font>
    <font>
      <b/>
      <sz val="11"/>
      <color theme="1"/>
      <name val="Arial"/>
      <family val="2"/>
    </font>
    <font>
      <sz val="11"/>
      <color theme="1"/>
      <name val="Arial"/>
      <family val="2"/>
    </font>
    <font>
      <b/>
      <sz val="11"/>
      <color theme="0"/>
      <name val="Calibri"/>
      <family val="2"/>
      <scheme val="minor"/>
    </font>
    <font>
      <b/>
      <sz val="11"/>
      <color theme="1"/>
      <name val="Calibri"/>
      <family val="2"/>
      <scheme val="minor"/>
    </font>
    <font>
      <b/>
      <sz val="11"/>
      <name val="Calibri"/>
      <family val="2"/>
      <scheme val="minor"/>
    </font>
    <font>
      <sz val="11"/>
      <name val="Calibri"/>
      <family val="2"/>
      <scheme val="major"/>
    </font>
    <font>
      <sz val="11"/>
      <name val="Arial"/>
      <family val="2"/>
    </font>
  </fonts>
  <fills count="4">
    <fill>
      <patternFill patternType="none"/>
    </fill>
    <fill>
      <patternFill patternType="gray125"/>
    </fill>
    <fill>
      <patternFill patternType="solid">
        <fgColor rgb="FF0070C0"/>
        <bgColor indexed="64"/>
      </patternFill>
    </fill>
    <fill>
      <patternFill patternType="solid">
        <fgColor theme="0"/>
        <bgColor indexed="64"/>
      </patternFill>
    </fill>
  </fills>
  <borders count="32">
    <border>
      <left/>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bottom/>
      <diagonal/>
    </border>
    <border>
      <left/>
      <right style="medium">
        <color indexed="64"/>
      </right>
      <top/>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diagonal/>
    </border>
    <border>
      <left/>
      <right style="medium">
        <color indexed="64"/>
      </right>
      <top style="thin">
        <color indexed="64"/>
      </top>
      <bottom style="thin">
        <color indexed="64"/>
      </bottom>
      <diagonal/>
    </border>
    <border>
      <left style="medium">
        <color indexed="64"/>
      </left>
      <right/>
      <top/>
      <bottom style="thin">
        <color indexed="64"/>
      </bottom>
      <diagonal/>
    </border>
    <border>
      <left/>
      <right style="thin">
        <color indexed="64"/>
      </right>
      <top/>
      <bottom style="thin">
        <color indexed="64"/>
      </bottom>
      <diagonal/>
    </border>
    <border>
      <left style="medium">
        <color indexed="64"/>
      </left>
      <right style="thin">
        <color indexed="64"/>
      </right>
      <top style="thin">
        <color indexed="64"/>
      </top>
      <bottom/>
      <diagonal/>
    </border>
    <border>
      <left/>
      <right style="thin">
        <color indexed="64"/>
      </right>
      <top style="thin">
        <color indexed="64"/>
      </top>
      <bottom style="medium">
        <color indexed="64"/>
      </bottom>
      <diagonal/>
    </border>
    <border>
      <left/>
      <right/>
      <top/>
      <bottom style="thin">
        <color indexed="64"/>
      </bottom>
      <diagonal/>
    </border>
    <border>
      <left/>
      <right/>
      <top style="thin">
        <color indexed="64"/>
      </top>
      <bottom style="thin">
        <color indexed="64"/>
      </bottom>
      <diagonal/>
    </border>
    <border>
      <left/>
      <right style="thin">
        <color indexed="64"/>
      </right>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s>
  <cellStyleXfs count="3">
    <xf numFmtId="0" fontId="0" fillId="0" borderId="0"/>
    <xf numFmtId="9" fontId="5" fillId="0" borderId="0" applyFont="0" applyFill="0" applyBorder="0" applyAlignment="0" applyProtection="0"/>
    <xf numFmtId="44" fontId="10" fillId="0" borderId="0" applyFont="0" applyFill="0" applyBorder="0" applyAlignment="0" applyProtection="0"/>
  </cellStyleXfs>
  <cellXfs count="76">
    <xf numFmtId="0" fontId="0" fillId="0" borderId="0" xfId="0"/>
    <xf numFmtId="3" fontId="1" fillId="0" borderId="0" xfId="0" applyNumberFormat="1" applyFont="1" applyAlignment="1">
      <alignment vertical="center"/>
    </xf>
    <xf numFmtId="3" fontId="4" fillId="0" borderId="0" xfId="0" applyNumberFormat="1" applyFont="1" applyAlignment="1">
      <alignment vertical="center"/>
    </xf>
    <xf numFmtId="3" fontId="2" fillId="0" borderId="0" xfId="0" applyNumberFormat="1" applyFont="1" applyAlignment="1">
      <alignment vertical="center"/>
    </xf>
    <xf numFmtId="0" fontId="6" fillId="0" borderId="2" xfId="0" applyFont="1" applyBorder="1" applyAlignment="1">
      <alignment horizontal="center"/>
    </xf>
    <xf numFmtId="0" fontId="6" fillId="0" borderId="9" xfId="0" applyFont="1" applyBorder="1" applyAlignment="1">
      <alignment horizontal="center"/>
    </xf>
    <xf numFmtId="0" fontId="6" fillId="0" borderId="8" xfId="0" applyFont="1" applyBorder="1" applyAlignment="1">
      <alignment horizontal="center"/>
    </xf>
    <xf numFmtId="0" fontId="6" fillId="0" borderId="0" xfId="0" applyFont="1" applyAlignment="1">
      <alignment horizontal="center"/>
    </xf>
    <xf numFmtId="0" fontId="6" fillId="0" borderId="3" xfId="0" applyFont="1" applyBorder="1" applyAlignment="1">
      <alignment horizontal="center"/>
    </xf>
    <xf numFmtId="0" fontId="6" fillId="0" borderId="4" xfId="0" applyFont="1" applyBorder="1" applyAlignment="1">
      <alignment horizontal="center"/>
    </xf>
    <xf numFmtId="0" fontId="8" fillId="0" borderId="8" xfId="0" applyFont="1" applyBorder="1" applyAlignment="1">
      <alignment horizontal="left"/>
    </xf>
    <xf numFmtId="0" fontId="8" fillId="0" borderId="0" xfId="0" applyFont="1" applyAlignment="1">
      <alignment horizontal="left"/>
    </xf>
    <xf numFmtId="0" fontId="5" fillId="0" borderId="1" xfId="0" applyFont="1" applyBorder="1" applyAlignment="1">
      <alignment horizontal="left" wrapText="1"/>
    </xf>
    <xf numFmtId="4" fontId="15" fillId="0" borderId="1" xfId="0" applyNumberFormat="1" applyFont="1" applyBorder="1" applyAlignment="1">
      <alignment horizontal="center"/>
    </xf>
    <xf numFmtId="0" fontId="5" fillId="0" borderId="1" xfId="0" applyFont="1" applyBorder="1" applyAlignment="1">
      <alignment horizontal="center"/>
    </xf>
    <xf numFmtId="44" fontId="15" fillId="0" borderId="1" xfId="2" applyFont="1" applyBorder="1" applyAlignment="1">
      <alignment horizontal="left"/>
    </xf>
    <xf numFmtId="164" fontId="5" fillId="0" borderId="12" xfId="0" applyNumberFormat="1" applyFont="1" applyBorder="1" applyAlignment="1">
      <alignment horizontal="left"/>
    </xf>
    <xf numFmtId="2" fontId="14" fillId="3" borderId="14" xfId="0" applyNumberFormat="1" applyFont="1" applyFill="1" applyBorder="1" applyAlignment="1">
      <alignment horizontal="center" vertical="center" wrapText="1"/>
    </xf>
    <xf numFmtId="0" fontId="15" fillId="3" borderId="1" xfId="0" applyFont="1" applyFill="1" applyBorder="1" applyAlignment="1">
      <alignment horizontal="left" wrapText="1"/>
    </xf>
    <xf numFmtId="4" fontId="5" fillId="0" borderId="1" xfId="0" applyNumberFormat="1" applyFont="1" applyBorder="1" applyAlignment="1" applyProtection="1">
      <alignment horizontal="center" wrapText="1"/>
      <protection locked="0"/>
    </xf>
    <xf numFmtId="4" fontId="5" fillId="3" borderId="1" xfId="0" applyNumberFormat="1" applyFont="1" applyFill="1" applyBorder="1" applyAlignment="1" applyProtection="1">
      <alignment horizontal="center" wrapText="1"/>
      <protection locked="0"/>
    </xf>
    <xf numFmtId="0" fontId="15" fillId="0" borderId="1" xfId="0" applyFont="1" applyBorder="1" applyAlignment="1">
      <alignment horizontal="left" wrapText="1"/>
    </xf>
    <xf numFmtId="0" fontId="15" fillId="0" borderId="1" xfId="0" applyFont="1" applyBorder="1" applyAlignment="1" applyProtection="1">
      <alignment horizontal="left" wrapText="1"/>
      <protection locked="0"/>
    </xf>
    <xf numFmtId="44" fontId="15" fillId="0" borderId="1" xfId="2" applyFont="1" applyFill="1" applyBorder="1" applyAlignment="1">
      <alignment horizontal="left"/>
    </xf>
    <xf numFmtId="0" fontId="11" fillId="2" borderId="14" xfId="0" applyFont="1" applyFill="1" applyBorder="1" applyAlignment="1">
      <alignment horizontal="center"/>
    </xf>
    <xf numFmtId="3" fontId="2" fillId="0" borderId="1" xfId="0" applyNumberFormat="1" applyFont="1" applyBorder="1" applyAlignment="1">
      <alignment vertical="center"/>
    </xf>
    <xf numFmtId="9" fontId="2" fillId="0" borderId="1" xfId="1" applyFont="1" applyBorder="1" applyAlignment="1">
      <alignment vertical="center"/>
    </xf>
    <xf numFmtId="9" fontId="3" fillId="0" borderId="1" xfId="1" applyFont="1" applyBorder="1" applyAlignment="1">
      <alignment vertical="center"/>
    </xf>
    <xf numFmtId="3" fontId="9" fillId="0" borderId="17" xfId="0" applyNumberFormat="1" applyFont="1" applyBorder="1" applyAlignment="1">
      <alignment vertical="center"/>
    </xf>
    <xf numFmtId="0" fontId="15" fillId="0" borderId="15" xfId="0" applyFont="1" applyBorder="1" applyAlignment="1" applyProtection="1">
      <alignment horizontal="left" wrapText="1"/>
      <protection locked="0"/>
    </xf>
    <xf numFmtId="4" fontId="15" fillId="0" borderId="15" xfId="0" applyNumberFormat="1" applyFont="1" applyBorder="1" applyAlignment="1">
      <alignment horizontal="center"/>
    </xf>
    <xf numFmtId="0" fontId="5" fillId="0" borderId="15" xfId="0" applyFont="1" applyBorder="1" applyAlignment="1">
      <alignment horizontal="center"/>
    </xf>
    <xf numFmtId="0" fontId="0" fillId="0" borderId="22" xfId="0" applyBorder="1"/>
    <xf numFmtId="0" fontId="0" fillId="0" borderId="8" xfId="0" applyBorder="1"/>
    <xf numFmtId="3" fontId="1" fillId="0" borderId="23" xfId="0" applyNumberFormat="1" applyFont="1" applyBorder="1" applyAlignment="1">
      <alignment vertical="center"/>
    </xf>
    <xf numFmtId="3" fontId="1" fillId="0" borderId="20" xfId="0" applyNumberFormat="1" applyFont="1" applyBorder="1" applyAlignment="1">
      <alignment vertical="center"/>
    </xf>
    <xf numFmtId="0" fontId="0" fillId="0" borderId="24" xfId="0" applyBorder="1"/>
    <xf numFmtId="3" fontId="1" fillId="0" borderId="5" xfId="0" applyNumberFormat="1" applyFont="1" applyBorder="1" applyAlignment="1">
      <alignment vertical="center"/>
    </xf>
    <xf numFmtId="3" fontId="1" fillId="0" borderId="26" xfId="0" applyNumberFormat="1" applyFont="1" applyBorder="1" applyAlignment="1">
      <alignment vertical="center"/>
    </xf>
    <xf numFmtId="3" fontId="1" fillId="0" borderId="21" xfId="0" applyNumberFormat="1" applyFont="1" applyBorder="1" applyAlignment="1">
      <alignment vertical="center"/>
    </xf>
    <xf numFmtId="3" fontId="1" fillId="0" borderId="27" xfId="0" applyNumberFormat="1" applyFont="1" applyBorder="1" applyAlignment="1">
      <alignment vertical="center"/>
    </xf>
    <xf numFmtId="3" fontId="1" fillId="0" borderId="6" xfId="0" applyNumberFormat="1" applyFont="1" applyBorder="1" applyAlignment="1">
      <alignment vertical="center"/>
    </xf>
    <xf numFmtId="0" fontId="0" fillId="0" borderId="28" xfId="0" applyBorder="1"/>
    <xf numFmtId="0" fontId="12" fillId="0" borderId="18" xfId="0" applyFont="1" applyBorder="1"/>
    <xf numFmtId="0" fontId="12" fillId="0" borderId="10" xfId="0" applyFont="1" applyBorder="1" applyAlignment="1">
      <alignment horizontal="center" vertical="center"/>
    </xf>
    <xf numFmtId="0" fontId="12" fillId="0" borderId="11" xfId="0" applyFont="1" applyBorder="1" applyAlignment="1">
      <alignment horizontal="center" vertical="center"/>
    </xf>
    <xf numFmtId="2" fontId="14" fillId="3" borderId="16" xfId="0" applyNumberFormat="1" applyFont="1" applyFill="1" applyBorder="1" applyAlignment="1">
      <alignment horizontal="center" vertical="center" wrapText="1"/>
    </xf>
    <xf numFmtId="44" fontId="15" fillId="0" borderId="15" xfId="2" applyFont="1" applyBorder="1" applyAlignment="1">
      <alignment horizontal="left"/>
    </xf>
    <xf numFmtId="164" fontId="5" fillId="0" borderId="17" xfId="0" applyNumberFormat="1" applyFont="1" applyBorder="1" applyAlignment="1">
      <alignment horizontal="left"/>
    </xf>
    <xf numFmtId="0" fontId="0" fillId="0" borderId="29" xfId="0" applyBorder="1" applyAlignment="1">
      <alignment horizontal="center"/>
    </xf>
    <xf numFmtId="0" fontId="12" fillId="0" borderId="30" xfId="0" applyFont="1" applyBorder="1" applyAlignment="1">
      <alignment horizontal="center" vertical="center"/>
    </xf>
    <xf numFmtId="0" fontId="12" fillId="0" borderId="31" xfId="0" applyFont="1" applyBorder="1" applyAlignment="1">
      <alignment horizontal="center" vertical="center"/>
    </xf>
    <xf numFmtId="0" fontId="11" fillId="2" borderId="13" xfId="0" applyFont="1" applyFill="1" applyBorder="1" applyAlignment="1">
      <alignment horizontal="center"/>
    </xf>
    <xf numFmtId="0" fontId="7" fillId="0" borderId="8" xfId="0" applyFont="1" applyBorder="1" applyAlignment="1">
      <alignment horizontal="left" vertical="center"/>
    </xf>
    <xf numFmtId="0" fontId="7" fillId="0" borderId="0" xfId="0" applyFont="1" applyAlignment="1">
      <alignment horizontal="left" vertical="center"/>
    </xf>
    <xf numFmtId="3" fontId="9" fillId="0" borderId="25" xfId="0" applyNumberFormat="1" applyFont="1" applyBorder="1" applyAlignment="1">
      <alignment horizontal="right" vertical="center"/>
    </xf>
    <xf numFmtId="3" fontId="9" fillId="0" borderId="15" xfId="0" applyNumberFormat="1" applyFont="1" applyBorder="1" applyAlignment="1">
      <alignment horizontal="right" vertical="center"/>
    </xf>
    <xf numFmtId="0" fontId="13" fillId="0" borderId="1" xfId="0" applyFont="1" applyBorder="1" applyAlignment="1">
      <alignment horizontal="center"/>
    </xf>
    <xf numFmtId="0" fontId="8" fillId="0" borderId="8" xfId="0" applyFont="1" applyBorder="1" applyAlignment="1">
      <alignment horizontal="left"/>
    </xf>
    <xf numFmtId="0" fontId="8" fillId="0" borderId="0" xfId="0" applyFont="1" applyAlignment="1">
      <alignment horizontal="left"/>
    </xf>
    <xf numFmtId="3" fontId="1" fillId="0" borderId="0" xfId="0" applyNumberFormat="1" applyFont="1" applyAlignment="1">
      <alignment horizontal="left" vertical="center" wrapText="1"/>
    </xf>
    <xf numFmtId="3" fontId="1" fillId="0" borderId="0" xfId="0" applyNumberFormat="1" applyFont="1" applyAlignment="1">
      <alignment vertical="center"/>
    </xf>
    <xf numFmtId="0" fontId="6" fillId="0" borderId="2" xfId="0" applyFont="1" applyBorder="1" applyAlignment="1">
      <alignment horizontal="center" wrapText="1"/>
    </xf>
    <xf numFmtId="0" fontId="6" fillId="0" borderId="3" xfId="0" applyFont="1" applyBorder="1" applyAlignment="1">
      <alignment horizontal="center" wrapText="1"/>
    </xf>
    <xf numFmtId="0" fontId="6" fillId="0" borderId="4" xfId="0" applyFont="1" applyBorder="1" applyAlignment="1">
      <alignment horizontal="center" wrapText="1"/>
    </xf>
    <xf numFmtId="0" fontId="6" fillId="0" borderId="5" xfId="0" applyFont="1" applyBorder="1" applyAlignment="1">
      <alignment horizontal="center" wrapText="1"/>
    </xf>
    <xf numFmtId="0" fontId="6" fillId="0" borderId="6" xfId="0" applyFont="1" applyBorder="1" applyAlignment="1">
      <alignment horizontal="center" wrapText="1"/>
    </xf>
    <xf numFmtId="0" fontId="6" fillId="0" borderId="7" xfId="0" applyFont="1" applyBorder="1" applyAlignment="1">
      <alignment horizontal="center" wrapText="1"/>
    </xf>
    <xf numFmtId="0" fontId="7" fillId="0" borderId="8" xfId="0" applyFont="1" applyBorder="1" applyAlignment="1">
      <alignment horizontal="left" vertical="center" wrapText="1"/>
    </xf>
    <xf numFmtId="0" fontId="7" fillId="0" borderId="0" xfId="0" applyFont="1" applyAlignment="1">
      <alignment horizontal="left" vertical="center" wrapText="1"/>
    </xf>
    <xf numFmtId="0" fontId="7" fillId="0" borderId="9" xfId="0" applyFont="1" applyBorder="1" applyAlignment="1">
      <alignment horizontal="left" vertical="center" wrapText="1"/>
    </xf>
    <xf numFmtId="0" fontId="7" fillId="0" borderId="0" xfId="0" applyFont="1" applyBorder="1" applyAlignment="1">
      <alignment horizontal="left" vertical="center"/>
    </xf>
    <xf numFmtId="0" fontId="7" fillId="0" borderId="9" xfId="0" applyFont="1" applyBorder="1" applyAlignment="1">
      <alignment horizontal="left" vertical="center"/>
    </xf>
    <xf numFmtId="166" fontId="0" fillId="0" borderId="19" xfId="0" applyNumberFormat="1" applyBorder="1"/>
    <xf numFmtId="168" fontId="1" fillId="0" borderId="12" xfId="2" applyNumberFormat="1" applyFont="1" applyBorder="1" applyAlignment="1">
      <alignment vertical="center"/>
    </xf>
    <xf numFmtId="170" fontId="1" fillId="0" borderId="0" xfId="1" applyNumberFormat="1" applyFont="1" applyAlignment="1">
      <alignment vertical="center"/>
    </xf>
  </cellXfs>
  <cellStyles count="3">
    <cellStyle name="Moneda" xfId="2" builtinId="4"/>
    <cellStyle name="Normal" xfId="0" builtinId="0"/>
    <cellStyle name="Porcentaje"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542925</xdr:colOff>
      <xdr:row>8</xdr:row>
      <xdr:rowOff>638176</xdr:rowOff>
    </xdr:from>
    <xdr:to>
      <xdr:col>2</xdr:col>
      <xdr:colOff>1590675</xdr:colOff>
      <xdr:row>12</xdr:row>
      <xdr:rowOff>44879</xdr:rowOff>
    </xdr:to>
    <xdr:pic>
      <xdr:nvPicPr>
        <xdr:cNvPr id="3" name="Imagen 2">
          <a:extLst>
            <a:ext uri="{FF2B5EF4-FFF2-40B4-BE49-F238E27FC236}">
              <a16:creationId xmlns:a16="http://schemas.microsoft.com/office/drawing/2014/main" id="{9D2AED15-3D67-5C11-493E-E154B917AE51}"/>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676275" y="2562226"/>
          <a:ext cx="1685925" cy="940228"/>
        </a:xfrm>
        <a:prstGeom prst="rect">
          <a:avLst/>
        </a:prstGeom>
      </xdr:spPr>
    </xdr:pic>
    <xdr:clientData/>
  </xdr:twoCellAnchor>
  <xdr:twoCellAnchor editAs="oneCell">
    <xdr:from>
      <xdr:col>1</xdr:col>
      <xdr:colOff>533400</xdr:colOff>
      <xdr:row>62</xdr:row>
      <xdr:rowOff>619125</xdr:rowOff>
    </xdr:from>
    <xdr:to>
      <xdr:col>2</xdr:col>
      <xdr:colOff>1581150</xdr:colOff>
      <xdr:row>67</xdr:row>
      <xdr:rowOff>44878</xdr:rowOff>
    </xdr:to>
    <xdr:pic>
      <xdr:nvPicPr>
        <xdr:cNvPr id="4" name="Imagen 3">
          <a:extLst>
            <a:ext uri="{FF2B5EF4-FFF2-40B4-BE49-F238E27FC236}">
              <a16:creationId xmlns:a16="http://schemas.microsoft.com/office/drawing/2014/main" id="{B5A619DC-52DF-4D3F-BDCF-0A2E527479D0}"/>
            </a:ext>
          </a:extLst>
        </xdr:cNvPr>
        <xdr:cNvPicPr>
          <a:picLocks noChangeAspect="1"/>
        </xdr:cNvPicPr>
      </xdr:nvPicPr>
      <xdr:blipFill>
        <a:blip xmlns:r="http://schemas.openxmlformats.org/officeDocument/2006/relationships" r:embed="rId1">
          <a:clrChange>
            <a:clrFrom>
              <a:srgbClr val="FFFFFF"/>
            </a:clrFrom>
            <a:clrTo>
              <a:srgbClr val="FFFFFF">
                <a:alpha val="0"/>
              </a:srgbClr>
            </a:clrTo>
          </a:clrChange>
          <a:extLst>
            <a:ext uri="{28A0092B-C50C-407E-A947-70E740481C1C}">
              <a14:useLocalDpi xmlns:a14="http://schemas.microsoft.com/office/drawing/2010/main" val="0"/>
            </a:ext>
          </a:extLst>
        </a:blip>
        <a:stretch>
          <a:fillRect/>
        </a:stretch>
      </xdr:blipFill>
      <xdr:spPr>
        <a:xfrm>
          <a:off x="666750" y="25707975"/>
          <a:ext cx="1685925" cy="940228"/>
        </a:xfrm>
        <a:prstGeom prst="rect">
          <a:avLst/>
        </a:prstGeom>
      </xdr:spPr>
    </xdr:pic>
    <xdr:clientData/>
  </xdr:two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F5C24F-972D-48FD-905A-ABAB40605ACE}">
  <sheetPr>
    <tabColor rgb="FF4A86E8"/>
  </sheetPr>
  <dimension ref="B1:H77"/>
  <sheetViews>
    <sheetView tabSelected="1" zoomScaleNormal="100" workbookViewId="0">
      <selection activeCell="C78" sqref="C78"/>
    </sheetView>
  </sheetViews>
  <sheetFormatPr baseColWidth="10" defaultColWidth="12.625" defaultRowHeight="12.75" x14ac:dyDescent="0.2"/>
  <cols>
    <col min="1" max="1" width="1.75" style="1" customWidth="1"/>
    <col min="2" max="2" width="8.375" style="1" bestFit="1" customWidth="1"/>
    <col min="3" max="3" width="58.5" style="1" customWidth="1"/>
    <col min="4" max="4" width="12.75" style="1" bestFit="1" customWidth="1"/>
    <col min="5" max="5" width="9.375" style="1" bestFit="1" customWidth="1"/>
    <col min="6" max="6" width="15.5" style="1" customWidth="1"/>
    <col min="7" max="7" width="16.25" style="1" bestFit="1" customWidth="1"/>
    <col min="8" max="8" width="3.875" style="1" customWidth="1"/>
    <col min="9" max="20" width="9.375" style="1" customWidth="1"/>
    <col min="21" max="16384" width="12.625" style="1"/>
  </cols>
  <sheetData>
    <row r="1" spans="2:7" x14ac:dyDescent="0.2">
      <c r="B1" s="60"/>
      <c r="C1" s="61"/>
    </row>
    <row r="3" spans="2:7" ht="19.149999999999999" customHeight="1" thickBot="1" x14ac:dyDescent="0.25"/>
    <row r="4" spans="2:7" x14ac:dyDescent="0.2">
      <c r="B4" s="62" t="s">
        <v>50</v>
      </c>
      <c r="C4" s="63"/>
      <c r="D4" s="63"/>
      <c r="E4" s="63"/>
      <c r="F4" s="63"/>
      <c r="G4" s="64"/>
    </row>
    <row r="5" spans="2:7" ht="38.25" customHeight="1" thickBot="1" x14ac:dyDescent="0.25">
      <c r="B5" s="65"/>
      <c r="C5" s="66"/>
      <c r="D5" s="66"/>
      <c r="E5" s="66"/>
      <c r="F5" s="66"/>
      <c r="G5" s="67"/>
    </row>
    <row r="6" spans="2:7" ht="19.149999999999999" customHeight="1" x14ac:dyDescent="0.25">
      <c r="B6" s="4"/>
      <c r="C6" s="8"/>
      <c r="D6" s="8"/>
      <c r="E6" s="8"/>
      <c r="F6" s="8"/>
      <c r="G6" s="9"/>
    </row>
    <row r="7" spans="2:7" ht="19.149999999999999" customHeight="1" x14ac:dyDescent="0.2">
      <c r="B7" s="53" t="s">
        <v>51</v>
      </c>
      <c r="C7" s="71"/>
      <c r="D7" s="71"/>
      <c r="E7" s="71"/>
      <c r="F7" s="71"/>
      <c r="G7" s="72"/>
    </row>
    <row r="8" spans="2:7" ht="19.149999999999999" customHeight="1" x14ac:dyDescent="0.25">
      <c r="B8" s="53" t="s">
        <v>5</v>
      </c>
      <c r="C8" s="54"/>
      <c r="D8" s="7"/>
      <c r="E8" s="7"/>
      <c r="F8" s="7"/>
      <c r="G8" s="5"/>
    </row>
    <row r="9" spans="2:7" ht="64.900000000000006" customHeight="1" x14ac:dyDescent="0.2">
      <c r="B9" s="68" t="s">
        <v>52</v>
      </c>
      <c r="C9" s="69"/>
      <c r="D9" s="69"/>
      <c r="E9" s="69"/>
      <c r="F9" s="69"/>
      <c r="G9" s="70"/>
    </row>
    <row r="10" spans="2:7" ht="19.149999999999999" customHeight="1" x14ac:dyDescent="0.25">
      <c r="B10" s="6"/>
      <c r="C10" s="7"/>
      <c r="D10" s="7"/>
      <c r="E10" s="7"/>
      <c r="F10" s="7"/>
      <c r="G10" s="5"/>
    </row>
    <row r="11" spans="2:7" ht="19.149999999999999" customHeight="1" x14ac:dyDescent="0.25">
      <c r="B11" s="10" t="s">
        <v>6</v>
      </c>
      <c r="C11" s="7"/>
      <c r="D11" s="7"/>
      <c r="E11" s="7"/>
      <c r="F11" s="7"/>
      <c r="G11" s="5"/>
    </row>
    <row r="12" spans="2:7" ht="19.149999999999999" customHeight="1" x14ac:dyDescent="0.25">
      <c r="B12" s="10"/>
      <c r="C12" s="7"/>
      <c r="D12" s="7"/>
      <c r="E12" s="7"/>
      <c r="F12" s="7"/>
      <c r="G12" s="5"/>
    </row>
    <row r="13" spans="2:7" ht="19.149999999999999" customHeight="1" x14ac:dyDescent="0.25">
      <c r="B13" s="58" t="s">
        <v>7</v>
      </c>
      <c r="C13" s="59"/>
      <c r="D13" s="7"/>
      <c r="E13" s="7"/>
      <c r="F13" s="7"/>
      <c r="G13" s="5"/>
    </row>
    <row r="14" spans="2:7" ht="19.149999999999999" customHeight="1" x14ac:dyDescent="0.25">
      <c r="B14" s="53" t="s">
        <v>53</v>
      </c>
      <c r="C14" s="54"/>
      <c r="D14" s="7"/>
      <c r="E14" s="7"/>
      <c r="F14" s="7"/>
      <c r="G14" s="5"/>
    </row>
    <row r="15" spans="2:7" ht="19.149999999999999" customHeight="1" x14ac:dyDescent="0.25">
      <c r="B15" s="10" t="s">
        <v>54</v>
      </c>
      <c r="C15" s="11"/>
      <c r="D15" s="7"/>
      <c r="E15" s="7"/>
      <c r="F15" s="7"/>
      <c r="G15" s="5"/>
    </row>
    <row r="16" spans="2:7" ht="19.149999999999999" customHeight="1" x14ac:dyDescent="0.25">
      <c r="B16" s="53" t="s">
        <v>55</v>
      </c>
      <c r="C16" s="54"/>
      <c r="D16" s="7"/>
      <c r="E16" s="7"/>
      <c r="F16" s="7"/>
      <c r="G16" s="5"/>
    </row>
    <row r="17" spans="2:7" ht="19.149999999999999" customHeight="1" x14ac:dyDescent="0.25">
      <c r="B17" s="10" t="s">
        <v>56</v>
      </c>
      <c r="C17" s="11"/>
      <c r="D17" s="7"/>
      <c r="E17" s="7"/>
      <c r="F17" s="7"/>
      <c r="G17" s="5"/>
    </row>
    <row r="18" spans="2:7" ht="19.149999999999999" customHeight="1" x14ac:dyDescent="0.25">
      <c r="B18" s="10"/>
      <c r="C18" s="11"/>
      <c r="D18" s="7"/>
      <c r="E18" s="7"/>
      <c r="F18" s="7"/>
      <c r="G18" s="5"/>
    </row>
    <row r="19" spans="2:7" ht="19.149999999999999" customHeight="1" x14ac:dyDescent="0.25">
      <c r="B19" s="53" t="s">
        <v>57</v>
      </c>
      <c r="C19" s="54"/>
      <c r="D19" s="7"/>
      <c r="E19" s="7"/>
      <c r="F19" s="7"/>
      <c r="G19" s="5"/>
    </row>
    <row r="20" spans="2:7" ht="19.149999999999999" customHeight="1" thickBot="1" x14ac:dyDescent="0.3">
      <c r="B20" s="10"/>
      <c r="C20" s="11"/>
      <c r="D20" s="7"/>
      <c r="E20" s="7"/>
      <c r="F20" s="7"/>
      <c r="G20" s="5"/>
    </row>
    <row r="21" spans="2:7" ht="19.149999999999999" customHeight="1" thickBot="1" x14ac:dyDescent="0.25">
      <c r="B21" s="49" t="s">
        <v>12</v>
      </c>
      <c r="C21" s="50" t="s">
        <v>13</v>
      </c>
      <c r="D21" s="50" t="s">
        <v>14</v>
      </c>
      <c r="E21" s="50" t="s">
        <v>15</v>
      </c>
      <c r="F21" s="50" t="s">
        <v>16</v>
      </c>
      <c r="G21" s="51" t="s">
        <v>17</v>
      </c>
    </row>
    <row r="22" spans="2:7" ht="15" x14ac:dyDescent="0.25">
      <c r="B22" s="52">
        <v>1</v>
      </c>
      <c r="C22" s="44" t="s">
        <v>49</v>
      </c>
      <c r="D22" s="44"/>
      <c r="E22" s="44"/>
      <c r="F22" s="44"/>
      <c r="G22" s="45"/>
    </row>
    <row r="23" spans="2:7" ht="15" x14ac:dyDescent="0.2">
      <c r="B23" s="17">
        <f>B22+0.01</f>
        <v>1.01</v>
      </c>
      <c r="C23" s="12" t="s">
        <v>41</v>
      </c>
      <c r="D23" s="13" t="s">
        <v>22</v>
      </c>
      <c r="E23" s="14">
        <v>75</v>
      </c>
      <c r="F23" s="15">
        <v>42592</v>
      </c>
      <c r="G23" s="16">
        <f>F23*E23</f>
        <v>3194400</v>
      </c>
    </row>
    <row r="24" spans="2:7" ht="42.75" x14ac:dyDescent="0.2">
      <c r="B24" s="17">
        <f>B23+0.01</f>
        <v>1.02</v>
      </c>
      <c r="C24" s="12" t="s">
        <v>42</v>
      </c>
      <c r="D24" s="13" t="s">
        <v>22</v>
      </c>
      <c r="E24" s="14">
        <v>75</v>
      </c>
      <c r="F24" s="15">
        <v>120032</v>
      </c>
      <c r="G24" s="16">
        <f t="shared" ref="G24:G43" si="0">F24*E24</f>
        <v>9002400</v>
      </c>
    </row>
    <row r="25" spans="2:7" ht="15" x14ac:dyDescent="0.2">
      <c r="B25" s="17">
        <f t="shared" ref="B25:B32" si="1">B24+0.01</f>
        <v>1.03</v>
      </c>
      <c r="C25" s="12" t="s">
        <v>33</v>
      </c>
      <c r="D25" s="13" t="s">
        <v>22</v>
      </c>
      <c r="E25" s="14">
        <f>1*2.3</f>
        <v>2.2999999999999998</v>
      </c>
      <c r="F25" s="15">
        <v>33720</v>
      </c>
      <c r="G25" s="16">
        <f t="shared" si="0"/>
        <v>77556</v>
      </c>
    </row>
    <row r="26" spans="2:7" ht="15" x14ac:dyDescent="0.2">
      <c r="B26" s="17">
        <f t="shared" si="1"/>
        <v>1.04</v>
      </c>
      <c r="C26" s="12" t="s">
        <v>36</v>
      </c>
      <c r="D26" s="13" t="s">
        <v>22</v>
      </c>
      <c r="E26" s="14">
        <f>2.5</f>
        <v>2.5</v>
      </c>
      <c r="F26" s="15">
        <v>52901</v>
      </c>
      <c r="G26" s="16">
        <f t="shared" si="0"/>
        <v>132252.5</v>
      </c>
    </row>
    <row r="27" spans="2:7" ht="15" x14ac:dyDescent="0.2">
      <c r="B27" s="17">
        <f t="shared" si="1"/>
        <v>1.05</v>
      </c>
      <c r="C27" s="21" t="s">
        <v>37</v>
      </c>
      <c r="D27" s="13" t="s">
        <v>22</v>
      </c>
      <c r="E27" s="14">
        <v>5</v>
      </c>
      <c r="F27" s="15">
        <v>28508</v>
      </c>
      <c r="G27" s="16">
        <f t="shared" si="0"/>
        <v>142540</v>
      </c>
    </row>
    <row r="28" spans="2:7" ht="42.75" x14ac:dyDescent="0.2">
      <c r="B28" s="17">
        <f t="shared" si="1"/>
        <v>1.06</v>
      </c>
      <c r="C28" s="18" t="s">
        <v>38</v>
      </c>
      <c r="D28" s="13" t="s">
        <v>22</v>
      </c>
      <c r="E28" s="14">
        <v>5</v>
      </c>
      <c r="F28" s="15">
        <v>20764</v>
      </c>
      <c r="G28" s="16">
        <f t="shared" si="0"/>
        <v>103820</v>
      </c>
    </row>
    <row r="29" spans="2:7" ht="28.5" x14ac:dyDescent="0.2">
      <c r="B29" s="17">
        <f t="shared" si="1"/>
        <v>1.07</v>
      </c>
      <c r="C29" s="12" t="s">
        <v>43</v>
      </c>
      <c r="D29" s="13" t="s">
        <v>19</v>
      </c>
      <c r="E29" s="14">
        <v>10</v>
      </c>
      <c r="F29" s="15">
        <v>26862</v>
      </c>
      <c r="G29" s="16">
        <f t="shared" si="0"/>
        <v>268620</v>
      </c>
    </row>
    <row r="30" spans="2:7" ht="15" x14ac:dyDescent="0.2">
      <c r="B30" s="17">
        <f t="shared" si="1"/>
        <v>1.08</v>
      </c>
      <c r="C30" s="12" t="s">
        <v>20</v>
      </c>
      <c r="D30" s="19" t="s">
        <v>18</v>
      </c>
      <c r="E30" s="14">
        <v>10</v>
      </c>
      <c r="F30" s="15">
        <v>28024</v>
      </c>
      <c r="G30" s="16">
        <f t="shared" si="0"/>
        <v>280240</v>
      </c>
    </row>
    <row r="31" spans="2:7" ht="71.25" x14ac:dyDescent="0.2">
      <c r="B31" s="17">
        <f t="shared" si="1"/>
        <v>1.0900000000000001</v>
      </c>
      <c r="C31" s="18" t="s">
        <v>21</v>
      </c>
      <c r="D31" s="13" t="s">
        <v>22</v>
      </c>
      <c r="E31" s="14">
        <f>3*1*2.3</f>
        <v>6.8999999999999995</v>
      </c>
      <c r="F31" s="15">
        <v>318375</v>
      </c>
      <c r="G31" s="16">
        <f t="shared" si="0"/>
        <v>2196787.5</v>
      </c>
    </row>
    <row r="32" spans="2:7" ht="85.5" x14ac:dyDescent="0.2">
      <c r="B32" s="17">
        <f t="shared" si="1"/>
        <v>1.1000000000000001</v>
      </c>
      <c r="C32" s="12" t="s">
        <v>23</v>
      </c>
      <c r="D32" s="13" t="s">
        <v>22</v>
      </c>
      <c r="E32" s="20">
        <f>2.5*2.3</f>
        <v>5.75</v>
      </c>
      <c r="F32" s="15">
        <v>86007</v>
      </c>
      <c r="G32" s="16">
        <f t="shared" si="0"/>
        <v>494540.25</v>
      </c>
    </row>
    <row r="33" spans="2:7" ht="15" x14ac:dyDescent="0.2">
      <c r="B33" s="17">
        <f>B32+0.01</f>
        <v>1.1100000000000001</v>
      </c>
      <c r="C33" s="12" t="s">
        <v>39</v>
      </c>
      <c r="D33" s="13" t="s">
        <v>22</v>
      </c>
      <c r="E33" s="20">
        <v>32</v>
      </c>
      <c r="F33" s="15">
        <v>26088</v>
      </c>
      <c r="G33" s="16">
        <f t="shared" si="0"/>
        <v>834816</v>
      </c>
    </row>
    <row r="34" spans="2:7" ht="28.5" x14ac:dyDescent="0.2">
      <c r="B34" s="17">
        <f>B33+0.01</f>
        <v>1.1200000000000001</v>
      </c>
      <c r="C34" s="21" t="s">
        <v>24</v>
      </c>
      <c r="D34" s="13" t="s">
        <v>22</v>
      </c>
      <c r="E34" s="20">
        <v>32</v>
      </c>
      <c r="F34" s="15">
        <v>70374</v>
      </c>
      <c r="G34" s="16">
        <f t="shared" si="0"/>
        <v>2251968</v>
      </c>
    </row>
    <row r="35" spans="2:7" ht="71.25" x14ac:dyDescent="0.2">
      <c r="B35" s="17">
        <f t="shared" ref="B35:B42" si="2">B34+0.01</f>
        <v>1.1300000000000001</v>
      </c>
      <c r="C35" s="21" t="s">
        <v>25</v>
      </c>
      <c r="D35" s="19" t="s">
        <v>18</v>
      </c>
      <c r="E35" s="20">
        <v>8</v>
      </c>
      <c r="F35" s="15">
        <v>54881</v>
      </c>
      <c r="G35" s="16">
        <f t="shared" si="0"/>
        <v>439048</v>
      </c>
    </row>
    <row r="36" spans="2:7" ht="15" x14ac:dyDescent="0.2">
      <c r="B36" s="17">
        <f t="shared" si="2"/>
        <v>1.1400000000000001</v>
      </c>
      <c r="C36" s="21" t="s">
        <v>26</v>
      </c>
      <c r="D36" s="13" t="s">
        <v>22</v>
      </c>
      <c r="E36" s="20">
        <f>16*1.7</f>
        <v>27.2</v>
      </c>
      <c r="F36" s="15">
        <v>218521</v>
      </c>
      <c r="G36" s="16">
        <f t="shared" si="0"/>
        <v>5943771.2000000002</v>
      </c>
    </row>
    <row r="37" spans="2:7" ht="28.5" x14ac:dyDescent="0.2">
      <c r="B37" s="17">
        <f t="shared" si="2"/>
        <v>1.1500000000000001</v>
      </c>
      <c r="C37" s="12" t="s">
        <v>27</v>
      </c>
      <c r="D37" s="13" t="s">
        <v>22</v>
      </c>
      <c r="E37" s="20">
        <f>60*2.3</f>
        <v>138</v>
      </c>
      <c r="F37" s="15">
        <v>18377</v>
      </c>
      <c r="G37" s="16">
        <f t="shared" si="0"/>
        <v>2536026</v>
      </c>
    </row>
    <row r="38" spans="2:7" ht="57" x14ac:dyDescent="0.2">
      <c r="B38" s="17">
        <f t="shared" si="2"/>
        <v>1.1600000000000001</v>
      </c>
      <c r="C38" s="12" t="s">
        <v>28</v>
      </c>
      <c r="D38" s="19" t="s">
        <v>18</v>
      </c>
      <c r="E38" s="20">
        <v>8</v>
      </c>
      <c r="F38" s="23">
        <v>60113</v>
      </c>
      <c r="G38" s="16">
        <f t="shared" si="0"/>
        <v>480904</v>
      </c>
    </row>
    <row r="39" spans="2:7" ht="42.75" x14ac:dyDescent="0.2">
      <c r="B39" s="17">
        <f t="shared" si="2"/>
        <v>1.1700000000000002</v>
      </c>
      <c r="C39" s="22" t="s">
        <v>29</v>
      </c>
      <c r="D39" s="13" t="s">
        <v>10</v>
      </c>
      <c r="E39" s="20">
        <v>1</v>
      </c>
      <c r="F39" s="15">
        <v>567926</v>
      </c>
      <c r="G39" s="16">
        <f t="shared" si="0"/>
        <v>567926</v>
      </c>
    </row>
    <row r="40" spans="2:7" ht="42.75" x14ac:dyDescent="0.2">
      <c r="B40" s="17">
        <f t="shared" si="2"/>
        <v>1.1800000000000002</v>
      </c>
      <c r="C40" s="22" t="s">
        <v>30</v>
      </c>
      <c r="D40" s="13" t="s">
        <v>18</v>
      </c>
      <c r="E40" s="20">
        <v>16</v>
      </c>
      <c r="F40" s="15">
        <v>238317</v>
      </c>
      <c r="G40" s="16">
        <f t="shared" si="0"/>
        <v>3813072</v>
      </c>
    </row>
    <row r="41" spans="2:7" ht="57" x14ac:dyDescent="0.2">
      <c r="B41" s="17">
        <f t="shared" si="2"/>
        <v>1.1900000000000002</v>
      </c>
      <c r="C41" s="12" t="s">
        <v>31</v>
      </c>
      <c r="D41" s="19" t="s">
        <v>19</v>
      </c>
      <c r="E41" s="20">
        <v>50</v>
      </c>
      <c r="F41" s="15">
        <v>78548</v>
      </c>
      <c r="G41" s="16">
        <f t="shared" si="0"/>
        <v>3927400</v>
      </c>
    </row>
    <row r="42" spans="2:7" ht="57" x14ac:dyDescent="0.2">
      <c r="B42" s="17">
        <f t="shared" si="2"/>
        <v>1.2000000000000002</v>
      </c>
      <c r="C42" s="22" t="s">
        <v>44</v>
      </c>
      <c r="D42" s="13" t="s">
        <v>10</v>
      </c>
      <c r="E42" s="20">
        <v>1</v>
      </c>
      <c r="F42" s="15">
        <v>1026080</v>
      </c>
      <c r="G42" s="16">
        <f t="shared" si="0"/>
        <v>1026080</v>
      </c>
    </row>
    <row r="43" spans="2:7" ht="57" x14ac:dyDescent="0.2">
      <c r="B43" s="17">
        <f>B42+0.01</f>
        <v>1.2100000000000002</v>
      </c>
      <c r="C43" s="22" t="s">
        <v>32</v>
      </c>
      <c r="D43" s="13" t="s">
        <v>10</v>
      </c>
      <c r="E43" s="14">
        <v>1</v>
      </c>
      <c r="F43" s="15">
        <v>811136</v>
      </c>
      <c r="G43" s="16">
        <f t="shared" si="0"/>
        <v>811136</v>
      </c>
    </row>
    <row r="44" spans="2:7" ht="15" x14ac:dyDescent="0.25">
      <c r="B44" s="24">
        <v>2</v>
      </c>
      <c r="C44" s="57" t="s">
        <v>45</v>
      </c>
      <c r="D44" s="57"/>
      <c r="E44" s="57"/>
      <c r="F44" s="15"/>
      <c r="G44" s="16"/>
    </row>
    <row r="45" spans="2:7" ht="28.5" x14ac:dyDescent="0.2">
      <c r="B45" s="17">
        <f>B44+0.01</f>
        <v>2.0099999999999998</v>
      </c>
      <c r="C45" s="21" t="s">
        <v>24</v>
      </c>
      <c r="D45" s="13" t="s">
        <v>22</v>
      </c>
      <c r="E45" s="20">
        <v>105</v>
      </c>
      <c r="F45" s="15">
        <v>70374</v>
      </c>
      <c r="G45" s="16">
        <f t="shared" ref="G45:G63" si="3">F45*E45</f>
        <v>7389270</v>
      </c>
    </row>
    <row r="46" spans="2:7" ht="28.5" x14ac:dyDescent="0.2">
      <c r="B46" s="17">
        <f>B45+0.01</f>
        <v>2.0199999999999996</v>
      </c>
      <c r="C46" s="21" t="s">
        <v>46</v>
      </c>
      <c r="D46" s="13" t="s">
        <v>18</v>
      </c>
      <c r="E46" s="20">
        <v>1</v>
      </c>
      <c r="F46" s="15">
        <v>227480</v>
      </c>
      <c r="G46" s="16">
        <f t="shared" si="3"/>
        <v>227480</v>
      </c>
    </row>
    <row r="47" spans="2:7" ht="15" x14ac:dyDescent="0.2">
      <c r="B47" s="17">
        <f t="shared" ref="B47:B63" si="4">B46+0.01</f>
        <v>2.0299999999999994</v>
      </c>
      <c r="C47" s="12" t="s">
        <v>36</v>
      </c>
      <c r="D47" s="13" t="s">
        <v>22</v>
      </c>
      <c r="E47" s="20">
        <f>6.85*3.8</f>
        <v>26.029999999999998</v>
      </c>
      <c r="F47" s="15">
        <v>59871</v>
      </c>
      <c r="G47" s="16">
        <f t="shared" si="3"/>
        <v>1558442.13</v>
      </c>
    </row>
    <row r="48" spans="2:7" ht="15" x14ac:dyDescent="0.2">
      <c r="B48" s="17">
        <f t="shared" si="4"/>
        <v>2.0399999999999991</v>
      </c>
      <c r="C48" s="21" t="s">
        <v>37</v>
      </c>
      <c r="D48" s="13" t="s">
        <v>22</v>
      </c>
      <c r="E48" s="20">
        <v>53</v>
      </c>
      <c r="F48" s="15">
        <v>30100</v>
      </c>
      <c r="G48" s="16">
        <f t="shared" si="3"/>
        <v>1595300</v>
      </c>
    </row>
    <row r="49" spans="2:7" ht="42.75" x14ac:dyDescent="0.2">
      <c r="B49" s="17">
        <f t="shared" si="4"/>
        <v>2.0499999999999989</v>
      </c>
      <c r="C49" s="18" t="s">
        <v>38</v>
      </c>
      <c r="D49" s="13" t="s">
        <v>22</v>
      </c>
      <c r="E49" s="20">
        <v>53</v>
      </c>
      <c r="F49" s="15">
        <v>21533</v>
      </c>
      <c r="G49" s="16">
        <f t="shared" si="3"/>
        <v>1141249</v>
      </c>
    </row>
    <row r="50" spans="2:7" ht="28.5" x14ac:dyDescent="0.2">
      <c r="B50" s="17">
        <f t="shared" si="4"/>
        <v>2.0599999999999987</v>
      </c>
      <c r="C50" s="18" t="s">
        <v>47</v>
      </c>
      <c r="D50" s="13" t="s">
        <v>19</v>
      </c>
      <c r="E50" s="20">
        <v>28</v>
      </c>
      <c r="F50" s="15">
        <v>27733</v>
      </c>
      <c r="G50" s="16">
        <f t="shared" si="3"/>
        <v>776524</v>
      </c>
    </row>
    <row r="51" spans="2:7" ht="15" x14ac:dyDescent="0.2">
      <c r="B51" s="17">
        <f t="shared" si="4"/>
        <v>2.0699999999999985</v>
      </c>
      <c r="C51" s="22" t="s">
        <v>34</v>
      </c>
      <c r="D51" s="13" t="s">
        <v>19</v>
      </c>
      <c r="E51" s="20">
        <v>3</v>
      </c>
      <c r="F51" s="15">
        <v>57015</v>
      </c>
      <c r="G51" s="16">
        <f t="shared" si="3"/>
        <v>171045</v>
      </c>
    </row>
    <row r="52" spans="2:7" ht="28.5" x14ac:dyDescent="0.2">
      <c r="B52" s="17">
        <f t="shared" si="4"/>
        <v>2.0799999999999983</v>
      </c>
      <c r="C52" s="22" t="s">
        <v>35</v>
      </c>
      <c r="D52" s="13" t="s">
        <v>19</v>
      </c>
      <c r="E52" s="14">
        <v>10</v>
      </c>
      <c r="F52" s="15">
        <v>72590</v>
      </c>
      <c r="G52" s="16">
        <f t="shared" si="3"/>
        <v>725900</v>
      </c>
    </row>
    <row r="53" spans="2:7" ht="42.75" x14ac:dyDescent="0.2">
      <c r="B53" s="17">
        <f t="shared" si="4"/>
        <v>2.0899999999999981</v>
      </c>
      <c r="C53" s="22" t="s">
        <v>40</v>
      </c>
      <c r="D53" s="13" t="s">
        <v>18</v>
      </c>
      <c r="E53" s="14">
        <v>1</v>
      </c>
      <c r="F53" s="15">
        <v>2371600</v>
      </c>
      <c r="G53" s="16">
        <f t="shared" si="3"/>
        <v>2371600</v>
      </c>
    </row>
    <row r="54" spans="2:7" ht="71.25" x14ac:dyDescent="0.2">
      <c r="B54" s="17">
        <f t="shared" si="4"/>
        <v>2.0999999999999979</v>
      </c>
      <c r="C54" s="18" t="s">
        <v>21</v>
      </c>
      <c r="D54" s="13" t="s">
        <v>22</v>
      </c>
      <c r="E54" s="14">
        <f>1*2.3*2</f>
        <v>4.5999999999999996</v>
      </c>
      <c r="F54" s="15">
        <v>318375</v>
      </c>
      <c r="G54" s="16">
        <f t="shared" si="3"/>
        <v>1464525</v>
      </c>
    </row>
    <row r="55" spans="2:7" ht="71.25" x14ac:dyDescent="0.2">
      <c r="B55" s="17">
        <f>B54+0.01</f>
        <v>2.1099999999999977</v>
      </c>
      <c r="C55" s="21" t="s">
        <v>25</v>
      </c>
      <c r="D55" s="19" t="s">
        <v>18</v>
      </c>
      <c r="E55" s="20">
        <v>14</v>
      </c>
      <c r="F55" s="15">
        <v>59426</v>
      </c>
      <c r="G55" s="16">
        <f t="shared" si="3"/>
        <v>831964</v>
      </c>
    </row>
    <row r="56" spans="2:7" ht="15" x14ac:dyDescent="0.2">
      <c r="B56" s="17">
        <f t="shared" si="4"/>
        <v>2.1199999999999974</v>
      </c>
      <c r="C56" s="21" t="s">
        <v>26</v>
      </c>
      <c r="D56" s="13" t="s">
        <v>22</v>
      </c>
      <c r="E56" s="20">
        <v>8</v>
      </c>
      <c r="F56" s="15">
        <v>218521</v>
      </c>
      <c r="G56" s="16">
        <f t="shared" si="3"/>
        <v>1748168</v>
      </c>
    </row>
    <row r="57" spans="2:7" ht="28.5" x14ac:dyDescent="0.2">
      <c r="B57" s="17">
        <f t="shared" si="4"/>
        <v>2.1299999999999972</v>
      </c>
      <c r="C57" s="12" t="s">
        <v>27</v>
      </c>
      <c r="D57" s="13" t="s">
        <v>22</v>
      </c>
      <c r="E57" s="20">
        <f>92*2.3</f>
        <v>211.6</v>
      </c>
      <c r="F57" s="15">
        <v>18377</v>
      </c>
      <c r="G57" s="16">
        <f t="shared" si="3"/>
        <v>3888573.1999999997</v>
      </c>
    </row>
    <row r="58" spans="2:7" ht="57" x14ac:dyDescent="0.2">
      <c r="B58" s="17">
        <f t="shared" si="4"/>
        <v>2.139999999999997</v>
      </c>
      <c r="C58" s="12" t="s">
        <v>28</v>
      </c>
      <c r="D58" s="19" t="s">
        <v>18</v>
      </c>
      <c r="E58" s="20">
        <v>4</v>
      </c>
      <c r="F58" s="23">
        <v>60113</v>
      </c>
      <c r="G58" s="16">
        <f t="shared" si="3"/>
        <v>240452</v>
      </c>
    </row>
    <row r="59" spans="2:7" ht="42.75" x14ac:dyDescent="0.2">
      <c r="B59" s="17">
        <f t="shared" si="4"/>
        <v>2.1499999999999968</v>
      </c>
      <c r="C59" s="22" t="s">
        <v>29</v>
      </c>
      <c r="D59" s="13" t="s">
        <v>10</v>
      </c>
      <c r="E59" s="14">
        <v>1</v>
      </c>
      <c r="F59" s="15">
        <v>567926</v>
      </c>
      <c r="G59" s="16">
        <f t="shared" si="3"/>
        <v>567926</v>
      </c>
    </row>
    <row r="60" spans="2:7" ht="42.75" x14ac:dyDescent="0.2">
      <c r="B60" s="17">
        <f t="shared" si="4"/>
        <v>2.1599999999999966</v>
      </c>
      <c r="C60" s="22" t="s">
        <v>30</v>
      </c>
      <c r="D60" s="13" t="s">
        <v>18</v>
      </c>
      <c r="E60" s="14">
        <v>18</v>
      </c>
      <c r="F60" s="15">
        <v>238317</v>
      </c>
      <c r="G60" s="16">
        <f t="shared" si="3"/>
        <v>4289706</v>
      </c>
    </row>
    <row r="61" spans="2:7" ht="57" x14ac:dyDescent="0.2">
      <c r="B61" s="17">
        <f t="shared" si="4"/>
        <v>2.1699999999999964</v>
      </c>
      <c r="C61" s="12" t="s">
        <v>31</v>
      </c>
      <c r="D61" s="19" t="s">
        <v>19</v>
      </c>
      <c r="E61" s="14">
        <v>40</v>
      </c>
      <c r="F61" s="15">
        <v>78548</v>
      </c>
      <c r="G61" s="16">
        <f t="shared" si="3"/>
        <v>3141920</v>
      </c>
    </row>
    <row r="62" spans="2:7" ht="57" x14ac:dyDescent="0.2">
      <c r="B62" s="17">
        <f t="shared" si="4"/>
        <v>2.1799999999999962</v>
      </c>
      <c r="C62" s="22" t="s">
        <v>48</v>
      </c>
      <c r="D62" s="13" t="s">
        <v>10</v>
      </c>
      <c r="E62" s="14">
        <v>1</v>
      </c>
      <c r="F62" s="15">
        <v>769560</v>
      </c>
      <c r="G62" s="16">
        <f t="shared" si="3"/>
        <v>769560</v>
      </c>
    </row>
    <row r="63" spans="2:7" ht="57.75" thickBot="1" x14ac:dyDescent="0.25">
      <c r="B63" s="46">
        <f t="shared" si="4"/>
        <v>2.1899999999999959</v>
      </c>
      <c r="C63" s="29" t="s">
        <v>32</v>
      </c>
      <c r="D63" s="30" t="s">
        <v>10</v>
      </c>
      <c r="E63" s="31">
        <v>1</v>
      </c>
      <c r="F63" s="47">
        <v>811136</v>
      </c>
      <c r="G63" s="48">
        <f t="shared" si="3"/>
        <v>811136</v>
      </c>
    </row>
    <row r="64" spans="2:7" ht="19.149999999999999" customHeight="1" x14ac:dyDescent="0.25">
      <c r="B64" s="33"/>
      <c r="C64"/>
      <c r="D64"/>
      <c r="E64" s="42"/>
      <c r="F64" s="43" t="s">
        <v>11</v>
      </c>
      <c r="G64" s="73">
        <f>SUM(G23:G63)</f>
        <v>72236043.780000001</v>
      </c>
    </row>
    <row r="65" spans="2:8" ht="14.25" x14ac:dyDescent="0.2">
      <c r="B65" s="33"/>
      <c r="D65" s="38"/>
      <c r="E65" s="38"/>
      <c r="F65" s="40"/>
      <c r="G65" s="39" t="s">
        <v>0</v>
      </c>
    </row>
    <row r="66" spans="2:8" ht="14.25" x14ac:dyDescent="0.2">
      <c r="B66" s="32"/>
      <c r="C66" s="34"/>
      <c r="D66" s="25" t="s">
        <v>1</v>
      </c>
      <c r="E66" s="25"/>
      <c r="F66" s="26">
        <v>0.15</v>
      </c>
      <c r="G66" s="74">
        <f>G64*F66</f>
        <v>10835406.567</v>
      </c>
    </row>
    <row r="67" spans="2:8" ht="14.25" x14ac:dyDescent="0.2">
      <c r="B67" s="36" t="s">
        <v>9</v>
      </c>
      <c r="C67" s="35"/>
      <c r="D67" s="25" t="s">
        <v>2</v>
      </c>
      <c r="E67" s="25"/>
      <c r="F67" s="26">
        <v>0.01</v>
      </c>
      <c r="G67" s="74">
        <f>G64*F67</f>
        <v>722360.43780000007</v>
      </c>
    </row>
    <row r="68" spans="2:8" ht="14.25" x14ac:dyDescent="0.2">
      <c r="B68" s="32"/>
      <c r="C68" s="34"/>
      <c r="D68" s="25" t="s">
        <v>3</v>
      </c>
      <c r="E68" s="25"/>
      <c r="F68" s="27">
        <v>0.05</v>
      </c>
      <c r="G68" s="74">
        <f>G64*F68</f>
        <v>3611802.1890000002</v>
      </c>
      <c r="H68" s="2"/>
    </row>
    <row r="69" spans="2:8" ht="14.25" x14ac:dyDescent="0.2">
      <c r="B69" s="36" t="s">
        <v>57</v>
      </c>
      <c r="C69" s="35"/>
      <c r="D69" s="25" t="s">
        <v>4</v>
      </c>
      <c r="E69" s="25"/>
      <c r="F69" s="27">
        <v>0.19</v>
      </c>
      <c r="G69" s="74">
        <f>+G68*F69</f>
        <v>686242.4159100001</v>
      </c>
      <c r="H69" s="2"/>
    </row>
    <row r="70" spans="2:8" ht="14.45" customHeight="1" thickBot="1" x14ac:dyDescent="0.25">
      <c r="B70" s="37"/>
      <c r="C70" s="41"/>
      <c r="D70" s="55" t="s">
        <v>8</v>
      </c>
      <c r="E70" s="56"/>
      <c r="F70" s="56"/>
      <c r="G70" s="28">
        <f>SUM(G64:G69)</f>
        <v>88091855.389710009</v>
      </c>
    </row>
    <row r="73" spans="2:8" x14ac:dyDescent="0.2">
      <c r="G73" s="75"/>
    </row>
    <row r="76" spans="2:8" x14ac:dyDescent="0.2">
      <c r="C76" s="3"/>
    </row>
    <row r="77" spans="2:8" x14ac:dyDescent="0.2">
      <c r="C77" s="3"/>
    </row>
  </sheetData>
  <mergeCells count="11">
    <mergeCell ref="B13:C13"/>
    <mergeCell ref="B1:C1"/>
    <mergeCell ref="B4:G5"/>
    <mergeCell ref="B8:C8"/>
    <mergeCell ref="B9:G9"/>
    <mergeCell ref="B7:G7"/>
    <mergeCell ref="B14:C14"/>
    <mergeCell ref="B16:C16"/>
    <mergeCell ref="B19:C19"/>
    <mergeCell ref="D70:F70"/>
    <mergeCell ref="C44:E44"/>
  </mergeCells>
  <printOptions horizontalCentered="1"/>
  <pageMargins left="0.34931506849315064" right="0.36594911937377689" top="0.61545988258317019" bottom="0.5821917808219178" header="0" footer="0"/>
  <pageSetup scale="75"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Adecuaciones Chaparral</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 Autorizado</dc:creator>
  <cp:lastModifiedBy>Portatil</cp:lastModifiedBy>
  <dcterms:created xsi:type="dcterms:W3CDTF">2021-06-11T16:20:03Z</dcterms:created>
  <dcterms:modified xsi:type="dcterms:W3CDTF">2023-08-29T23:30:52Z</dcterms:modified>
</cp:coreProperties>
</file>