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O\Desktop\CONTRATOS PENDIENTES\PROCESOS CUBIERTA ARMENIA\"/>
    </mc:Choice>
  </mc:AlternateContent>
  <xr:revisionPtr revIDLastSave="0" documentId="13_ncr:1_{14E71776-A73D-4C0F-BAB4-4342DEE4B12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tudio de mercado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2" i="7" l="1"/>
  <c r="E12" i="7" l="1"/>
  <c r="F12" i="7" s="1"/>
  <c r="I12" i="7"/>
  <c r="O12" i="7"/>
  <c r="O5" i="7"/>
  <c r="O6" i="7"/>
  <c r="O7" i="7"/>
  <c r="O8" i="7"/>
  <c r="O9" i="7"/>
  <c r="O10" i="7"/>
  <c r="O11" i="7"/>
  <c r="O4" i="7"/>
  <c r="L5" i="7"/>
  <c r="L6" i="7"/>
  <c r="L7" i="7"/>
  <c r="L8" i="7"/>
  <c r="L9" i="7"/>
  <c r="L10" i="7"/>
  <c r="L11" i="7"/>
  <c r="L4" i="7"/>
  <c r="I5" i="7"/>
  <c r="I6" i="7"/>
  <c r="I7" i="7"/>
  <c r="I8" i="7"/>
  <c r="I9" i="7"/>
  <c r="I10" i="7"/>
  <c r="I11" i="7"/>
  <c r="I4" i="7"/>
  <c r="I13" i="7" l="1"/>
  <c r="I14" i="7" s="1"/>
  <c r="O13" i="7"/>
  <c r="L13" i="7"/>
  <c r="E5" i="7"/>
  <c r="F5" i="7" s="1"/>
  <c r="E6" i="7"/>
  <c r="F6" i="7" s="1"/>
  <c r="E7" i="7"/>
  <c r="F7" i="7" s="1"/>
  <c r="E8" i="7"/>
  <c r="F8" i="7" s="1"/>
  <c r="E9" i="7"/>
  <c r="F9" i="7" s="1"/>
  <c r="E10" i="7"/>
  <c r="F10" i="7" s="1"/>
  <c r="E11" i="7"/>
  <c r="F11" i="7" s="1"/>
  <c r="E4" i="7"/>
  <c r="F4" i="7" s="1"/>
  <c r="F13" i="7" l="1"/>
  <c r="E16" i="7"/>
  <c r="E15" i="7"/>
  <c r="E14" i="7"/>
  <c r="L15" i="7" l="1"/>
  <c r="L16" i="7" s="1"/>
  <c r="O15" i="7" l="1"/>
  <c r="O16" i="7" s="1"/>
  <c r="O14" i="7"/>
  <c r="F14" i="7"/>
  <c r="F15" i="7"/>
  <c r="F16" i="7" s="1"/>
  <c r="I15" i="7"/>
  <c r="I16" i="7" s="1"/>
  <c r="I17" i="7" s="1"/>
  <c r="L14" i="7"/>
  <c r="L17" i="7" s="1"/>
  <c r="F17" i="7" l="1"/>
  <c r="O17" i="7"/>
</calcChain>
</file>

<file path=xl/sharedStrings.xml><?xml version="1.0" encoding="utf-8"?>
<sst xmlns="http://schemas.openxmlformats.org/spreadsheetml/2006/main" count="60" uniqueCount="45">
  <si>
    <t>UND</t>
  </si>
  <si>
    <t>CANTIDAD</t>
  </si>
  <si>
    <t>TOTAL COSTO DIRECTO</t>
  </si>
  <si>
    <t>ADMINISTRACÍON</t>
  </si>
  <si>
    <t>UTILIDAD</t>
  </si>
  <si>
    <t>IVA/UTILIDAD</t>
  </si>
  <si>
    <t>MG ELECTRONICA</t>
  </si>
  <si>
    <t>DESCRIPCION</t>
  </si>
  <si>
    <t>ITEM</t>
  </si>
  <si>
    <t>ARQ. SEBASTIAN VARGAS MEJIA</t>
  </si>
  <si>
    <t>VR. PARCIAL</t>
  </si>
  <si>
    <t>VR. TOTAL</t>
  </si>
  <si>
    <t>M2</t>
  </si>
  <si>
    <t>ML</t>
  </si>
  <si>
    <t>UN</t>
  </si>
  <si>
    <t>GL</t>
  </si>
  <si>
    <t>CINCI</t>
  </si>
  <si>
    <t>COSTO TOTAL</t>
  </si>
  <si>
    <t>PROMEDIO COTIZACIONES</t>
  </si>
  <si>
    <r>
      <rPr>
        <b/>
        <sz val="9"/>
        <color theme="1"/>
        <rFont val="Calibri"/>
        <family val="2"/>
        <scheme val="minor"/>
      </rPr>
      <t>RECORRIDO Y SUMINISTRO DE CUBIERTA A TODO COSTO: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 xml:space="preserve"> Esto incluye:</t>
    </r>
    <r>
      <rPr>
        <sz val="9"/>
        <color theme="1"/>
        <rFont val="Calibri"/>
        <family val="2"/>
        <scheme val="minor"/>
      </rPr>
      <t xml:space="preserve"> 1. recorrido, revisión, desmonte y retiro de 62 metros de la cubierta existente que actualmente se encuentra averiada, 2. Retiro de escombros a botadero certificado, 3. Reposición y Suministro de los 62 metros de cubierta retirados previamente, con la instalación de teja tipo fibrocemento No 7 Eternit, 4. Asi mismo incluiye la revisión, ajuste, corrección de atraques y estructura existente</t>
    </r>
  </si>
  <si>
    <r>
      <rPr>
        <b/>
        <sz val="9"/>
        <color theme="1"/>
        <rFont val="Calibri"/>
        <family val="2"/>
        <scheme val="minor"/>
      </rPr>
      <t xml:space="preserve">REPOSICIÓN VENTANERÍA:  Esto incluye: </t>
    </r>
    <r>
      <rPr>
        <sz val="9"/>
        <color theme="1"/>
        <rFont val="Calibri"/>
        <family val="2"/>
        <scheme val="minor"/>
      </rPr>
      <t>1.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desmonte de vetanieria existente. 2. disposición final de la ventanería desmontada con cargue y transporte del material vidrio y carpintería metálica, en un botadero certificado proporcionado por el contratista. 3. Suministro e instalación de ventanería con carpintería en aluminio natural Perfil U78 ventanería fija, Pisavidrio al centro en perfil U74 y Pisavidrio de álamo interior ventanería proyectante con Pisavidrio de álamo Doble vidrio de 6mm largo, incluye cerrajería para elementos batientes, empaques de caucho, manijas, marcos, sellos y demás. Este item incluye material y mano de obra</t>
    </r>
  </si>
  <si>
    <t>Suministro e instalación de cielo raso en Gyplac de 1/2" incluye acabado (pintura en vinilo tipo 2 color blanco a 2 manos, con estuco, cinta de papel) Este item incluye material y mano de obra.</t>
  </si>
  <si>
    <t>Resane, impermeabilización, estucado y pintura de paredes en vinilo tipo 1 color blanco a 2 manos. Este item incluye material y mano de obra</t>
  </si>
  <si>
    <r>
      <rPr>
        <b/>
        <sz val="9"/>
        <color theme="1"/>
        <rFont val="Calibri"/>
        <family val="2"/>
        <scheme val="minor"/>
      </rPr>
      <t>Mantenimientos de canales de aguas lluvia:</t>
    </r>
    <r>
      <rPr>
        <sz val="9"/>
        <color theme="1"/>
        <rFont val="Calibri"/>
        <family val="2"/>
        <scheme val="minor"/>
      </rPr>
      <t xml:space="preserve"> Incluye: 1. Revisión de las canales existentes. 2. Limpieza de las canales. 3. Reparación de los anclajes y soportes, que contendrá resane y pintura anticorrosiva. Se debe incluir suministro de equipos para trabajos a mas de 4.0 mts de altura y EPP, personal calificado y debidamente acreditado. Este item incluye material y mano de obra</t>
    </r>
  </si>
  <si>
    <t>Suministro e instalación de flanche metálico. Incluye equipo y personal certificado e idóneo para trabajo en alturas.  Este item incluye material y mano de obra</t>
  </si>
  <si>
    <t>Suministro e instalación de lámparas panel led de 30X120 cm (con conector terminal de tornillo con inserción de resorte tuerca giratorias, 1,5 Mts de cable # 12 Awg, para fase y neutro) incluye la desinstalación y desmonte de la lampara existente que se va a reemplazar.  Este item incluye material y mano de obra</t>
  </si>
  <si>
    <t xml:space="preserve">Limpieza y recolección de material sobrante del area de trabajo </t>
  </si>
  <si>
    <t>Limpieza de tanques de 1.000 lts de reserva de agua. Se debe incluir suministro de equipos para trabajos a mas de 4.0 mts de altura y EPP, personal calificado y debidamente acreditado. Incluye elementos y productos de aseo.</t>
  </si>
  <si>
    <t>Siglas</t>
  </si>
  <si>
    <t>Unidad</t>
  </si>
  <si>
    <t>Metro Cuadrado</t>
  </si>
  <si>
    <t>PTO</t>
  </si>
  <si>
    <t>Punto</t>
  </si>
  <si>
    <t>JR</t>
  </si>
  <si>
    <t>Jornal</t>
  </si>
  <si>
    <t>Global</t>
  </si>
  <si>
    <t>Kg</t>
  </si>
  <si>
    <t>Kilogramo</t>
  </si>
  <si>
    <t>Metro Lineal</t>
  </si>
  <si>
    <t>M3</t>
  </si>
  <si>
    <t>Metro Cubico</t>
  </si>
  <si>
    <t>Elaboró: DAVID RUIZ DUQUE</t>
  </si>
  <si>
    <t>Contratista Ingeniero Civil</t>
  </si>
  <si>
    <t>Territorial Quindio Risaralda</t>
  </si>
  <si>
    <t>ESTUDIO DE MERCADO
OBJETO: Realizar a precios unitarios fijos las obras de mantenimientos preventivos y/o correctivos de la sede Armenia de la Escuela ESAP, específicamente en el área de las oficinas, el depósito y el aula 101, de la sede que presentan deterioro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</si>
</sst>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4" fillId="5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2" fontId="4" fillId="5" borderId="6" xfId="1" applyFont="1" applyFill="1" applyBorder="1" applyAlignment="1">
      <alignment horizontal="center" vertical="center"/>
    </xf>
    <xf numFmtId="42" fontId="4" fillId="5" borderId="2" xfId="1" applyFont="1" applyFill="1" applyBorder="1" applyAlignment="1">
      <alignment horizontal="center" vertical="center"/>
    </xf>
    <xf numFmtId="42" fontId="0" fillId="0" borderId="0" xfId="0" applyNumberFormat="1"/>
    <xf numFmtId="42" fontId="0" fillId="0" borderId="2" xfId="1" applyFont="1" applyBorder="1"/>
    <xf numFmtId="9" fontId="0" fillId="0" borderId="2" xfId="3" applyFont="1" applyBorder="1"/>
    <xf numFmtId="42" fontId="0" fillId="0" borderId="4" xfId="1" applyFont="1" applyBorder="1"/>
    <xf numFmtId="164" fontId="0" fillId="0" borderId="0" xfId="0" applyNumberFormat="1"/>
    <xf numFmtId="42" fontId="4" fillId="5" borderId="16" xfId="1" applyFont="1" applyFill="1" applyBorder="1" applyAlignment="1">
      <alignment horizontal="center" vertical="center"/>
    </xf>
    <xf numFmtId="0" fontId="5" fillId="4" borderId="9" xfId="0" applyFont="1" applyFill="1" applyBorder="1"/>
    <xf numFmtId="0" fontId="5" fillId="4" borderId="12" xfId="0" applyFont="1" applyFill="1" applyBorder="1"/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/>
    <xf numFmtId="0" fontId="4" fillId="5" borderId="0" xfId="0" applyFont="1" applyFill="1"/>
    <xf numFmtId="0" fontId="0" fillId="5" borderId="0" xfId="0" applyFill="1"/>
    <xf numFmtId="42" fontId="0" fillId="0" borderId="25" xfId="0" applyNumberFormat="1" applyBorder="1"/>
    <xf numFmtId="42" fontId="0" fillId="0" borderId="16" xfId="1" applyFont="1" applyBorder="1"/>
    <xf numFmtId="9" fontId="0" fillId="0" borderId="16" xfId="3" applyFont="1" applyBorder="1"/>
    <xf numFmtId="42" fontId="0" fillId="0" borderId="19" xfId="1" applyFont="1" applyBorder="1"/>
    <xf numFmtId="49" fontId="0" fillId="0" borderId="13" xfId="0" applyNumberFormat="1" applyBorder="1"/>
    <xf numFmtId="49" fontId="2" fillId="0" borderId="2" xfId="0" applyNumberFormat="1" applyFont="1" applyBorder="1" applyAlignment="1">
      <alignment vertical="center"/>
    </xf>
    <xf numFmtId="49" fontId="0" fillId="0" borderId="4" xfId="0" applyNumberFormat="1" applyBorder="1"/>
    <xf numFmtId="49" fontId="0" fillId="0" borderId="0" xfId="0" applyNumberFormat="1"/>
    <xf numFmtId="42" fontId="4" fillId="4" borderId="11" xfId="1" applyFont="1" applyFill="1" applyBorder="1" applyAlignment="1">
      <alignment horizontal="center"/>
    </xf>
    <xf numFmtId="42" fontId="4" fillId="4" borderId="12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/>
    </xf>
    <xf numFmtId="1" fontId="4" fillId="5" borderId="6" xfId="0" applyNumberFormat="1" applyFont="1" applyFill="1" applyBorder="1" applyAlignment="1">
      <alignment horizontal="center" vertical="center"/>
    </xf>
    <xf numFmtId="166" fontId="4" fillId="5" borderId="6" xfId="1" applyNumberFormat="1" applyFont="1" applyFill="1" applyBorder="1" applyAlignment="1">
      <alignment horizontal="center" vertical="center"/>
    </xf>
    <xf numFmtId="166" fontId="6" fillId="0" borderId="6" xfId="1" applyNumberFormat="1" applyFont="1" applyFill="1" applyBorder="1"/>
    <xf numFmtId="166" fontId="7" fillId="0" borderId="6" xfId="1" applyNumberFormat="1" applyFont="1" applyFill="1" applyBorder="1"/>
    <xf numFmtId="166" fontId="6" fillId="0" borderId="5" xfId="1" applyNumberFormat="1" applyFont="1" applyFill="1" applyBorder="1"/>
    <xf numFmtId="0" fontId="4" fillId="5" borderId="3" xfId="0" applyFont="1" applyFill="1" applyBorder="1" applyAlignment="1">
      <alignment horizontal="justify" vertical="justify" wrapText="1"/>
    </xf>
    <xf numFmtId="49" fontId="2" fillId="3" borderId="20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1" fillId="0" borderId="31" xfId="0" applyFont="1" applyBorder="1"/>
    <xf numFmtId="0" fontId="1" fillId="0" borderId="0" xfId="0" applyFont="1"/>
    <xf numFmtId="0" fontId="1" fillId="0" borderId="32" xfId="0" applyFont="1" applyBorder="1"/>
    <xf numFmtId="0" fontId="1" fillId="0" borderId="33" xfId="0" applyFont="1" applyBorder="1"/>
    <xf numFmtId="0" fontId="1" fillId="0" borderId="25" xfId="0" applyFont="1" applyBorder="1"/>
    <xf numFmtId="0" fontId="1" fillId="0" borderId="34" xfId="0" applyFont="1" applyBorder="1"/>
    <xf numFmtId="0" fontId="0" fillId="0" borderId="3" xfId="0" applyBorder="1" applyAlignment="1">
      <alignment horizontal="center"/>
    </xf>
    <xf numFmtId="0" fontId="2" fillId="0" borderId="28" xfId="0" applyFont="1" applyBorder="1" applyAlignment="1">
      <alignment horizontal="left"/>
    </xf>
    <xf numFmtId="0" fontId="2" fillId="0" borderId="29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2" fillId="0" borderId="3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32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0" borderId="26" xfId="0" applyFont="1" applyBorder="1" applyAlignment="1">
      <alignment horizontal="right" vertical="center"/>
    </xf>
    <xf numFmtId="0" fontId="5" fillId="6" borderId="17" xfId="0" applyFont="1" applyFill="1" applyBorder="1" applyAlignment="1">
      <alignment horizontal="right" vertical="center"/>
    </xf>
    <xf numFmtId="0" fontId="5" fillId="6" borderId="18" xfId="0" applyFont="1" applyFill="1" applyBorder="1" applyAlignment="1">
      <alignment horizontal="right" vertical="center"/>
    </xf>
    <xf numFmtId="0" fontId="5" fillId="6" borderId="27" xfId="0" applyFont="1" applyFill="1" applyBorder="1" applyAlignment="1">
      <alignment horizontal="right" vertical="center"/>
    </xf>
    <xf numFmtId="42" fontId="2" fillId="3" borderId="20" xfId="1" applyFont="1" applyFill="1" applyBorder="1" applyAlignment="1">
      <alignment horizontal="center" vertical="center"/>
    </xf>
    <xf numFmtId="42" fontId="2" fillId="3" borderId="24" xfId="1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right" vertical="center"/>
    </xf>
    <xf numFmtId="0" fontId="5" fillId="6" borderId="22" xfId="0" applyFont="1" applyFill="1" applyBorder="1" applyAlignment="1">
      <alignment horizontal="right" vertical="center"/>
    </xf>
    <xf numFmtId="0" fontId="5" fillId="6" borderId="10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</cellXfs>
  <cellStyles count="6">
    <cellStyle name="Millares 2" xfId="4" xr:uid="{0BF3069F-7526-4836-816B-F7E3E4ECBB83}"/>
    <cellStyle name="Moneda [0]" xfId="1" builtinId="7"/>
    <cellStyle name="Moneda 2" xfId="2" xr:uid="{00000000-0005-0000-0000-000001000000}"/>
    <cellStyle name="Normal" xfId="0" builtinId="0"/>
    <cellStyle name="Normal 2" xfId="5" xr:uid="{BEE1BDF9-D719-4329-85C5-755F2FCEBF83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18467-2E1B-4CFC-9B24-114328650CC6}">
  <dimension ref="A1:P38"/>
  <sheetViews>
    <sheetView tabSelected="1" zoomScaleNormal="100" workbookViewId="0">
      <selection activeCell="B4" sqref="B4"/>
    </sheetView>
  </sheetViews>
  <sheetFormatPr baseColWidth="10" defaultColWidth="118.85546875" defaultRowHeight="15" x14ac:dyDescent="0.25"/>
  <cols>
    <col min="1" max="1" width="13.42578125" customWidth="1"/>
    <col min="2" max="2" width="50.5703125" customWidth="1"/>
    <col min="3" max="3" width="6" customWidth="1"/>
    <col min="4" max="4" width="12.42578125" customWidth="1"/>
    <col min="5" max="5" width="11.5703125" customWidth="1"/>
    <col min="6" max="6" width="14.140625" customWidth="1"/>
    <col min="7" max="7" width="3.140625" customWidth="1"/>
    <col min="8" max="8" width="10.85546875" bestFit="1" customWidth="1"/>
    <col min="9" max="9" width="15.42578125" bestFit="1" customWidth="1"/>
    <col min="10" max="10" width="0.140625" customWidth="1"/>
    <col min="11" max="11" width="11" customWidth="1"/>
    <col min="12" max="12" width="17.140625" customWidth="1"/>
    <col min="13" max="13" width="0.140625" customWidth="1"/>
    <col min="14" max="14" width="11.140625" customWidth="1"/>
    <col min="15" max="15" width="20.85546875" customWidth="1"/>
    <col min="16" max="16" width="14.42578125" bestFit="1" customWidth="1"/>
  </cols>
  <sheetData>
    <row r="1" spans="1:16" ht="67.5" customHeight="1" thickBot="1" x14ac:dyDescent="0.3">
      <c r="A1" s="55" t="s">
        <v>44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7"/>
    </row>
    <row r="2" spans="1:16" ht="43.5" customHeight="1" thickBot="1" x14ac:dyDescent="0.3">
      <c r="A2" s="40" t="s">
        <v>8</v>
      </c>
      <c r="B2" s="15" t="s">
        <v>7</v>
      </c>
      <c r="C2" s="15" t="s">
        <v>0</v>
      </c>
      <c r="D2" s="16" t="s">
        <v>1</v>
      </c>
      <c r="E2" s="69" t="s">
        <v>18</v>
      </c>
      <c r="F2" s="70"/>
      <c r="G2" s="17"/>
      <c r="H2" s="64" t="s">
        <v>16</v>
      </c>
      <c r="I2" s="65"/>
      <c r="J2" s="18"/>
      <c r="K2" s="64" t="s">
        <v>6</v>
      </c>
      <c r="L2" s="65"/>
      <c r="M2" s="18"/>
      <c r="N2" s="64" t="s">
        <v>9</v>
      </c>
      <c r="O2" s="65"/>
    </row>
    <row r="3" spans="1:16" x14ac:dyDescent="0.25">
      <c r="A3" s="13"/>
      <c r="B3" s="13"/>
      <c r="C3" s="13"/>
      <c r="D3" s="14"/>
      <c r="E3" s="29" t="s">
        <v>10</v>
      </c>
      <c r="F3" s="30" t="s">
        <v>11</v>
      </c>
      <c r="G3" s="31"/>
      <c r="H3" s="29" t="s">
        <v>10</v>
      </c>
      <c r="I3" s="30" t="s">
        <v>11</v>
      </c>
      <c r="J3" s="32"/>
      <c r="K3" s="29" t="s">
        <v>10</v>
      </c>
      <c r="L3" s="30" t="s">
        <v>11</v>
      </c>
      <c r="M3" s="32"/>
      <c r="N3" s="29" t="s">
        <v>10</v>
      </c>
      <c r="O3" s="30" t="s">
        <v>11</v>
      </c>
    </row>
    <row r="4" spans="1:16" ht="105.75" customHeight="1" x14ac:dyDescent="0.25">
      <c r="A4" s="33">
        <v>1</v>
      </c>
      <c r="B4" s="39" t="s">
        <v>19</v>
      </c>
      <c r="C4" s="1" t="s">
        <v>12</v>
      </c>
      <c r="D4" s="34">
        <v>62</v>
      </c>
      <c r="E4" s="12">
        <f>AVERAGE(H4,K4,N4)</f>
        <v>75666.666666666672</v>
      </c>
      <c r="F4" s="35">
        <f>+D4*E4</f>
        <v>4691333.333333334</v>
      </c>
      <c r="G4" s="3"/>
      <c r="H4" s="6">
        <v>75000</v>
      </c>
      <c r="I4" s="5">
        <f>+D4*H4</f>
        <v>4650000</v>
      </c>
      <c r="K4" s="6">
        <v>80000</v>
      </c>
      <c r="L4" s="5">
        <f>+D4*K4</f>
        <v>4960000</v>
      </c>
      <c r="N4" s="6">
        <v>72000</v>
      </c>
      <c r="O4" s="5">
        <f>+D4*N4</f>
        <v>4464000</v>
      </c>
    </row>
    <row r="5" spans="1:16" ht="132" x14ac:dyDescent="0.25">
      <c r="A5" s="33">
        <v>2</v>
      </c>
      <c r="B5" s="39" t="s">
        <v>20</v>
      </c>
      <c r="C5" s="1" t="s">
        <v>12</v>
      </c>
      <c r="D5" s="34">
        <v>28</v>
      </c>
      <c r="E5" s="12">
        <f t="shared" ref="E5:E12" si="0">AVERAGE(H5,K5,N5)</f>
        <v>417500</v>
      </c>
      <c r="F5" s="35">
        <f t="shared" ref="F5:F11" si="1">+D5*E5</f>
        <v>11690000</v>
      </c>
      <c r="G5" s="3"/>
      <c r="H5" s="6">
        <v>420000</v>
      </c>
      <c r="I5" s="5">
        <f t="shared" ref="I5:I11" si="2">+D5*H5</f>
        <v>11760000</v>
      </c>
      <c r="K5" s="6">
        <v>410500</v>
      </c>
      <c r="L5" s="5">
        <f t="shared" ref="L5:L11" si="3">+D5*K5</f>
        <v>11494000</v>
      </c>
      <c r="N5" s="6">
        <v>422000</v>
      </c>
      <c r="O5" s="5">
        <f t="shared" ref="O5:O11" si="4">+D5*N5</f>
        <v>11816000</v>
      </c>
    </row>
    <row r="6" spans="1:16" ht="65.25" customHeight="1" x14ac:dyDescent="0.25">
      <c r="A6" s="33">
        <v>3</v>
      </c>
      <c r="B6" s="39" t="s">
        <v>21</v>
      </c>
      <c r="C6" s="1" t="s">
        <v>12</v>
      </c>
      <c r="D6" s="34">
        <v>178</v>
      </c>
      <c r="E6" s="12">
        <f t="shared" si="0"/>
        <v>60283.333333333336</v>
      </c>
      <c r="F6" s="35">
        <f t="shared" si="1"/>
        <v>10730433.333333334</v>
      </c>
      <c r="G6" s="3"/>
      <c r="H6" s="6">
        <v>65000</v>
      </c>
      <c r="I6" s="5">
        <f t="shared" si="2"/>
        <v>11570000</v>
      </c>
      <c r="K6" s="6">
        <v>57330</v>
      </c>
      <c r="L6" s="5">
        <f t="shared" si="3"/>
        <v>10204740</v>
      </c>
      <c r="N6" s="6">
        <v>58520</v>
      </c>
      <c r="O6" s="5">
        <f t="shared" si="4"/>
        <v>10416560</v>
      </c>
    </row>
    <row r="7" spans="1:16" ht="36" x14ac:dyDescent="0.25">
      <c r="A7" s="33">
        <v>4</v>
      </c>
      <c r="B7" s="39" t="s">
        <v>22</v>
      </c>
      <c r="C7" s="1" t="s">
        <v>12</v>
      </c>
      <c r="D7" s="34">
        <v>90</v>
      </c>
      <c r="E7" s="12">
        <f t="shared" si="0"/>
        <v>58450</v>
      </c>
      <c r="F7" s="35">
        <f t="shared" si="1"/>
        <v>5260500</v>
      </c>
      <c r="G7" s="4"/>
      <c r="H7" s="6">
        <v>65000</v>
      </c>
      <c r="I7" s="5">
        <f t="shared" si="2"/>
        <v>5850000</v>
      </c>
      <c r="K7" s="6">
        <v>52350</v>
      </c>
      <c r="L7" s="5">
        <f t="shared" si="3"/>
        <v>4711500</v>
      </c>
      <c r="N7" s="6">
        <v>58000</v>
      </c>
      <c r="O7" s="5">
        <f t="shared" si="4"/>
        <v>5220000</v>
      </c>
    </row>
    <row r="8" spans="1:16" ht="84" x14ac:dyDescent="0.25">
      <c r="A8" s="33">
        <v>5</v>
      </c>
      <c r="B8" s="39" t="s">
        <v>23</v>
      </c>
      <c r="C8" s="1" t="s">
        <v>13</v>
      </c>
      <c r="D8" s="34">
        <v>42</v>
      </c>
      <c r="E8" s="12">
        <f t="shared" si="0"/>
        <v>42000</v>
      </c>
      <c r="F8" s="35">
        <f t="shared" si="1"/>
        <v>1764000</v>
      </c>
      <c r="G8" s="19"/>
      <c r="H8" s="6">
        <v>38000</v>
      </c>
      <c r="I8" s="5">
        <f t="shared" si="2"/>
        <v>1596000</v>
      </c>
      <c r="J8" s="20"/>
      <c r="K8" s="6">
        <v>43000</v>
      </c>
      <c r="L8" s="5">
        <f t="shared" si="3"/>
        <v>1806000</v>
      </c>
      <c r="M8" s="20"/>
      <c r="N8" s="6">
        <v>45000</v>
      </c>
      <c r="O8" s="5">
        <f t="shared" si="4"/>
        <v>1890000</v>
      </c>
    </row>
    <row r="9" spans="1:16" ht="43.5" customHeight="1" x14ac:dyDescent="0.25">
      <c r="A9" s="33">
        <v>6</v>
      </c>
      <c r="B9" s="39" t="s">
        <v>24</v>
      </c>
      <c r="C9" s="2" t="s">
        <v>13</v>
      </c>
      <c r="D9" s="34">
        <v>42</v>
      </c>
      <c r="E9" s="12">
        <f t="shared" si="0"/>
        <v>64666.666666666664</v>
      </c>
      <c r="F9" s="35">
        <f t="shared" si="1"/>
        <v>2716000</v>
      </c>
      <c r="G9" s="3"/>
      <c r="H9" s="6">
        <v>65000</v>
      </c>
      <c r="I9" s="5">
        <f t="shared" si="2"/>
        <v>2730000</v>
      </c>
      <c r="K9" s="6">
        <v>64000</v>
      </c>
      <c r="L9" s="5">
        <f t="shared" si="3"/>
        <v>2688000</v>
      </c>
      <c r="N9" s="6">
        <v>65000</v>
      </c>
      <c r="O9" s="5">
        <f t="shared" si="4"/>
        <v>2730000</v>
      </c>
    </row>
    <row r="10" spans="1:16" ht="72" x14ac:dyDescent="0.25">
      <c r="A10" s="33">
        <v>7</v>
      </c>
      <c r="B10" s="39" t="s">
        <v>25</v>
      </c>
      <c r="C10" s="1" t="s">
        <v>14</v>
      </c>
      <c r="D10" s="34">
        <v>12</v>
      </c>
      <c r="E10" s="12">
        <f t="shared" si="0"/>
        <v>176666.66666666666</v>
      </c>
      <c r="F10" s="35">
        <f t="shared" si="1"/>
        <v>2120000</v>
      </c>
      <c r="G10" s="4"/>
      <c r="H10" s="6">
        <v>180000</v>
      </c>
      <c r="I10" s="5">
        <f t="shared" si="2"/>
        <v>2160000</v>
      </c>
      <c r="K10" s="6">
        <v>175000</v>
      </c>
      <c r="L10" s="5">
        <f t="shared" si="3"/>
        <v>2100000</v>
      </c>
      <c r="N10" s="6">
        <v>175000</v>
      </c>
      <c r="O10" s="5">
        <f t="shared" si="4"/>
        <v>2100000</v>
      </c>
    </row>
    <row r="11" spans="1:16" ht="24" x14ac:dyDescent="0.25">
      <c r="A11" s="33">
        <v>8</v>
      </c>
      <c r="B11" s="39" t="s">
        <v>26</v>
      </c>
      <c r="C11" s="1" t="s">
        <v>15</v>
      </c>
      <c r="D11" s="34">
        <v>1</v>
      </c>
      <c r="E11" s="12">
        <f t="shared" si="0"/>
        <v>340000</v>
      </c>
      <c r="F11" s="35">
        <f t="shared" si="1"/>
        <v>340000</v>
      </c>
      <c r="G11" s="4"/>
      <c r="H11" s="6">
        <v>350000</v>
      </c>
      <c r="I11" s="5">
        <f t="shared" si="2"/>
        <v>350000</v>
      </c>
      <c r="K11" s="6">
        <v>350000</v>
      </c>
      <c r="L11" s="5">
        <f t="shared" si="3"/>
        <v>350000</v>
      </c>
      <c r="N11" s="6">
        <v>320000</v>
      </c>
      <c r="O11" s="5">
        <f t="shared" si="4"/>
        <v>320000</v>
      </c>
    </row>
    <row r="12" spans="1:16" ht="48.75" thickBot="1" x14ac:dyDescent="0.3">
      <c r="A12" s="33">
        <v>9</v>
      </c>
      <c r="B12" s="39" t="s">
        <v>27</v>
      </c>
      <c r="C12" s="1" t="s">
        <v>14</v>
      </c>
      <c r="D12" s="34">
        <v>2</v>
      </c>
      <c r="E12" s="12">
        <f t="shared" si="0"/>
        <v>156666.66666666666</v>
      </c>
      <c r="F12" s="35">
        <f t="shared" ref="F12" si="5">+D12*E12</f>
        <v>313333.33333333331</v>
      </c>
      <c r="G12" s="4"/>
      <c r="H12" s="6">
        <v>100000</v>
      </c>
      <c r="I12" s="5">
        <f t="shared" ref="I12" si="6">+D12*H12</f>
        <v>200000</v>
      </c>
      <c r="K12" s="6">
        <v>120000</v>
      </c>
      <c r="L12" s="5">
        <f>+D12*K12</f>
        <v>240000</v>
      </c>
      <c r="N12" s="6">
        <v>250000</v>
      </c>
      <c r="O12" s="5">
        <f t="shared" ref="O12" si="7">+D12*N12</f>
        <v>500000</v>
      </c>
    </row>
    <row r="13" spans="1:16" x14ac:dyDescent="0.25">
      <c r="A13" s="25"/>
      <c r="B13" s="66" t="s">
        <v>2</v>
      </c>
      <c r="C13" s="67"/>
      <c r="D13" s="68"/>
      <c r="E13" s="22"/>
      <c r="F13" s="36">
        <f>SUM(F4:F12)</f>
        <v>39625600.000000007</v>
      </c>
      <c r="G13" s="7"/>
      <c r="H13" s="8"/>
      <c r="I13" s="36">
        <f>SUM(I4:I12)</f>
        <v>40866000</v>
      </c>
      <c r="J13" s="7"/>
      <c r="K13" s="8"/>
      <c r="L13" s="36">
        <f>SUM(L4:L12)</f>
        <v>38554240</v>
      </c>
      <c r="M13" s="7"/>
      <c r="N13" s="8"/>
      <c r="O13" s="36">
        <f>SUM(O4:O12)</f>
        <v>39456560</v>
      </c>
      <c r="P13" s="11"/>
    </row>
    <row r="14" spans="1:16" x14ac:dyDescent="0.25">
      <c r="A14" s="26"/>
      <c r="B14" s="58" t="s">
        <v>3</v>
      </c>
      <c r="C14" s="59"/>
      <c r="D14" s="60"/>
      <c r="E14" s="23">
        <f>+AVERAGE(H14,K14,N14)</f>
        <v>0.25</v>
      </c>
      <c r="F14" s="37">
        <f>+E14*F13</f>
        <v>9906400.0000000019</v>
      </c>
      <c r="G14" s="11"/>
      <c r="H14" s="9">
        <v>0.25</v>
      </c>
      <c r="I14" s="37">
        <f>+H14*I13</f>
        <v>10216500</v>
      </c>
      <c r="J14" s="11"/>
      <c r="K14" s="9">
        <v>0.25</v>
      </c>
      <c r="L14" s="37">
        <f>+K14*L13</f>
        <v>9638560</v>
      </c>
      <c r="M14" s="11"/>
      <c r="N14" s="9">
        <v>0.25</v>
      </c>
      <c r="O14" s="37">
        <f>+N14*O13</f>
        <v>9864140</v>
      </c>
      <c r="P14" s="11"/>
    </row>
    <row r="15" spans="1:16" x14ac:dyDescent="0.25">
      <c r="A15" s="26"/>
      <c r="B15" s="58" t="s">
        <v>4</v>
      </c>
      <c r="C15" s="59"/>
      <c r="D15" s="60"/>
      <c r="E15" s="23">
        <f>+AVERAGE(H15,K15,N15)</f>
        <v>5.000000000000001E-2</v>
      </c>
      <c r="F15" s="37">
        <f>+E15*F13</f>
        <v>1981280.0000000007</v>
      </c>
      <c r="G15" s="11"/>
      <c r="H15" s="9">
        <v>0.05</v>
      </c>
      <c r="I15" s="37">
        <f>+H15*I13</f>
        <v>2043300</v>
      </c>
      <c r="J15" s="11"/>
      <c r="K15" s="9">
        <v>0.05</v>
      </c>
      <c r="L15" s="37">
        <f>+K15*L13</f>
        <v>1927712</v>
      </c>
      <c r="M15" s="11"/>
      <c r="N15" s="9">
        <v>0.05</v>
      </c>
      <c r="O15" s="37">
        <f>+N15*O13</f>
        <v>1972828</v>
      </c>
      <c r="P15" s="11"/>
    </row>
    <row r="16" spans="1:16" x14ac:dyDescent="0.25">
      <c r="A16" s="26"/>
      <c r="B16" s="58" t="s">
        <v>5</v>
      </c>
      <c r="C16" s="59"/>
      <c r="D16" s="60"/>
      <c r="E16" s="23">
        <f>+AVERAGE(H16,K16,N16)</f>
        <v>0.19000000000000003</v>
      </c>
      <c r="F16" s="37">
        <f>+F15*E16</f>
        <v>376443.20000000019</v>
      </c>
      <c r="G16" s="11"/>
      <c r="H16" s="9">
        <v>0.19</v>
      </c>
      <c r="I16" s="37">
        <f>+I15*H16</f>
        <v>388227</v>
      </c>
      <c r="J16" s="11"/>
      <c r="K16" s="9">
        <v>0.19</v>
      </c>
      <c r="L16" s="37">
        <f>+L15*K16</f>
        <v>366265.28</v>
      </c>
      <c r="M16" s="11"/>
      <c r="N16" s="9">
        <v>0.19</v>
      </c>
      <c r="O16" s="37">
        <f>+O15*N16</f>
        <v>374837.32</v>
      </c>
      <c r="P16" s="7"/>
    </row>
    <row r="17" spans="1:15" ht="15.75" thickBot="1" x14ac:dyDescent="0.3">
      <c r="A17" s="27"/>
      <c r="B17" s="61" t="s">
        <v>17</v>
      </c>
      <c r="C17" s="62"/>
      <c r="D17" s="63"/>
      <c r="E17" s="24"/>
      <c r="F17" s="38">
        <f>SUM(F13:F16)</f>
        <v>51889723.20000001</v>
      </c>
      <c r="G17" s="21"/>
      <c r="H17" s="10"/>
      <c r="I17" s="38">
        <f>SUM(I13:I16)</f>
        <v>53514027</v>
      </c>
      <c r="J17" s="21"/>
      <c r="K17" s="10"/>
      <c r="L17" s="38">
        <f>SUM(L13:L16)</f>
        <v>50486777.280000001</v>
      </c>
      <c r="M17" s="21"/>
      <c r="N17" s="10"/>
      <c r="O17" s="38">
        <f>SUM(O13:O16)</f>
        <v>51668365.32</v>
      </c>
    </row>
    <row r="18" spans="1:15" x14ac:dyDescent="0.25">
      <c r="A18" s="28"/>
    </row>
    <row r="19" spans="1:15" x14ac:dyDescent="0.25">
      <c r="A19" s="28"/>
    </row>
    <row r="20" spans="1:15" x14ac:dyDescent="0.25">
      <c r="A20" s="28"/>
      <c r="C20" s="48" t="s">
        <v>28</v>
      </c>
      <c r="D20" s="48"/>
      <c r="F20" s="7"/>
    </row>
    <row r="21" spans="1:15" x14ac:dyDescent="0.25">
      <c r="A21" s="28"/>
      <c r="C21" s="41" t="s">
        <v>14</v>
      </c>
      <c r="D21" s="41" t="s">
        <v>29</v>
      </c>
    </row>
    <row r="22" spans="1:15" ht="30" x14ac:dyDescent="0.25">
      <c r="A22" s="28"/>
      <c r="C22" s="41" t="s">
        <v>12</v>
      </c>
      <c r="D22" s="41" t="s">
        <v>30</v>
      </c>
    </row>
    <row r="23" spans="1:15" x14ac:dyDescent="0.25">
      <c r="A23" s="28"/>
      <c r="C23" s="41" t="s">
        <v>31</v>
      </c>
      <c r="D23" s="41" t="s">
        <v>32</v>
      </c>
    </row>
    <row r="24" spans="1:15" x14ac:dyDescent="0.25">
      <c r="C24" s="41" t="s">
        <v>33</v>
      </c>
      <c r="D24" s="41" t="s">
        <v>34</v>
      </c>
    </row>
    <row r="25" spans="1:15" x14ac:dyDescent="0.25">
      <c r="C25" s="41" t="s">
        <v>15</v>
      </c>
      <c r="D25" s="41" t="s">
        <v>35</v>
      </c>
    </row>
    <row r="26" spans="1:15" x14ac:dyDescent="0.25">
      <c r="C26" s="41" t="s">
        <v>36</v>
      </c>
      <c r="D26" s="41" t="s">
        <v>37</v>
      </c>
    </row>
    <row r="27" spans="1:15" x14ac:dyDescent="0.25">
      <c r="C27" s="41" t="s">
        <v>13</v>
      </c>
      <c r="D27" s="41" t="s">
        <v>38</v>
      </c>
    </row>
    <row r="28" spans="1:15" ht="30" x14ac:dyDescent="0.25">
      <c r="C28" s="41" t="s">
        <v>39</v>
      </c>
      <c r="D28" s="41" t="s">
        <v>40</v>
      </c>
    </row>
    <row r="30" spans="1:15" ht="15.75" thickBot="1" x14ac:dyDescent="0.3"/>
    <row r="31" spans="1:15" x14ac:dyDescent="0.25">
      <c r="B31" s="49" t="s">
        <v>41</v>
      </c>
      <c r="C31" s="50"/>
      <c r="D31" s="50"/>
      <c r="E31" s="50"/>
      <c r="F31" s="51"/>
    </row>
    <row r="32" spans="1:15" x14ac:dyDescent="0.25">
      <c r="B32" s="52"/>
      <c r="C32" s="53"/>
      <c r="D32" s="53"/>
      <c r="E32" s="53"/>
      <c r="F32" s="54"/>
    </row>
    <row r="33" spans="2:6" x14ac:dyDescent="0.25">
      <c r="B33" s="52"/>
      <c r="C33" s="53"/>
      <c r="D33" s="53"/>
      <c r="E33" s="53"/>
      <c r="F33" s="54"/>
    </row>
    <row r="34" spans="2:6" x14ac:dyDescent="0.25">
      <c r="B34" s="52"/>
      <c r="C34" s="53"/>
      <c r="D34" s="53"/>
      <c r="E34" s="53"/>
      <c r="F34" s="54"/>
    </row>
    <row r="35" spans="2:6" x14ac:dyDescent="0.25">
      <c r="B35" s="52"/>
      <c r="C35" s="53"/>
      <c r="D35" s="53"/>
      <c r="E35" s="53"/>
      <c r="F35" s="54"/>
    </row>
    <row r="36" spans="2:6" x14ac:dyDescent="0.25">
      <c r="B36" s="52"/>
      <c r="C36" s="53"/>
      <c r="D36" s="53"/>
      <c r="E36" s="53"/>
      <c r="F36" s="54"/>
    </row>
    <row r="37" spans="2:6" x14ac:dyDescent="0.25">
      <c r="B37" s="42" t="s">
        <v>42</v>
      </c>
      <c r="C37" s="43"/>
      <c r="D37" s="43"/>
      <c r="E37" s="43"/>
      <c r="F37" s="44"/>
    </row>
    <row r="38" spans="2:6" ht="15.75" thickBot="1" x14ac:dyDescent="0.3">
      <c r="B38" s="45" t="s">
        <v>43</v>
      </c>
      <c r="C38" s="46"/>
      <c r="D38" s="46"/>
      <c r="E38" s="46"/>
      <c r="F38" s="47"/>
    </row>
  </sheetData>
  <mergeCells count="12">
    <mergeCell ref="C20:D20"/>
    <mergeCell ref="B31:F36"/>
    <mergeCell ref="A1:O1"/>
    <mergeCell ref="B15:D15"/>
    <mergeCell ref="B16:D16"/>
    <mergeCell ref="B17:D17"/>
    <mergeCell ref="H2:I2"/>
    <mergeCell ref="B13:D13"/>
    <mergeCell ref="K2:L2"/>
    <mergeCell ref="N2:O2"/>
    <mergeCell ref="B14:D14"/>
    <mergeCell ref="E2:F2"/>
  </mergeCells>
  <phoneticPr fontId="8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Garcia</dc:creator>
  <cp:lastModifiedBy>Diana Carolina Osorio Carvajal</cp:lastModifiedBy>
  <dcterms:created xsi:type="dcterms:W3CDTF">2022-02-28T14:00:04Z</dcterms:created>
  <dcterms:modified xsi:type="dcterms:W3CDTF">2023-09-21T18:29:11Z</dcterms:modified>
</cp:coreProperties>
</file>