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esktop\INFORMES DE EJECUCION\3 TERCERO PARCIAL 20% CBA\TERCER PARCIAL CBA\"/>
    </mc:Choice>
  </mc:AlternateContent>
  <bookViews>
    <workbookView xWindow="0" yWindow="0" windowWidth="24000" windowHeight="9630" firstSheet="6" activeTab="8"/>
  </bookViews>
  <sheets>
    <sheet name="PROVEEDORES" sheetId="1" r:id="rId1"/>
    <sheet name="P-CONTRATISTA JUNIO" sheetId="2" r:id="rId2"/>
    <sheet name="PARCIAL 20%" sheetId="3" r:id="rId3"/>
    <sheet name="PRESUPUESTO CBA" sheetId="4" r:id="rId4"/>
    <sheet name="NOMINA JUNIO" sheetId="5" r:id="rId5"/>
    <sheet name="LIQUIDACION DEYDI" sheetId="6" r:id="rId6"/>
    <sheet name="LIQUIDACION IDRIELED" sheetId="7" r:id="rId7"/>
    <sheet name="COFINANCIACION CORTUNIVERSAL " sheetId="9" r:id="rId8"/>
    <sheet name="PPROVEEDORES COFINANCIACION" sheetId="10" r:id="rId9"/>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0" i="1" l="1"/>
  <c r="G39" i="10" l="1"/>
  <c r="G40" i="10" s="1"/>
  <c r="I38" i="10"/>
  <c r="I37" i="10"/>
  <c r="I36" i="10"/>
  <c r="I35" i="10"/>
  <c r="H34" i="10"/>
  <c r="I34" i="10" s="1"/>
  <c r="H33" i="10"/>
  <c r="I33" i="10" s="1"/>
  <c r="H32" i="10"/>
  <c r="I32" i="10" s="1"/>
  <c r="H31" i="10"/>
  <c r="I31" i="10" s="1"/>
  <c r="H30" i="10"/>
  <c r="I30" i="10" s="1"/>
  <c r="H29" i="10"/>
  <c r="I29" i="10" s="1"/>
  <c r="H28" i="10"/>
  <c r="I28" i="10" s="1"/>
  <c r="I27" i="10"/>
  <c r="I26" i="10"/>
  <c r="I25" i="10"/>
  <c r="I23" i="10"/>
  <c r="I22" i="10"/>
  <c r="I21" i="10"/>
  <c r="I20" i="10"/>
  <c r="I19" i="10"/>
  <c r="I18" i="10"/>
  <c r="I17" i="10"/>
  <c r="I16" i="10"/>
  <c r="I15" i="10"/>
  <c r="G11" i="10"/>
  <c r="I10" i="10"/>
  <c r="I9" i="10"/>
  <c r="I8" i="10"/>
  <c r="I7" i="10"/>
  <c r="I6" i="10"/>
  <c r="I5" i="10"/>
  <c r="I4" i="10"/>
  <c r="I3" i="10"/>
  <c r="F5" i="9" l="1"/>
  <c r="F4" i="9"/>
  <c r="F3" i="9"/>
  <c r="F6" i="9" s="1"/>
  <c r="C83" i="6" l="1"/>
  <c r="C81" i="6"/>
  <c r="I70" i="6"/>
  <c r="E68" i="6"/>
  <c r="E67" i="6"/>
  <c r="I62" i="6"/>
  <c r="I58" i="6"/>
  <c r="I57" i="6"/>
  <c r="I56" i="6"/>
  <c r="I53" i="6"/>
  <c r="I48" i="6"/>
  <c r="H47" i="6"/>
  <c r="F47" i="6"/>
  <c r="C46" i="6"/>
  <c r="C44" i="6"/>
  <c r="C42" i="6"/>
  <c r="C39" i="6"/>
  <c r="H38" i="6"/>
  <c r="H45" i="6" s="1"/>
  <c r="F38" i="6"/>
  <c r="F43" i="6" s="1"/>
  <c r="F45" i="6" s="1"/>
  <c r="H36" i="6"/>
  <c r="I38" i="6" s="1"/>
  <c r="H34" i="6"/>
  <c r="H35" i="6" s="1"/>
  <c r="G30" i="6"/>
  <c r="G29" i="6"/>
  <c r="G36" i="6" s="1"/>
  <c r="I43" i="6" s="1"/>
  <c r="I27" i="6"/>
  <c r="H27" i="6"/>
  <c r="I26" i="6"/>
  <c r="H26" i="6"/>
  <c r="I25" i="6"/>
  <c r="H25" i="6"/>
  <c r="I24" i="6"/>
  <c r="I54" i="6" s="1"/>
  <c r="H24" i="6"/>
  <c r="I23" i="6"/>
  <c r="I36" i="6" s="1"/>
  <c r="I45" i="6" s="1"/>
  <c r="H23" i="6"/>
  <c r="C83" i="7"/>
  <c r="C81" i="7"/>
  <c r="I70" i="7"/>
  <c r="E68" i="7"/>
  <c r="E67" i="7"/>
  <c r="I62" i="7"/>
  <c r="I58" i="7"/>
  <c r="I57" i="7"/>
  <c r="I56" i="7"/>
  <c r="I53" i="7"/>
  <c r="I48" i="7"/>
  <c r="H47" i="7"/>
  <c r="F47" i="7"/>
  <c r="C44" i="7"/>
  <c r="C42" i="7"/>
  <c r="C39" i="7"/>
  <c r="F38" i="7"/>
  <c r="F43" i="7" s="1"/>
  <c r="F45" i="7" s="1"/>
  <c r="H36" i="7"/>
  <c r="I38" i="7" s="1"/>
  <c r="H34" i="7"/>
  <c r="H35" i="7" s="1"/>
  <c r="G30" i="7"/>
  <c r="G29" i="7"/>
  <c r="G36" i="7" s="1"/>
  <c r="I43" i="7" s="1"/>
  <c r="I27" i="7"/>
  <c r="H27" i="7"/>
  <c r="I26" i="7"/>
  <c r="H26" i="7"/>
  <c r="I25" i="7"/>
  <c r="H25" i="7"/>
  <c r="I24" i="7"/>
  <c r="I54" i="7" s="1"/>
  <c r="H24" i="7"/>
  <c r="I23" i="7"/>
  <c r="I36" i="7" s="1"/>
  <c r="H23" i="7"/>
  <c r="I18" i="7"/>
  <c r="C46" i="7" s="1"/>
  <c r="D18" i="7"/>
  <c r="I17" i="7"/>
  <c r="G17" i="7"/>
  <c r="G18" i="7" s="1"/>
  <c r="H38" i="7" s="1"/>
  <c r="D17" i="7"/>
  <c r="I41" i="6" l="1"/>
  <c r="I49" i="6" s="1"/>
  <c r="I73" i="6" s="1"/>
  <c r="F41" i="6"/>
  <c r="G34" i="6"/>
  <c r="G35" i="6" s="1"/>
  <c r="I34" i="6"/>
  <c r="I35" i="6" s="1"/>
  <c r="H41" i="6"/>
  <c r="H43" i="6"/>
  <c r="H45" i="7"/>
  <c r="H43" i="7"/>
  <c r="H41" i="7"/>
  <c r="I45" i="7"/>
  <c r="I49" i="7"/>
  <c r="I73" i="7" s="1"/>
  <c r="I41" i="7"/>
  <c r="F41" i="7"/>
  <c r="G34" i="7"/>
  <c r="G35" i="7" s="1"/>
  <c r="I34" i="7"/>
  <c r="I35" i="7" s="1"/>
  <c r="F9" i="5" l="1"/>
  <c r="F10" i="5" s="1"/>
  <c r="E9" i="5"/>
  <c r="G9" i="5" s="1"/>
  <c r="F8" i="5"/>
  <c r="E8" i="5"/>
  <c r="G8" i="5" s="1"/>
  <c r="F50" i="4"/>
  <c r="F49" i="4"/>
  <c r="F48" i="4"/>
  <c r="F51" i="4" s="1"/>
  <c r="F43" i="4"/>
  <c r="F42" i="4"/>
  <c r="F40" i="4"/>
  <c r="F39" i="4"/>
  <c r="F37" i="4"/>
  <c r="F36" i="4"/>
  <c r="F33" i="4"/>
  <c r="F32" i="4"/>
  <c r="F31" i="4"/>
  <c r="F30" i="4"/>
  <c r="F29" i="4"/>
  <c r="F28" i="4"/>
  <c r="F27" i="4"/>
  <c r="F26" i="4"/>
  <c r="F25" i="4"/>
  <c r="F24" i="4"/>
  <c r="F34" i="4" s="1"/>
  <c r="F21" i="4"/>
  <c r="F22" i="4" s="1"/>
  <c r="F20" i="4"/>
  <c r="F19" i="4"/>
  <c r="F18" i="4"/>
  <c r="F17" i="4"/>
  <c r="F14" i="4"/>
  <c r="F13" i="4"/>
  <c r="F15" i="4" s="1"/>
  <c r="F10" i="4"/>
  <c r="F9" i="4"/>
  <c r="F8" i="4"/>
  <c r="F7" i="4"/>
  <c r="F6" i="4"/>
  <c r="F11" i="4" s="1"/>
  <c r="F18" i="3"/>
  <c r="F19" i="3" s="1"/>
  <c r="F15" i="3"/>
  <c r="F16" i="3" s="1"/>
  <c r="F12" i="3"/>
  <c r="F13" i="3" s="1"/>
  <c r="F9" i="3"/>
  <c r="F8" i="3"/>
  <c r="F7" i="3"/>
  <c r="F6" i="3"/>
  <c r="P12" i="2"/>
  <c r="O12" i="2"/>
  <c r="F10" i="3" l="1"/>
  <c r="F20" i="3" s="1"/>
  <c r="I9" i="5"/>
  <c r="H9" i="5"/>
  <c r="H8" i="5"/>
  <c r="G10" i="5"/>
  <c r="I8" i="5"/>
  <c r="E10" i="5"/>
  <c r="F44" i="4"/>
  <c r="C55" i="4" s="1"/>
  <c r="J8" i="5" l="1"/>
  <c r="I10" i="5"/>
  <c r="H10" i="5"/>
  <c r="J9" i="5"/>
  <c r="K9" i="5" s="1"/>
  <c r="D58" i="4"/>
  <c r="D57" i="4"/>
  <c r="D56" i="4"/>
  <c r="C56" i="4"/>
  <c r="C57" i="4" s="1"/>
  <c r="D55" i="4"/>
  <c r="C25" i="3"/>
  <c r="C26" i="3" s="1"/>
  <c r="J10" i="5" l="1"/>
  <c r="K8" i="5"/>
  <c r="K10" i="5" s="1"/>
  <c r="A12" i="5" s="1"/>
  <c r="D59" i="4"/>
  <c r="G25" i="1" l="1"/>
  <c r="H26" i="1"/>
  <c r="H22" i="1"/>
  <c r="H21" i="1"/>
  <c r="H19" i="1"/>
  <c r="H17" i="1"/>
  <c r="H16" i="1"/>
  <c r="H15" i="1"/>
  <c r="H12" i="1"/>
  <c r="H10" i="1"/>
  <c r="H9" i="1"/>
  <c r="H8" i="1"/>
</calcChain>
</file>

<file path=xl/comments1.xml><?xml version="1.0" encoding="utf-8"?>
<comments xmlns="http://schemas.openxmlformats.org/spreadsheetml/2006/main">
  <authors>
    <author>Laura Bernal</author>
  </authors>
  <commentList>
    <comment ref="B23" authorId="0" shapeId="0">
      <text>
        <r>
          <rPr>
            <b/>
            <sz val="8"/>
            <color indexed="81"/>
            <rFont val="Tahoma"/>
            <family val="2"/>
          </rPr>
          <t>Laura Bernal:</t>
        </r>
        <r>
          <rPr>
            <sz val="8"/>
            <color indexed="81"/>
            <rFont val="Tahoma"/>
            <family val="2"/>
          </rPr>
          <t xml:space="preserve">
hace referencia a los conceptos que estan pendientes por cancelar al trabajador.</t>
        </r>
      </text>
    </comment>
    <comment ref="F28" authorId="0" shapeId="0">
      <text>
        <r>
          <rPr>
            <b/>
            <sz val="8"/>
            <color indexed="81"/>
            <rFont val="Tahoma"/>
            <family val="2"/>
          </rPr>
          <t>Laura Bernal:</t>
        </r>
        <r>
          <rPr>
            <sz val="8"/>
            <color indexed="81"/>
            <rFont val="Tahoma"/>
            <family val="2"/>
          </rPr>
          <t xml:space="preserve">
constituye el promedio de festivos desde un año atrás a la fecha de retiro, en este caso desde la fecha de ingreso.</t>
        </r>
      </text>
    </comment>
    <comment ref="G28" authorId="0" shapeId="0">
      <text>
        <r>
          <rPr>
            <b/>
            <sz val="8"/>
            <color indexed="81"/>
            <rFont val="Tahoma"/>
            <family val="2"/>
          </rPr>
          <t>Laura Bernal:</t>
        </r>
        <r>
          <rPr>
            <sz val="8"/>
            <color indexed="81"/>
            <rFont val="Tahoma"/>
            <family val="2"/>
          </rPr>
          <t xml:space="preserve">
constituye el promedio de festivos desde un año atrás a la fecha de retiro, en este caso desde la fecha de ingreso.</t>
        </r>
      </text>
    </comment>
    <comment ref="H28" authorId="0" shapeId="0">
      <text>
        <r>
          <rPr>
            <b/>
            <sz val="8"/>
            <color indexed="81"/>
            <rFont val="Tahoma"/>
            <family val="2"/>
          </rPr>
          <t>Laura Bernal:</t>
        </r>
        <r>
          <rPr>
            <sz val="8"/>
            <color indexed="81"/>
            <rFont val="Tahoma"/>
            <family val="2"/>
          </rPr>
          <t xml:space="preserve">
constituye el promedio de festivos entre 01/01/2011 hasta la fecha de retiro</t>
        </r>
      </text>
    </comment>
    <comment ref="I28" authorId="0" shapeId="0">
      <text>
        <r>
          <rPr>
            <b/>
            <sz val="8"/>
            <color indexed="81"/>
            <rFont val="Tahoma"/>
            <family val="2"/>
          </rPr>
          <t>Laura Bernal:</t>
        </r>
        <r>
          <rPr>
            <sz val="8"/>
            <color indexed="81"/>
            <rFont val="Tahoma"/>
            <family val="2"/>
          </rPr>
          <t xml:space="preserve">
constituye el promedio de festivos desde 01/07/2011 hasta la fecha de retiro</t>
        </r>
      </text>
    </comment>
    <comment ref="F44" authorId="0" shapeId="0">
      <text>
        <r>
          <rPr>
            <b/>
            <sz val="8"/>
            <color indexed="81"/>
            <rFont val="Tahoma"/>
            <family val="2"/>
          </rPr>
          <t xml:space="preserve">Laura Bernal:
</t>
        </r>
        <r>
          <rPr>
            <sz val="8"/>
            <color indexed="81"/>
            <rFont val="Tahoma"/>
            <family val="2"/>
          </rPr>
          <t>se restan los dias que se le han otorgado de vacaciones.</t>
        </r>
      </text>
    </comment>
    <comment ref="F48" authorId="0" shapeId="0">
      <text>
        <r>
          <rPr>
            <b/>
            <sz val="8"/>
            <color indexed="81"/>
            <rFont val="Tahoma"/>
            <family val="2"/>
          </rPr>
          <t>Laura Bernal:</t>
        </r>
        <r>
          <rPr>
            <sz val="8"/>
            <color indexed="81"/>
            <rFont val="Tahoma"/>
            <family val="2"/>
          </rPr>
          <t xml:space="preserve">
buscar la ley de indemnizaciones para determinar los dias</t>
        </r>
      </text>
    </comment>
  </commentList>
</comments>
</file>

<file path=xl/comments2.xml><?xml version="1.0" encoding="utf-8"?>
<comments xmlns="http://schemas.openxmlformats.org/spreadsheetml/2006/main">
  <authors>
    <author>Laura Bernal</author>
  </authors>
  <commentList>
    <comment ref="B23" authorId="0" shapeId="0">
      <text>
        <r>
          <rPr>
            <b/>
            <sz val="8"/>
            <color indexed="81"/>
            <rFont val="Tahoma"/>
            <family val="2"/>
          </rPr>
          <t>Laura Bernal:</t>
        </r>
        <r>
          <rPr>
            <sz val="8"/>
            <color indexed="81"/>
            <rFont val="Tahoma"/>
            <family val="2"/>
          </rPr>
          <t xml:space="preserve">
hace referencia a los conceptos que estan pendientes por cancelar al trabajador.</t>
        </r>
      </text>
    </comment>
    <comment ref="F28" authorId="0" shapeId="0">
      <text>
        <r>
          <rPr>
            <b/>
            <sz val="8"/>
            <color indexed="81"/>
            <rFont val="Tahoma"/>
            <family val="2"/>
          </rPr>
          <t>Laura Bernal:</t>
        </r>
        <r>
          <rPr>
            <sz val="8"/>
            <color indexed="81"/>
            <rFont val="Tahoma"/>
            <family val="2"/>
          </rPr>
          <t xml:space="preserve">
constituye el promedio de festivos desde un año atrás a la fecha de retiro, en este caso desde la fecha de ingreso.</t>
        </r>
      </text>
    </comment>
    <comment ref="G28" authorId="0" shapeId="0">
      <text>
        <r>
          <rPr>
            <b/>
            <sz val="8"/>
            <color indexed="81"/>
            <rFont val="Tahoma"/>
            <family val="2"/>
          </rPr>
          <t>Laura Bernal:</t>
        </r>
        <r>
          <rPr>
            <sz val="8"/>
            <color indexed="81"/>
            <rFont val="Tahoma"/>
            <family val="2"/>
          </rPr>
          <t xml:space="preserve">
constituye el promedio de festivos desde un año atrás a la fecha de retiro, en este caso desde la fecha de ingreso.</t>
        </r>
      </text>
    </comment>
    <comment ref="H28" authorId="0" shapeId="0">
      <text>
        <r>
          <rPr>
            <b/>
            <sz val="8"/>
            <color indexed="81"/>
            <rFont val="Tahoma"/>
            <family val="2"/>
          </rPr>
          <t>Laura Bernal:</t>
        </r>
        <r>
          <rPr>
            <sz val="8"/>
            <color indexed="81"/>
            <rFont val="Tahoma"/>
            <family val="2"/>
          </rPr>
          <t xml:space="preserve">
constituye el promedio de festivos entre 01/01/2011 hasta la fecha de retiro</t>
        </r>
      </text>
    </comment>
    <comment ref="I28" authorId="0" shapeId="0">
      <text>
        <r>
          <rPr>
            <b/>
            <sz val="8"/>
            <color indexed="81"/>
            <rFont val="Tahoma"/>
            <family val="2"/>
          </rPr>
          <t>Laura Bernal:</t>
        </r>
        <r>
          <rPr>
            <sz val="8"/>
            <color indexed="81"/>
            <rFont val="Tahoma"/>
            <family val="2"/>
          </rPr>
          <t xml:space="preserve">
constituye el promedio de festivos desde 01/07/2011 hasta la fecha de retiro</t>
        </r>
      </text>
    </comment>
    <comment ref="F44" authorId="0" shapeId="0">
      <text>
        <r>
          <rPr>
            <b/>
            <sz val="8"/>
            <color indexed="81"/>
            <rFont val="Tahoma"/>
            <family val="2"/>
          </rPr>
          <t xml:space="preserve">Laura Bernal:
</t>
        </r>
        <r>
          <rPr>
            <sz val="8"/>
            <color indexed="81"/>
            <rFont val="Tahoma"/>
            <family val="2"/>
          </rPr>
          <t>se restan los dias que se le han otorgado de vacaciones.</t>
        </r>
      </text>
    </comment>
    <comment ref="F48" authorId="0" shapeId="0">
      <text>
        <r>
          <rPr>
            <b/>
            <sz val="8"/>
            <color indexed="81"/>
            <rFont val="Tahoma"/>
            <family val="2"/>
          </rPr>
          <t>Laura Bernal:</t>
        </r>
        <r>
          <rPr>
            <sz val="8"/>
            <color indexed="81"/>
            <rFont val="Tahoma"/>
            <family val="2"/>
          </rPr>
          <t xml:space="preserve">
buscar la ley de indemnizaciones para determinar los dias</t>
        </r>
      </text>
    </comment>
  </commentList>
</comments>
</file>

<file path=xl/sharedStrings.xml><?xml version="1.0" encoding="utf-8"?>
<sst xmlns="http://schemas.openxmlformats.org/spreadsheetml/2006/main" count="678" uniqueCount="351">
  <si>
    <t>GASTOS CONVENIO N° 001 DE 2023</t>
  </si>
  <si>
    <t>N°</t>
  </si>
  <si>
    <t>NOMBRE APELLIDO</t>
  </si>
  <si>
    <t>N° DOCUMENTO O NIT</t>
  </si>
  <si>
    <t>N° TELEFONO</t>
  </si>
  <si>
    <t>SUMINISTRO O SERVICIO</t>
  </si>
  <si>
    <t>N° DCOUMENTO EQUIVALENTE O FACTURA</t>
  </si>
  <si>
    <t>VALOR UNITARIO</t>
  </si>
  <si>
    <t>RETENCION</t>
  </si>
  <si>
    <t>FECHA PAGO</t>
  </si>
  <si>
    <t>N° EGRESO</t>
  </si>
  <si>
    <t>DORA LILIANA BARBOSA CASTAÑO</t>
  </si>
  <si>
    <t>SUMINISTRO DE CARNE</t>
  </si>
  <si>
    <t>NEBIS JOSE ALDANA ROMERO</t>
  </si>
  <si>
    <t>SUMINISTRO DE VERDURAS</t>
  </si>
  <si>
    <t>ANDERSON RODRIGO BONILLA</t>
  </si>
  <si>
    <t>NIDIA QUINTERO OROZCO</t>
  </si>
  <si>
    <t>SUMINISTRO DE POLLO</t>
  </si>
  <si>
    <t>SUMINISTRO DE GRANO</t>
  </si>
  <si>
    <t>SANDRA MONICA PARAMO</t>
  </si>
  <si>
    <t>SUMINISTRO DE CARNES</t>
  </si>
  <si>
    <t>HIPERMERCADO LA REBAJA</t>
  </si>
  <si>
    <t>901.192.931-3</t>
  </si>
  <si>
    <t>FE3467 20/06/2023</t>
  </si>
  <si>
    <t>D1</t>
  </si>
  <si>
    <t>900.276 962-1</t>
  </si>
  <si>
    <t>FE8335 20/06/2023</t>
  </si>
  <si>
    <t>JOSE YESID SANCHEZ</t>
  </si>
  <si>
    <t>SUMINISTRO DE HUEVOS</t>
  </si>
  <si>
    <t>FE332 21/06/2023</t>
  </si>
  <si>
    <t>RUBY ALDANA ROMERO</t>
  </si>
  <si>
    <t>MARTHA ESPERANZA RUBIO RODAS</t>
  </si>
  <si>
    <t>SUMINISTRO DE PAN</t>
  </si>
  <si>
    <t>IDDA NELLY ARENAS</t>
  </si>
  <si>
    <t>SUMINISTRO DE AREPAS</t>
  </si>
  <si>
    <t>EDWIN ZULETA</t>
  </si>
  <si>
    <t>SUMINISTRO DE LECHE</t>
  </si>
  <si>
    <t>JUAN CARLOS PIMENTEL</t>
  </si>
  <si>
    <t>ACTIVIDADES RECREATIVAS MAYO</t>
  </si>
  <si>
    <t>DSE301 - JUNIO</t>
  </si>
  <si>
    <t>DSE285 08/08/2023</t>
  </si>
  <si>
    <t>DSE292 08/08/2023</t>
  </si>
  <si>
    <t>DSE290 08/08/2023</t>
  </si>
  <si>
    <t>DSE297 08/08/2023</t>
  </si>
  <si>
    <t>DSE287 08/08/2023</t>
  </si>
  <si>
    <t>DSE294 08/08/2023</t>
  </si>
  <si>
    <t>DSE286 08/08/2023</t>
  </si>
  <si>
    <t>DSE293 08/08/2023</t>
  </si>
  <si>
    <t>DSE289 08/08/2023</t>
  </si>
  <si>
    <t>DSE296 08/08/2023</t>
  </si>
  <si>
    <t>DSE284 08/08/2023</t>
  </si>
  <si>
    <t>DSE288 08/08/2023</t>
  </si>
  <si>
    <t>DSE291 08/08/2023</t>
  </si>
  <si>
    <t>DSE295 08/08/2023</t>
  </si>
  <si>
    <t>DSE298 09/08/2023</t>
  </si>
  <si>
    <t>DSE299 09/08/2023</t>
  </si>
  <si>
    <t>DSE300 09/08/2023</t>
  </si>
  <si>
    <t>FE349 01/08/2023</t>
  </si>
  <si>
    <t>FE346 01/08/2023</t>
  </si>
  <si>
    <t>NOMBRE  APELLIDO</t>
  </si>
  <si>
    <t>N° CEDULA</t>
  </si>
  <si>
    <t>DIRECCION</t>
  </si>
  <si>
    <t>CORREO ELECTRONICO</t>
  </si>
  <si>
    <t>PERFIL</t>
  </si>
  <si>
    <t>AÑOS LABORADOS</t>
  </si>
  <si>
    <t>EXPERIENCIA TECNICA</t>
  </si>
  <si>
    <t xml:space="preserve"> FORMACION ATENCION INTEGRAL AL ADULTO MAYOR  </t>
  </si>
  <si>
    <t>ATENCION DE EMERGENCIAS POR EL PRIMER RESPONDIENTE</t>
  </si>
  <si>
    <t xml:space="preserve">PERFIL PROFESIONAL </t>
  </si>
  <si>
    <t xml:space="preserve">FORMACION ACADEMICA </t>
  </si>
  <si>
    <t>FECHA</t>
  </si>
  <si>
    <t>VALOR -PAGADO</t>
  </si>
  <si>
    <t xml:space="preserve">SEGURIDAD SOCIAL </t>
  </si>
  <si>
    <t>ESTHER RUTH  LONDOÑO MEDINA</t>
  </si>
  <si>
    <t>CL 5 Nº 1-19 B/BELALCAZAR</t>
  </si>
  <si>
    <t>eslome75@hotmail.com</t>
  </si>
  <si>
    <t>COODINADORA</t>
  </si>
  <si>
    <t>18 años y 8 meses</t>
  </si>
  <si>
    <t>AUXILIAR DE ENFERMERIA         ( 18 años y 8 meses)</t>
  </si>
  <si>
    <t xml:space="preserve">ATENCION INTEGRAL AL ADULTO MAYOR (160 horas) - </t>
  </si>
  <si>
    <t>ATENCION DE EMERGENCIAS POR EL PRIMER RESPONDIENTE (40 HORAS)</t>
  </si>
  <si>
    <t>Tecnico Laboral en Auxiliar de Enfermeria</t>
  </si>
  <si>
    <t>HEISSIN HAWER RAYO LABRADOR</t>
  </si>
  <si>
    <t>CRA 5 N° 14-16 Villa Colombia</t>
  </si>
  <si>
    <t>andresrayito1997@gmail.com</t>
  </si>
  <si>
    <t>MANTENIMIENTO</t>
  </si>
  <si>
    <t>1 año y 8 meses</t>
  </si>
  <si>
    <t>SERVICIOS GENERALES    (1 año y 8 meses)</t>
  </si>
  <si>
    <t xml:space="preserve">NO APLICA </t>
  </si>
  <si>
    <t>NO APLICA</t>
  </si>
  <si>
    <t>Bachiller Academico</t>
  </si>
  <si>
    <t>MANIPULADORA DE ALIMENROS</t>
  </si>
  <si>
    <t>1 año</t>
  </si>
  <si>
    <t>MANIPULADORA DE ALIMENTOS          (1 año)</t>
  </si>
  <si>
    <t>DELDY LILIANA OINO OLAYA</t>
  </si>
  <si>
    <t>Transversal 7 N° 16-32 B/ OLIMPICO</t>
  </si>
  <si>
    <t>oinodeldy0@gmail.com</t>
  </si>
  <si>
    <t>SERVICIOS GENERALES</t>
  </si>
  <si>
    <t>2 años</t>
  </si>
  <si>
    <t>SERVICIOS GENERALES        (2 años)</t>
  </si>
  <si>
    <t>MONICA SIRLEY CORTES ALVARADO</t>
  </si>
  <si>
    <t>Diagonal 5 N° 8-45 B/ EL CEDRAL</t>
  </si>
  <si>
    <t>cmonica.2003@gmail.com</t>
  </si>
  <si>
    <t>AUXILIAR DE ENFERMEMRIA</t>
  </si>
  <si>
    <t>AUXILIAR DE ENFERMERIA             ( 1 año)</t>
  </si>
  <si>
    <t>MARIA DEL CARMEN BOCANEGRA VEGA</t>
  </si>
  <si>
    <t>Lote 11 B/ BELLO HORIZONTE</t>
  </si>
  <si>
    <t>mariadelcarmenbocanegravega@gmail.com</t>
  </si>
  <si>
    <t>2 años y 5 meses</t>
  </si>
  <si>
    <t>AUXILIAR DE ENFERMERIA             ( 2 años y 5 meses)</t>
  </si>
  <si>
    <t>LEIDY JOHANA HOYOS JARAMILLO</t>
  </si>
  <si>
    <t>Lote 304 B/ LAS AMERICAS</t>
  </si>
  <si>
    <t>ladyhoyos324@gmail.com</t>
  </si>
  <si>
    <t>2 años y 2 meses</t>
  </si>
  <si>
    <t>AUXILIAR DE ENFERMERIA           ( 2 años y 2 meses)</t>
  </si>
  <si>
    <t>CRISTIAN CAMILO ARIAS</t>
  </si>
  <si>
    <t>CL 17 Nº 6-46 B/ LAS AMERICAS</t>
  </si>
  <si>
    <t>gonzales10cristian@gmail.com</t>
  </si>
  <si>
    <t>3 años</t>
  </si>
  <si>
    <t>AUXILIAR DE ENFERMERIA           ( 3 años )</t>
  </si>
  <si>
    <t>APORTE DEL MUNICIPIO DE EL DONCELLO</t>
  </si>
  <si>
    <t>ITEM</t>
  </si>
  <si>
    <t xml:space="preserve">ACTIVIDAD </t>
  </si>
  <si>
    <t>UNIDA MEDIA</t>
  </si>
  <si>
    <t>CANTIDAD</t>
  </si>
  <si>
    <t>VALOR TOTAL</t>
  </si>
  <si>
    <t>DOCUMENTOS</t>
  </si>
  <si>
    <t>ADMINISTRACION Y COORDINACION DEL ANCIANATO</t>
  </si>
  <si>
    <t>Prestación de Servicio generales de (01) responsable de mantenimiento  y aseo de la infraestructura fisica y equipamiento del Ancianato. Incluye: Salario, auxilio de transporte, seguridad social, parafiscales, sesantías.</t>
  </si>
  <si>
    <t xml:space="preserve">Global </t>
  </si>
  <si>
    <t>Prestación de Servicio de (01) un responsable de la manipulación de alimentos certificados.  (brindando la sana alimentacion de los adultos, cumpliendo con la minuta, higiene y desinfeccion y uso de menajes. Incluye: Salario, auxilio de transporte, seguridad social, parafiscales, sesantías.</t>
  </si>
  <si>
    <t>Prestacion de servicios de un profesional, como coordinador del programa con una vinculacion mediante contrato de prestacion de servicios</t>
  </si>
  <si>
    <t>Servicio de transporte de beneficiarios desde las instalaciones del programa Ancianato para los adultos mayores   con limitaciones del    funcionamiento motor que impidan desplazasen por sus propios medios  que presenten problemas de salud traslados centros hospitalarios cumplimiento citas medicas.</t>
  </si>
  <si>
    <t xml:space="preserve">Prestación de Servicio de (01) responsable de mantenimiento  y aseo de la infraestructura fisica externa del ancianato. </t>
  </si>
  <si>
    <t>SUBTOTAL</t>
  </si>
  <si>
    <t xml:space="preserve">ATENCION PRIMARIA EN SALUD </t>
  </si>
  <si>
    <t>Atención permanente durante la ejecución de las actividades del Centro Vida mediante cuatro (4) auxiliar de enfermería en atención primaria en salud a los 30 adultos mayores en el área urbana durante el plazo de ejecución del Convenio.</t>
  </si>
  <si>
    <t xml:space="preserve">Almuerzos,Desayunos,Cenas y dos (2) refrigerios  diarios de lunes a Domingo, durante el tiempo de ejecución del Convenio) que en cumplimiento a las medidas de distanciamiento social proveerá al adulto mayor en el Centro Vida en de conformidad con el ciclo de menú aprobado y revisado por el nutricionista. </t>
  </si>
  <si>
    <t>Unidad</t>
  </si>
  <si>
    <t>Evidencia fotografica,documentos proveedores,planilla suministro beneficiarios,ciclo de minuta.</t>
  </si>
  <si>
    <t>ACTIVIDADES  RECREATIVAS Y CULTURALES</t>
  </si>
  <si>
    <t>Desarrollo de nuevas prácticas de autocuidado, a través de actividades recreativas que fomentan el envejecimiento activo. Se busca rescatar y resaltar los Saberes Culturales y Recreativos.</t>
  </si>
  <si>
    <t xml:space="preserve">APORTE DEL CONVENIO </t>
  </si>
  <si>
    <t>APROTES DEL MUNICIPIO ANTICIPO</t>
  </si>
  <si>
    <t xml:space="preserve">TOTAL </t>
  </si>
  <si>
    <t>PROPUESTA ECONOMICA</t>
  </si>
  <si>
    <t>Entrega de 1 kit odontológicos para los treinta (30) beneficiarios del programa Ancianato de El Doncello, cada Kit estará conformado por: Crema dental por 100 ml; Cepillo de dientes; Vaso plástico, capacidad de 10 onzas;Toalla de 20x30 cm.</t>
  </si>
  <si>
    <t>Elementos de Protección personal para el talento Humano</t>
  </si>
  <si>
    <t xml:space="preserve">Alcohol Antiséptico </t>
  </si>
  <si>
    <t>Litro</t>
  </si>
  <si>
    <t>Cajas de guantes látex</t>
  </si>
  <si>
    <t>Cajas x 50</t>
  </si>
  <si>
    <t>Amonio cuaternario</t>
  </si>
  <si>
    <t>Gorro oruga desechable</t>
  </si>
  <si>
    <t>Paquete x 100</t>
  </si>
  <si>
    <t>Tapabocas termosellados</t>
  </si>
  <si>
    <t>Elementos para enfermería</t>
  </si>
  <si>
    <t>Gasa estéril precortada</t>
  </si>
  <si>
    <t xml:space="preserve">rollo </t>
  </si>
  <si>
    <t xml:space="preserve">Isodine Solución por 120 ml </t>
  </si>
  <si>
    <t xml:space="preserve">tarro por 120 Ml </t>
  </si>
  <si>
    <t xml:space="preserve">Algodón </t>
  </si>
  <si>
    <t xml:space="preserve">Paquete </t>
  </si>
  <si>
    <t>Copitos</t>
  </si>
  <si>
    <t>caja por 100 unidades</t>
  </si>
  <si>
    <t>Suero fisiológico 0.9%</t>
  </si>
  <si>
    <t>Bolsa por 500 CC</t>
  </si>
  <si>
    <t>Nitrofurazona por 1000 ml</t>
  </si>
  <si>
    <t>Frasco 1000 ml</t>
  </si>
  <si>
    <t xml:space="preserve">Pañitos Humedos </t>
  </si>
  <si>
    <t>Jeringas 5 ml</t>
  </si>
  <si>
    <t>Micropore Cureband Piel Carrete</t>
  </si>
  <si>
    <t>1 X 3 Yardas</t>
  </si>
  <si>
    <t>Botiquín de primeros auxilios con su respectiva dotación</t>
  </si>
  <si>
    <t>unidad</t>
  </si>
  <si>
    <t>ACTIVIDADES COGNITIVAS Y PRODUCTIVAS</t>
  </si>
  <si>
    <t>Entrega de kit de materiales para los 30 adultos mayores, la entrega se realizara de acuerdo a aprobación de temas de interés de los adultos mayores para el desarrollo de las actividades en el area productiva.</t>
  </si>
  <si>
    <t xml:space="preserve">APORTE CORTUNIVERSAL </t>
  </si>
  <si>
    <t>DESCRIPCION</t>
  </si>
  <si>
    <t>Actividades culturales y sociales que generen estados  de reserva cognitiva, factor que contribuye a retrasar el posible deterioro cognitivo promoviendo una red neuronal mas resistente.Celebracion de cumpleaños,actividades areas artisticas(manualidades,danza,musica) actividades de lectura en voz alta para los treinta (30) adultos mayores del hogar Jesus de la Buena Esperanza Municipio de el Doncello durante el plazo de ejecucion del convenio.</t>
  </si>
  <si>
    <t>Suministro de tinto o aromática a los 30 beneficiarios del programa Ancianato, diarios de lunes a domingo  (servidos) durante el tiempo de ejecución del Convenio)</t>
  </si>
  <si>
    <t>Administrar  Ancianato gastos operativos y administrativos para atender de forma integral a treinta (30) adultos mayores distribuidos durante el plazo de jecucion del convenio vigencia 2023.</t>
  </si>
  <si>
    <t>TOTAL APORTE</t>
  </si>
  <si>
    <t>APROTES DEL MUNICIPIO</t>
  </si>
  <si>
    <t>Anticipo</t>
  </si>
  <si>
    <t xml:space="preserve">APORTE DEL COOPERANTE </t>
  </si>
  <si>
    <t>CORPORACIÓN CULTURAL, TURÍSTICA, AMBIENTAL Y DEPORTIVA TURMALINA UNIVERSAL CORTUNIVERSAL</t>
  </si>
  <si>
    <t>NIT: 900.623.092-6</t>
  </si>
  <si>
    <t>CENTRO DE BIENESTAR DEL ANCIANO (CBA) JESUS DE LA BUENA ESPERANZA</t>
  </si>
  <si>
    <t xml:space="preserve">N° DOCUMENTO </t>
  </si>
  <si>
    <t>Nombre del  
empleado</t>
  </si>
  <si>
    <t>Devengado</t>
  </si>
  <si>
    <t>Deducciones</t>
  </si>
  <si>
    <t>Neto
 pagado</t>
  </si>
  <si>
    <t>Firma del 
 empleado</t>
  </si>
  <si>
    <t>Salario 
básico</t>
  </si>
  <si>
    <t>Días 
liquidados</t>
  </si>
  <si>
    <t>Salario 
devengado</t>
  </si>
  <si>
    <t>Auxilio de
transporte</t>
  </si>
  <si>
    <t>Total
devengado</t>
  </si>
  <si>
    <t>Salud</t>
  </si>
  <si>
    <t>Pensión</t>
  </si>
  <si>
    <t xml:space="preserve">Total  Deducciones  </t>
  </si>
  <si>
    <t xml:space="preserve">TOTAL PAGADO </t>
  </si>
  <si>
    <t>TOTALES</t>
  </si>
  <si>
    <t xml:space="preserve">SON: </t>
  </si>
  <si>
    <t>DOS MILLONES CAUTOCIENTOS QUINCE MIL SEICIENTOS DOCE PESOS MLCTE</t>
  </si>
  <si>
    <t>REALIZÓ</t>
  </si>
  <si>
    <t>APROBÓ</t>
  </si>
  <si>
    <t>IDRIELED GONZALES REY</t>
  </si>
  <si>
    <t>TV 6 B/OLIMPICO</t>
  </si>
  <si>
    <t>idriledgonzales@hotmail.com</t>
  </si>
  <si>
    <t>JUNIO</t>
  </si>
  <si>
    <t>Informe de ejecucion junio con documento soporte, comprobante de pago y nomina</t>
  </si>
  <si>
    <t>Hoja de vida, contrarto, acta de incio, Informe de ejecucion junio con documento soporte, comprobante de pago,nomina y acta de liquidación</t>
  </si>
  <si>
    <t>Documentos soporte,cedula,rut y evidencia fotografica</t>
  </si>
  <si>
    <t>PERIODO DE PAGO                     04/06/23 AL 04/07/23</t>
  </si>
  <si>
    <t>CBA PERIODO JUNIO</t>
  </si>
  <si>
    <t>PRESTACIONES SOCIALES PENDIENTES ANTICIPO 40%</t>
  </si>
  <si>
    <t>SALDO LIQUIDACIÓN DELDY</t>
  </si>
  <si>
    <t xml:space="preserve"> TERCER PARCIAL DEL 20%</t>
  </si>
  <si>
    <t>Alimentación y nutrición saludable brindada a las personas mayores del CBA de El Doncello</t>
  </si>
  <si>
    <t>CORPORACION CULTURAL, TURISTICA, AMBIENTAL Y DEPORTIVA TURMALINA UNIVERSAL</t>
  </si>
  <si>
    <t>900.623.092-6</t>
  </si>
  <si>
    <t>LIQUIDACION PRESTACIONES SOCIALES AÑO 2023</t>
  </si>
  <si>
    <t>NOMBRE</t>
  </si>
  <si>
    <t>EPS</t>
  </si>
  <si>
    <t>C.C.</t>
  </si>
  <si>
    <t xml:space="preserve">PENSION </t>
  </si>
  <si>
    <t>CARGO:</t>
  </si>
  <si>
    <t>MANIPULADORA DE ALIMENTOS</t>
  </si>
  <si>
    <t>RIESGOS PROF.</t>
  </si>
  <si>
    <t xml:space="preserve">MOTIVO DEL RETIRO : </t>
  </si>
  <si>
    <t>LIQUIDACION CONTRATO</t>
  </si>
  <si>
    <t>Fecha de Ingreso:</t>
  </si>
  <si>
    <t>Fecha Liquidación</t>
  </si>
  <si>
    <t>Total Días:</t>
  </si>
  <si>
    <t>DIAS PARA VACACIONES</t>
  </si>
  <si>
    <t>Fecha del Retiro:</t>
  </si>
  <si>
    <t>VARIABLES</t>
  </si>
  <si>
    <t>VACACIONES</t>
  </si>
  <si>
    <t>CESANTIAS</t>
  </si>
  <si>
    <t>PRIMA</t>
  </si>
  <si>
    <t xml:space="preserve">Salario Básico </t>
  </si>
  <si>
    <t>Comisiones pendientes por aplicar</t>
  </si>
  <si>
    <t>Festivos pendientes por aplicar</t>
  </si>
  <si>
    <t>HED pendientes por pagar</t>
  </si>
  <si>
    <t>HEN pendientes por pagar</t>
  </si>
  <si>
    <t>HEDF pendientes por pagar</t>
  </si>
  <si>
    <t>Sumatoria festivos</t>
  </si>
  <si>
    <t>Sumatoria comisiones</t>
  </si>
  <si>
    <t>Sumatoria HED</t>
  </si>
  <si>
    <t>Sumatoria HEN</t>
  </si>
  <si>
    <t>Sumatoria RN</t>
  </si>
  <si>
    <t>Auxilio de transporte</t>
  </si>
  <si>
    <t>TOTAL VARIABLES</t>
  </si>
  <si>
    <t>Promedio variables</t>
  </si>
  <si>
    <t>Salario Base de Liquidación:</t>
  </si>
  <si>
    <t>PAGOS</t>
  </si>
  <si>
    <t xml:space="preserve">CESANTIAS </t>
  </si>
  <si>
    <t>Desde:</t>
  </si>
  <si>
    <t>Hasta:</t>
  </si>
  <si>
    <t>Total días</t>
  </si>
  <si>
    <t xml:space="preserve">INTERESES DE CESANTIAS </t>
  </si>
  <si>
    <t>VACACIONES:</t>
  </si>
  <si>
    <t>PRIMA DE SERVICIOS</t>
  </si>
  <si>
    <t>DOTACION</t>
  </si>
  <si>
    <t>Días</t>
  </si>
  <si>
    <t>SALARIO</t>
  </si>
  <si>
    <t>TOTAL</t>
  </si>
  <si>
    <t>SALARIOS</t>
  </si>
  <si>
    <t>COMISIONES</t>
  </si>
  <si>
    <t xml:space="preserve">FESTIVOS </t>
  </si>
  <si>
    <t>HED</t>
  </si>
  <si>
    <t>HEN</t>
  </si>
  <si>
    <t>HEDF</t>
  </si>
  <si>
    <t>FESTIVO</t>
  </si>
  <si>
    <t>Total Liquidación</t>
  </si>
  <si>
    <t>DESCUENTOS</t>
  </si>
  <si>
    <t>DTO LIBRANZAS</t>
  </si>
  <si>
    <t>ANTICIPO SALARIO</t>
  </si>
  <si>
    <t xml:space="preserve">DTO SALUD </t>
  </si>
  <si>
    <t>X</t>
  </si>
  <si>
    <t xml:space="preserve">DTO PENSION </t>
  </si>
  <si>
    <t>DTO F,S,P,</t>
  </si>
  <si>
    <t>Total Deducciones</t>
  </si>
  <si>
    <t>TOTAL LIQUIDACION</t>
  </si>
  <si>
    <t>PEDRO DE JESUS LONDOÑO</t>
  </si>
  <si>
    <t>EMPLEADO</t>
  </si>
  <si>
    <t xml:space="preserve">EMPLEADOR </t>
  </si>
  <si>
    <t>TOTAL CONTRATISTA Y NOMINA JUNIO</t>
  </si>
  <si>
    <t>APORTES CORTUNIVERSAL</t>
  </si>
  <si>
    <t>VALOR GIRADO</t>
  </si>
  <si>
    <t>JUAN CARLOS PIMENTEL VARGAS</t>
  </si>
  <si>
    <t>ACTIVIDADES CULTURALES</t>
  </si>
  <si>
    <t>DSE97- MARZO</t>
  </si>
  <si>
    <t>DSE98 - ABRIL</t>
  </si>
  <si>
    <t>DSE167- MAYO</t>
  </si>
  <si>
    <t>DSE320- JUNIO</t>
  </si>
  <si>
    <t>SUMINISTRO DE CAFÉ Y AROMATICA</t>
  </si>
  <si>
    <t>DSE99-MARZO</t>
  </si>
  <si>
    <t>DSE100-ABRIL</t>
  </si>
  <si>
    <t>DSE166-MAYO</t>
  </si>
  <si>
    <t>DSE321- JUNIO</t>
  </si>
  <si>
    <t>ADMINISTRAR CONVENIO N° 001 DE 2023</t>
  </si>
  <si>
    <t>SUMINISTRO DE ASEO</t>
  </si>
  <si>
    <t>FE982-13/03/2023</t>
  </si>
  <si>
    <t>$ 12.300</t>
  </si>
  <si>
    <t>FE988-18/03/2023</t>
  </si>
  <si>
    <t>FE990-18/03/2023</t>
  </si>
  <si>
    <t>FE996-21/03/2023</t>
  </si>
  <si>
    <t>FE8124-29/03/2023</t>
  </si>
  <si>
    <t>FE8127-29/03/2023</t>
  </si>
  <si>
    <t>FE421- 24/04/2023</t>
  </si>
  <si>
    <t>FE9252- 22/05/2023</t>
  </si>
  <si>
    <t>FE8334 20/06/2023</t>
  </si>
  <si>
    <t>EMPRESAS PUBLICAS DE EL DONCELLO</t>
  </si>
  <si>
    <t>900462062-3</t>
  </si>
  <si>
    <t xml:space="preserve">SERVICIO DE AGUA </t>
  </si>
  <si>
    <t>891.190.127-3</t>
  </si>
  <si>
    <t>MAYO Y JUNIO</t>
  </si>
  <si>
    <t>ELECTRIFICADORA DEL CAQUETA</t>
  </si>
  <si>
    <t>SERVICIO DE ENERGIA</t>
  </si>
  <si>
    <t>PROYECTOVISIÓN CLICK</t>
  </si>
  <si>
    <t>SERVICIO DE WIFI</t>
  </si>
  <si>
    <t>N°31333- 09/03/2023</t>
  </si>
  <si>
    <t>N°33089- 17/04/2023</t>
  </si>
  <si>
    <t>EDNA ROCIO SEPULVEDA CARDENAS</t>
  </si>
  <si>
    <t>TURNOS ANCIANATO</t>
  </si>
  <si>
    <t>DSE101 - MARZO</t>
  </si>
  <si>
    <t>DSE102 - ABRIL</t>
  </si>
  <si>
    <t>DSE200-09-06-2023</t>
  </si>
  <si>
    <t>DSE 322 12/08/2023</t>
  </si>
  <si>
    <t>TURNOS REMISIONES</t>
  </si>
  <si>
    <t>DSE103 - MARZO Y ABRIL</t>
  </si>
  <si>
    <t>DSE201 14-06-2023</t>
  </si>
  <si>
    <t>MARIA DEL CARMEN BOCANEGRA</t>
  </si>
  <si>
    <t>DSE 323 12/08/2023</t>
  </si>
  <si>
    <t>ELIZABETH BOLAÑOS GUALTERO</t>
  </si>
  <si>
    <t>TRANSPORTE REMISIONES</t>
  </si>
  <si>
    <t>DSE104- MARZO Y ABRIL</t>
  </si>
  <si>
    <t>FE373 01/06/2023</t>
  </si>
  <si>
    <t xml:space="preserve">DAIRO EDUARDO BARON </t>
  </si>
  <si>
    <t>18.608.201-0</t>
  </si>
  <si>
    <t>FE1335 04/05/2023</t>
  </si>
  <si>
    <t>DOTA TODO FLORENCIA</t>
  </si>
  <si>
    <t>1.117.503.399-8</t>
  </si>
  <si>
    <t>DOTACIONES  DEPENDIENTES</t>
  </si>
  <si>
    <t>FE2510 08/06/2023</t>
  </si>
  <si>
    <t xml:space="preserve">TOTAL COFINANCIACION </t>
  </si>
  <si>
    <t xml:space="preserve">LIQUIDACIONES CONTRATISTAS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</si>
</sst>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2">
    <numFmt numFmtId="41" formatCode="_-* #,##0_-;\-* #,##0_-;_-* &quot;-&quot;_-;_-@_-"/>
    <numFmt numFmtId="44" formatCode="_-&quot;$&quot;\ * #,##0.00_-;\-&quot;$&quot;\ * #,##0.00_-;_-&quot;$&quot;\ * &quot;-&quot;??_-;_-@_-"/>
    <numFmt numFmtId="43" formatCode="_-* #,##0.00_-;\-* #,##0.00_-;_-* &quot;-&quot;??_-;_-@_-"/>
    <numFmt numFmtId="164" formatCode="_-[$$-240A]\ * #,##0_-;\-[$$-240A]\ * #,##0_-;_-[$$-240A]\ * &quot;-&quot;??_-;_-@"/>
    <numFmt numFmtId="165" formatCode="dd/mm/yyyy"/>
    <numFmt numFmtId="166" formatCode="_-&quot;$&quot;\ * #,##0_-;\-&quot;$&quot;\ * #,##0_-;_-&quot;$&quot;\ * &quot;-&quot;??_-;_-@_-"/>
    <numFmt numFmtId="167" formatCode="_-* #,##0_-;\-* #,##0_-;_-* &quot;-&quot;??_-;_-@_-"/>
    <numFmt numFmtId="168" formatCode="&quot;$&quot;#,##0;[Red]\-&quot;$&quot;#,##0"/>
    <numFmt numFmtId="169" formatCode="#,##0.00_ ;\-#,##0.00\ "/>
    <numFmt numFmtId="170" formatCode="#,##0_ ;\-#,##0\ "/>
    <numFmt numFmtId="171" formatCode="_ * #,##0_ ;_ * \-#,##0_ ;_ * &quot;-&quot;??_ ;_ @_ "/>
    <numFmt numFmtId="172" formatCode="&quot;Neto pagado &quot;[$$-240A]\ #,##0"/>
    <numFmt numFmtId="173" formatCode="_(* #,##0_);_(* \(#,##0\);_(* &quot;-&quot;??_);_(@_)"/>
    <numFmt numFmtId="174" formatCode="_-&quot;$&quot;* #,##0_-;\-&quot;$&quot;* #,##0_-;_-&quot;$&quot;* &quot;-&quot;??_-;_-@_-"/>
    <numFmt numFmtId="175" formatCode="&quot;$&quot;#,##0"/>
    <numFmt numFmtId="176" formatCode="&quot;$&quot;\ #,##0"/>
    <numFmt numFmtId="177" formatCode="#,##0.000"/>
    <numFmt numFmtId="178" formatCode="_-&quot;$&quot;* #,##0.00_-;\-&quot;$&quot;* #,##0.00_-;_-&quot;$&quot;* &quot;-&quot;??_-;_-@_-"/>
    <numFmt numFmtId="179" formatCode="_-&quot;$&quot;\ * #,##0_-;\-&quot;$&quot;\ * #,##0_-;_-&quot;$&quot;\ * &quot;-&quot;??_-;_-@"/>
    <numFmt numFmtId="180" formatCode="[$ $]#,##0"/>
    <numFmt numFmtId="181" formatCode="d/m/yyyy"/>
    <numFmt numFmtId="182" formatCode="_-[$$-409]* #,##0_ ;_-[$$-409]* \-#,##0\ ;_-[$$-409]* &quot;-&quot;??_ ;_-@_ "/>
  </numFmts>
  <fonts count="41" x14ac:knownFonts="1">
    <font>
      <sz val="11"/>
      <color theme="1"/>
      <name val="Calibri"/>
      <family val="2"/>
      <scheme val="minor"/>
    </font>
    <font>
      <sz val="11"/>
      <color theme="1"/>
      <name val="Calibri"/>
      <family val="2"/>
      <scheme val="minor"/>
    </font>
    <font>
      <sz val="26"/>
      <color theme="1"/>
      <name val="Calibri"/>
      <family val="2"/>
    </font>
    <font>
      <sz val="11"/>
      <name val="Calibri"/>
      <family val="2"/>
    </font>
    <font>
      <b/>
      <sz val="12"/>
      <color rgb="FF002060"/>
      <name val="Arial"/>
      <family val="2"/>
    </font>
    <font>
      <b/>
      <sz val="11"/>
      <color rgb="FF000000"/>
      <name val="Arial"/>
      <family val="2"/>
    </font>
    <font>
      <b/>
      <sz val="9"/>
      <color rgb="FF000000"/>
      <name val="Arial"/>
      <family val="2"/>
    </font>
    <font>
      <sz val="11"/>
      <color rgb="FF000000"/>
      <name val="Arial"/>
      <family val="2"/>
    </font>
    <font>
      <sz val="11"/>
      <color theme="1"/>
      <name val="Arial"/>
      <family val="2"/>
    </font>
    <font>
      <sz val="11"/>
      <color theme="1"/>
      <name val="Calibri"/>
      <family val="2"/>
    </font>
    <font>
      <b/>
      <sz val="11"/>
      <color theme="1"/>
      <name val="Calibri"/>
      <family val="2"/>
      <scheme val="minor"/>
    </font>
    <font>
      <u/>
      <sz val="11"/>
      <color theme="10"/>
      <name val="Calibri"/>
      <family val="2"/>
      <scheme val="minor"/>
    </font>
    <font>
      <b/>
      <sz val="11"/>
      <color theme="1"/>
      <name val="Arial"/>
      <family val="2"/>
    </font>
    <font>
      <b/>
      <sz val="10"/>
      <color theme="1"/>
      <name val="Arial"/>
      <family val="2"/>
    </font>
    <font>
      <sz val="14"/>
      <color theme="1"/>
      <name val="Arial"/>
      <family val="2"/>
    </font>
    <font>
      <sz val="10"/>
      <color theme="1"/>
      <name val="Arial"/>
      <family val="2"/>
    </font>
    <font>
      <sz val="8"/>
      <color theme="1"/>
      <name val="Arial"/>
      <family val="2"/>
    </font>
    <font>
      <b/>
      <sz val="11"/>
      <name val="Arial"/>
      <family val="2"/>
    </font>
    <font>
      <b/>
      <sz val="12"/>
      <name val="Arial"/>
      <family val="2"/>
    </font>
    <font>
      <b/>
      <sz val="12"/>
      <color theme="1"/>
      <name val="Arial"/>
      <family val="2"/>
    </font>
    <font>
      <b/>
      <sz val="12"/>
      <color rgb="FF000000"/>
      <name val="Arial"/>
      <family val="2"/>
    </font>
    <font>
      <sz val="11"/>
      <name val="Arial"/>
      <family val="2"/>
    </font>
    <font>
      <b/>
      <u/>
      <sz val="10"/>
      <color theme="1"/>
      <name val="Arial Narrow"/>
      <family val="2"/>
    </font>
    <font>
      <sz val="10"/>
      <color theme="1"/>
      <name val="Arial Narrow"/>
      <family val="2"/>
    </font>
    <font>
      <b/>
      <sz val="10"/>
      <color theme="1"/>
      <name val="Arial Narrow"/>
      <family val="2"/>
    </font>
    <font>
      <sz val="10"/>
      <name val="Arial Narrow"/>
      <family val="2"/>
    </font>
    <font>
      <sz val="10"/>
      <color theme="5"/>
      <name val="Arial Narrow"/>
      <family val="2"/>
    </font>
    <font>
      <b/>
      <sz val="14"/>
      <color theme="1"/>
      <name val="Arial"/>
      <family val="2"/>
    </font>
    <font>
      <u/>
      <sz val="11"/>
      <name val="Tahoma"/>
      <family val="2"/>
    </font>
    <font>
      <sz val="11"/>
      <name val="Tahoma"/>
      <family val="2"/>
    </font>
    <font>
      <b/>
      <sz val="12"/>
      <name val="Tahoma"/>
      <family val="2"/>
    </font>
    <font>
      <b/>
      <sz val="11"/>
      <name val="Tahoma"/>
      <family val="2"/>
    </font>
    <font>
      <b/>
      <sz val="11"/>
      <color theme="1"/>
      <name val="Tahoma"/>
      <family val="2"/>
    </font>
    <font>
      <sz val="11"/>
      <color theme="1"/>
      <name val="Tahoma"/>
      <family val="2"/>
    </font>
    <font>
      <b/>
      <sz val="8"/>
      <color indexed="81"/>
      <name val="Tahoma"/>
      <family val="2"/>
    </font>
    <font>
      <sz val="8"/>
      <color indexed="81"/>
      <name val="Tahoma"/>
      <family val="2"/>
    </font>
    <font>
      <b/>
      <sz val="12"/>
      <color theme="1"/>
      <name val="Calibri"/>
      <family val="2"/>
      <scheme val="minor"/>
    </font>
    <font>
      <sz val="12"/>
      <name val="Arial"/>
      <family val="2"/>
    </font>
    <font>
      <b/>
      <sz val="17"/>
      <name val="Calibri"/>
      <family val="2"/>
    </font>
    <font>
      <sz val="11"/>
      <name val="Calibri"/>
      <family val="2"/>
      <scheme val="minor"/>
    </font>
    <font>
      <b/>
      <sz val="12"/>
      <name val="Calibri"/>
      <family val="2"/>
    </font>
  </fonts>
  <fills count="10">
    <fill>
      <patternFill patternType="none"/>
    </fill>
    <fill>
      <patternFill patternType="gray125"/>
    </fill>
    <fill>
      <patternFill patternType="solid">
        <fgColor rgb="FF92D050"/>
        <bgColor rgb="FF92D050"/>
      </patternFill>
    </fill>
    <fill>
      <patternFill patternType="solid">
        <fgColor theme="5" tint="-0.249977111117893"/>
        <bgColor indexed="64"/>
      </patternFill>
    </fill>
    <fill>
      <patternFill patternType="solid">
        <fgColor rgb="FF92D050"/>
        <bgColor indexed="64"/>
      </patternFill>
    </fill>
    <fill>
      <patternFill patternType="solid">
        <fgColor rgb="FFFFFF00"/>
        <bgColor indexed="64"/>
      </patternFill>
    </fill>
    <fill>
      <patternFill patternType="solid">
        <fgColor rgb="FFFFFFFF"/>
        <bgColor indexed="64"/>
      </patternFill>
    </fill>
    <fill>
      <patternFill patternType="solid">
        <fgColor theme="0"/>
        <bgColor indexed="64"/>
      </patternFill>
    </fill>
    <fill>
      <patternFill patternType="solid">
        <fgColor theme="7" tint="0.79998168889431442"/>
        <bgColor indexed="64"/>
      </patternFill>
    </fill>
    <fill>
      <patternFill patternType="solid">
        <fgColor rgb="FFFFFFFF"/>
        <bgColor rgb="FFFFFFFF"/>
      </patternFill>
    </fill>
  </fills>
  <borders count="92">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rgb="FF000000"/>
      </left>
      <right/>
      <top style="thin">
        <color indexed="64"/>
      </top>
      <bottom style="thin">
        <color indexed="64"/>
      </bottom>
      <diagonal/>
    </border>
    <border>
      <left/>
      <right style="thin">
        <color rgb="FF000000"/>
      </right>
      <top/>
      <bottom style="thin">
        <color rgb="FF000000"/>
      </bottom>
      <diagonal/>
    </border>
    <border>
      <left style="thin">
        <color rgb="FF000000"/>
      </left>
      <right/>
      <top/>
      <bottom style="thin">
        <color indexed="64"/>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right style="thin">
        <color indexed="64"/>
      </right>
      <top style="double">
        <color indexed="64"/>
      </top>
      <bottom/>
      <diagonal/>
    </border>
    <border>
      <left style="medium">
        <color indexed="64"/>
      </left>
      <right/>
      <top style="thin">
        <color indexed="64"/>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top/>
      <bottom style="hair">
        <color indexed="64"/>
      </bottom>
      <diagonal/>
    </border>
    <border>
      <left/>
      <right/>
      <top style="hair">
        <color indexed="64"/>
      </top>
      <bottom/>
      <diagonal/>
    </border>
    <border>
      <left/>
      <right style="thin">
        <color indexed="64"/>
      </right>
      <top style="thin">
        <color indexed="64"/>
      </top>
      <bottom style="medium">
        <color indexed="64"/>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indexed="64"/>
      </right>
      <top/>
      <bottom style="thin">
        <color rgb="FF000000"/>
      </bottom>
      <diagonal/>
    </border>
    <border>
      <left style="thin">
        <color rgb="FF000000"/>
      </left>
      <right style="medium">
        <color indexed="64"/>
      </right>
      <top style="thin">
        <color rgb="FF000000"/>
      </top>
      <bottom style="thin">
        <color rgb="FF000000"/>
      </bottom>
      <diagonal/>
    </border>
  </borders>
  <cellStyleXfs count="9">
    <xf numFmtId="0" fontId="0" fillId="0" borderId="0"/>
    <xf numFmtId="44" fontId="1" fillId="0" borderId="0" applyFont="0" applyFill="0" applyBorder="0" applyAlignment="0" applyProtection="0"/>
    <xf numFmtId="0" fontId="11" fillId="0" borderId="0" applyNumberFormat="0" applyFill="0" applyBorder="0" applyAlignment="0" applyProtection="0"/>
    <xf numFmtId="0" fontId="1" fillId="0" borderId="0"/>
    <xf numFmtId="0" fontId="11" fillId="0" borderId="0" applyNumberForma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cellStyleXfs>
  <cellXfs count="582">
    <xf numFmtId="0" fontId="0" fillId="0" borderId="0" xfId="0"/>
    <xf numFmtId="0" fontId="7" fillId="0" borderId="1" xfId="0" applyFont="1" applyBorder="1" applyAlignment="1">
      <alignment horizontal="left"/>
    </xf>
    <xf numFmtId="0" fontId="7" fillId="0" borderId="1" xfId="0" applyFont="1" applyBorder="1" applyAlignment="1">
      <alignment horizontal="left" wrapText="1"/>
    </xf>
    <xf numFmtId="164" fontId="8" fillId="0" borderId="1" xfId="0" applyNumberFormat="1" applyFont="1" applyBorder="1" applyAlignment="1">
      <alignment horizontal="right"/>
    </xf>
    <xf numFmtId="165" fontId="1" fillId="0" borderId="1" xfId="0" applyNumberFormat="1" applyFont="1" applyBorder="1"/>
    <xf numFmtId="3" fontId="7" fillId="0" borderId="1" xfId="0" applyNumberFormat="1" applyFont="1" applyBorder="1" applyAlignment="1">
      <alignment horizontal="left"/>
    </xf>
    <xf numFmtId="0" fontId="8" fillId="0" borderId="1" xfId="0" applyFont="1" applyBorder="1" applyAlignment="1">
      <alignment horizontal="left" wrapText="1"/>
    </xf>
    <xf numFmtId="3" fontId="8" fillId="0" borderId="1" xfId="0" applyNumberFormat="1" applyFont="1" applyBorder="1" applyAlignment="1">
      <alignment horizontal="left"/>
    </xf>
    <xf numFmtId="0" fontId="8" fillId="0" borderId="1" xfId="0" applyFont="1" applyBorder="1" applyAlignment="1">
      <alignment horizontal="left"/>
    </xf>
    <xf numFmtId="0" fontId="8" fillId="0" borderId="1" xfId="0" applyFont="1" applyBorder="1"/>
    <xf numFmtId="0" fontId="8" fillId="0" borderId="1" xfId="0" applyFont="1" applyBorder="1" applyAlignment="1">
      <alignment wrapText="1"/>
    </xf>
    <xf numFmtId="3" fontId="8" fillId="0" borderId="1" xfId="0" applyNumberFormat="1" applyFont="1" applyBorder="1" applyAlignment="1">
      <alignment horizontal="left" wrapText="1"/>
    </xf>
    <xf numFmtId="0" fontId="8" fillId="0" borderId="1" xfId="0" applyFont="1" applyBorder="1" applyAlignment="1">
      <alignment vertical="center" wrapText="1"/>
    </xf>
    <xf numFmtId="3" fontId="8" fillId="0" borderId="1" xfId="0" applyNumberFormat="1" applyFont="1" applyBorder="1" applyAlignment="1">
      <alignment horizontal="left" vertical="center" wrapText="1"/>
    </xf>
    <xf numFmtId="0" fontId="8" fillId="0" borderId="1" xfId="0" applyFont="1" applyBorder="1" applyAlignment="1">
      <alignment horizontal="left" vertical="center" wrapText="1"/>
    </xf>
    <xf numFmtId="0" fontId="1" fillId="0" borderId="0" xfId="3"/>
    <xf numFmtId="0" fontId="12" fillId="0" borderId="3" xfId="3" applyFont="1" applyBorder="1" applyAlignment="1">
      <alignment horizontal="center" vertical="center"/>
    </xf>
    <xf numFmtId="0" fontId="12" fillId="0" borderId="4" xfId="3" applyFont="1" applyBorder="1" applyAlignment="1">
      <alignment horizontal="center" vertical="center" wrapText="1"/>
    </xf>
    <xf numFmtId="0" fontId="12" fillId="0" borderId="4" xfId="3" applyFont="1" applyBorder="1" applyAlignment="1">
      <alignment horizontal="center" vertical="center"/>
    </xf>
    <xf numFmtId="0" fontId="13" fillId="0" borderId="4" xfId="3" applyFont="1" applyBorder="1" applyAlignment="1">
      <alignment horizontal="center" vertical="center" wrapText="1"/>
    </xf>
    <xf numFmtId="0" fontId="12" fillId="0" borderId="5" xfId="3" applyFont="1" applyBorder="1" applyAlignment="1">
      <alignment horizontal="center" vertical="center" wrapText="1"/>
    </xf>
    <xf numFmtId="0" fontId="15" fillId="0" borderId="6" xfId="3" applyFont="1" applyBorder="1" applyAlignment="1">
      <alignment horizontal="center" vertical="center"/>
    </xf>
    <xf numFmtId="0" fontId="15" fillId="0" borderId="2" xfId="3" applyFont="1" applyBorder="1" applyAlignment="1">
      <alignment horizontal="left" vertical="center" wrapText="1"/>
    </xf>
    <xf numFmtId="3" fontId="15" fillId="0" borderId="2" xfId="3" applyNumberFormat="1" applyFont="1" applyBorder="1" applyAlignment="1">
      <alignment horizontal="center" vertical="center" wrapText="1"/>
    </xf>
    <xf numFmtId="0" fontId="15" fillId="0" borderId="2" xfId="3" applyFont="1" applyBorder="1" applyAlignment="1">
      <alignment horizontal="center" vertical="center" wrapText="1"/>
    </xf>
    <xf numFmtId="0" fontId="16" fillId="0" borderId="2" xfId="3" applyFont="1" applyBorder="1" applyAlignment="1">
      <alignment vertical="center" wrapText="1"/>
    </xf>
    <xf numFmtId="0" fontId="11" fillId="0" borderId="2" xfId="4" applyFill="1" applyBorder="1" applyAlignment="1">
      <alignment horizontal="center" vertical="center" wrapText="1"/>
    </xf>
    <xf numFmtId="41" fontId="8" fillId="0" borderId="2" xfId="3" applyNumberFormat="1" applyFont="1" applyBorder="1" applyAlignment="1">
      <alignment horizontal="center" vertical="center" wrapText="1"/>
    </xf>
    <xf numFmtId="0" fontId="1" fillId="0" borderId="2" xfId="3" applyBorder="1" applyAlignment="1">
      <alignment horizontal="center" vertical="center"/>
    </xf>
    <xf numFmtId="43" fontId="0" fillId="0" borderId="2" xfId="5" applyFont="1" applyBorder="1" applyAlignment="1">
      <alignment vertical="center"/>
    </xf>
    <xf numFmtId="0" fontId="1" fillId="0" borderId="7" xfId="3" applyBorder="1"/>
    <xf numFmtId="0" fontId="16" fillId="0" borderId="2" xfId="3" applyFont="1" applyBorder="1" applyAlignment="1">
      <alignment horizontal="left" vertical="center" wrapText="1"/>
    </xf>
    <xf numFmtId="0" fontId="11" fillId="0" borderId="2" xfId="2" applyFill="1" applyBorder="1" applyAlignment="1">
      <alignment horizontal="center" vertical="center"/>
    </xf>
    <xf numFmtId="14" fontId="8" fillId="0" borderId="2" xfId="3" applyNumberFormat="1" applyFont="1" applyBorder="1" applyAlignment="1">
      <alignment horizontal="center" wrapText="1"/>
    </xf>
    <xf numFmtId="43" fontId="0" fillId="0" borderId="2" xfId="5" applyFont="1" applyBorder="1" applyAlignment="1">
      <alignment horizontal="center" vertical="center"/>
    </xf>
    <xf numFmtId="43" fontId="1" fillId="0" borderId="0" xfId="3" applyNumberFormat="1"/>
    <xf numFmtId="0" fontId="11" fillId="0" borderId="2" xfId="4" applyFill="1" applyBorder="1" applyAlignment="1">
      <alignment horizontal="center" vertical="center"/>
    </xf>
    <xf numFmtId="41" fontId="8" fillId="0" borderId="2" xfId="3" applyNumberFormat="1" applyFont="1" applyBorder="1" applyAlignment="1">
      <alignment vertical="center" wrapText="1"/>
    </xf>
    <xf numFmtId="0" fontId="16" fillId="0" borderId="2" xfId="3" applyFont="1" applyBorder="1" applyAlignment="1">
      <alignment horizontal="center" vertical="center" wrapText="1"/>
    </xf>
    <xf numFmtId="43" fontId="0" fillId="0" borderId="2" xfId="5" applyFont="1" applyFill="1" applyBorder="1" applyAlignment="1">
      <alignment vertical="center"/>
    </xf>
    <xf numFmtId="0" fontId="1" fillId="0" borderId="7" xfId="3" applyBorder="1" applyAlignment="1">
      <alignment horizontal="center" vertical="center"/>
    </xf>
    <xf numFmtId="0" fontId="1" fillId="0" borderId="8" xfId="3" applyBorder="1"/>
    <xf numFmtId="0" fontId="1" fillId="0" borderId="9" xfId="3" applyBorder="1"/>
    <xf numFmtId="43" fontId="1" fillId="0" borderId="9" xfId="3" applyNumberFormat="1" applyBorder="1"/>
    <xf numFmtId="43" fontId="1" fillId="0" borderId="10" xfId="3" applyNumberFormat="1" applyBorder="1"/>
    <xf numFmtId="0" fontId="8" fillId="0" borderId="0" xfId="3" applyFont="1" applyAlignment="1">
      <alignment horizontal="center" vertical="center"/>
    </xf>
    <xf numFmtId="0" fontId="8" fillId="0" borderId="0" xfId="3" applyFont="1" applyAlignment="1">
      <alignment wrapText="1"/>
    </xf>
    <xf numFmtId="0" fontId="8" fillId="0" borderId="0" xfId="3" applyFont="1" applyAlignment="1">
      <alignment horizontal="center" vertical="center" wrapText="1"/>
    </xf>
    <xf numFmtId="0" fontId="8" fillId="0" borderId="0" xfId="3" applyFont="1"/>
    <xf numFmtId="0" fontId="8" fillId="0" borderId="5" xfId="3" applyFont="1" applyBorder="1"/>
    <xf numFmtId="0" fontId="12" fillId="0" borderId="2" xfId="3" applyFont="1" applyBorder="1" applyAlignment="1">
      <alignment horizontal="center"/>
    </xf>
    <xf numFmtId="0" fontId="8" fillId="0" borderId="7" xfId="3" applyFont="1" applyBorder="1"/>
    <xf numFmtId="0" fontId="12" fillId="0" borderId="2" xfId="3" applyFont="1" applyBorder="1" applyAlignment="1">
      <alignment horizontal="center" wrapText="1"/>
    </xf>
    <xf numFmtId="0" fontId="12" fillId="0" borderId="2" xfId="3" applyFont="1" applyBorder="1" applyAlignment="1">
      <alignment horizontal="center" vertical="center" wrapText="1"/>
    </xf>
    <xf numFmtId="0" fontId="12" fillId="0" borderId="2" xfId="3" applyFont="1" applyBorder="1" applyAlignment="1">
      <alignment horizontal="center" vertical="center"/>
    </xf>
    <xf numFmtId="0" fontId="12" fillId="0" borderId="0" xfId="3" applyFont="1"/>
    <xf numFmtId="0" fontId="17" fillId="0" borderId="6" xfId="3" applyFont="1" applyBorder="1" applyAlignment="1">
      <alignment horizontal="center" vertical="center"/>
    </xf>
    <xf numFmtId="0" fontId="8" fillId="0" borderId="6" xfId="3" applyFont="1" applyBorder="1" applyAlignment="1">
      <alignment horizontal="center" vertical="center"/>
    </xf>
    <xf numFmtId="0" fontId="8" fillId="0" borderId="2" xfId="3" applyFont="1" applyBorder="1" applyAlignment="1">
      <alignment horizontal="justify" vertical="justify" wrapText="1"/>
    </xf>
    <xf numFmtId="0" fontId="8" fillId="0" borderId="2" xfId="3" applyFont="1" applyBorder="1" applyAlignment="1">
      <alignment horizontal="center" vertical="center" wrapText="1"/>
    </xf>
    <xf numFmtId="43" fontId="8" fillId="0" borderId="2" xfId="5" applyFont="1" applyFill="1" applyBorder="1" applyAlignment="1">
      <alignment horizontal="center" vertical="center"/>
    </xf>
    <xf numFmtId="43" fontId="16" fillId="0" borderId="7" xfId="5" applyFont="1" applyBorder="1" applyAlignment="1">
      <alignment horizontal="left" wrapText="1"/>
    </xf>
    <xf numFmtId="43" fontId="8" fillId="0" borderId="0" xfId="3" applyNumberFormat="1" applyFont="1"/>
    <xf numFmtId="43" fontId="8" fillId="0" borderId="0" xfId="5" applyFont="1"/>
    <xf numFmtId="0" fontId="8" fillId="0" borderId="2" xfId="3" applyFont="1" applyBorder="1" applyAlignment="1">
      <alignment horizontal="center" vertical="center"/>
    </xf>
    <xf numFmtId="43" fontId="19" fillId="0" borderId="2" xfId="5" applyFont="1" applyFill="1" applyBorder="1" applyAlignment="1">
      <alignment horizontal="center" vertical="center"/>
    </xf>
    <xf numFmtId="0" fontId="7" fillId="0" borderId="6" xfId="3" applyFont="1" applyBorder="1" applyAlignment="1">
      <alignment horizontal="center" vertical="center"/>
    </xf>
    <xf numFmtId="0" fontId="21" fillId="0" borderId="2" xfId="3" applyFont="1" applyBorder="1"/>
    <xf numFmtId="167" fontId="8" fillId="0" borderId="2" xfId="5" applyNumberFormat="1" applyFont="1" applyBorder="1" applyAlignment="1">
      <alignment horizontal="center" vertical="center"/>
    </xf>
    <xf numFmtId="0" fontId="16" fillId="0" borderId="7" xfId="3" applyFont="1" applyBorder="1" applyAlignment="1">
      <alignment horizontal="left" vertical="center" wrapText="1"/>
    </xf>
    <xf numFmtId="41" fontId="19" fillId="0" borderId="2" xfId="6" applyFont="1" applyFill="1" applyBorder="1" applyAlignment="1">
      <alignment horizontal="center" vertical="center"/>
    </xf>
    <xf numFmtId="41" fontId="8" fillId="0" borderId="2" xfId="6" applyFont="1" applyFill="1" applyBorder="1" applyAlignment="1">
      <alignment horizontal="center" vertical="center"/>
    </xf>
    <xf numFmtId="41" fontId="8" fillId="0" borderId="9" xfId="3" applyNumberFormat="1" applyFont="1" applyBorder="1" applyAlignment="1">
      <alignment horizontal="center" vertical="center" wrapText="1"/>
    </xf>
    <xf numFmtId="167" fontId="19" fillId="0" borderId="9" xfId="5" applyNumberFormat="1" applyFont="1" applyFill="1" applyBorder="1" applyAlignment="1">
      <alignment horizontal="center" vertical="center"/>
    </xf>
    <xf numFmtId="0" fontId="8" fillId="0" borderId="10" xfId="3" applyFont="1" applyBorder="1"/>
    <xf numFmtId="0" fontId="8" fillId="0" borderId="0" xfId="3" applyFont="1" applyAlignment="1">
      <alignment horizontal="left" wrapText="1"/>
    </xf>
    <xf numFmtId="41" fontId="8" fillId="0" borderId="0" xfId="6" applyFont="1" applyFill="1" applyAlignment="1">
      <alignment horizontal="center" vertical="center"/>
    </xf>
    <xf numFmtId="43" fontId="12" fillId="0" borderId="0" xfId="5" applyFont="1" applyFill="1" applyAlignment="1">
      <alignment horizontal="center" vertical="center"/>
    </xf>
    <xf numFmtId="0" fontId="12" fillId="0" borderId="6" xfId="3" applyFont="1" applyBorder="1" applyAlignment="1">
      <alignment wrapText="1"/>
    </xf>
    <xf numFmtId="41" fontId="12" fillId="4" borderId="2" xfId="6" applyFont="1" applyFill="1" applyBorder="1" applyAlignment="1">
      <alignment horizontal="center" vertical="center" wrapText="1"/>
    </xf>
    <xf numFmtId="0" fontId="12" fillId="0" borderId="8" xfId="3" applyFont="1" applyBorder="1" applyAlignment="1">
      <alignment wrapText="1"/>
    </xf>
    <xf numFmtId="41" fontId="12" fillId="5" borderId="9" xfId="6" applyFont="1" applyFill="1" applyBorder="1" applyAlignment="1">
      <alignment horizontal="center" vertical="center" wrapText="1"/>
    </xf>
    <xf numFmtId="43" fontId="8" fillId="0" borderId="0" xfId="3" applyNumberFormat="1" applyFont="1" applyAlignment="1">
      <alignment horizontal="center" vertical="center"/>
    </xf>
    <xf numFmtId="0" fontId="17" fillId="0" borderId="2" xfId="3" applyFont="1" applyBorder="1" applyAlignment="1">
      <alignment horizontal="center" vertical="center"/>
    </xf>
    <xf numFmtId="44" fontId="0" fillId="0" borderId="0" xfId="7" applyFont="1" applyBorder="1" applyAlignment="1"/>
    <xf numFmtId="44" fontId="8" fillId="0" borderId="0" xfId="7" applyFont="1"/>
    <xf numFmtId="168" fontId="8" fillId="0" borderId="0" xfId="3" applyNumberFormat="1" applyFont="1"/>
    <xf numFmtId="44" fontId="8" fillId="0" borderId="0" xfId="7" applyFont="1" applyFill="1"/>
    <xf numFmtId="43" fontId="8" fillId="0" borderId="15" xfId="5" applyFont="1" applyFill="1" applyBorder="1" applyAlignment="1">
      <alignment horizontal="center" vertical="center"/>
    </xf>
    <xf numFmtId="9" fontId="8" fillId="0" borderId="0" xfId="3" applyNumberFormat="1" applyFont="1"/>
    <xf numFmtId="43" fontId="19" fillId="5" borderId="2" xfId="5" applyFont="1" applyFill="1" applyBorder="1" applyAlignment="1">
      <alignment horizontal="center" vertical="center"/>
    </xf>
    <xf numFmtId="0" fontId="7" fillId="0" borderId="2" xfId="3" applyFont="1" applyBorder="1" applyAlignment="1">
      <alignment horizontal="center" vertical="center"/>
    </xf>
    <xf numFmtId="10" fontId="8" fillId="0" borderId="0" xfId="3" applyNumberFormat="1" applyFont="1"/>
    <xf numFmtId="43" fontId="7" fillId="0" borderId="16" xfId="5" applyFont="1" applyFill="1" applyBorder="1" applyAlignment="1">
      <alignment vertical="center" wrapText="1"/>
    </xf>
    <xf numFmtId="43" fontId="8" fillId="0" borderId="17" xfId="5" applyFont="1" applyBorder="1" applyAlignment="1">
      <alignment horizontal="center" vertical="center" wrapText="1"/>
    </xf>
    <xf numFmtId="43" fontId="7" fillId="0" borderId="17" xfId="5" applyFont="1" applyBorder="1" applyAlignment="1">
      <alignment horizontal="center" vertical="center"/>
    </xf>
    <xf numFmtId="43" fontId="7" fillId="0" borderId="17" xfId="5" applyFont="1" applyBorder="1" applyAlignment="1">
      <alignment horizontal="right" vertical="center"/>
    </xf>
    <xf numFmtId="43" fontId="8" fillId="6" borderId="17" xfId="5" applyFont="1" applyFill="1" applyBorder="1" applyAlignment="1">
      <alignment horizontal="right" vertical="center" wrapText="1"/>
    </xf>
    <xf numFmtId="43" fontId="8" fillId="0" borderId="16" xfId="5" applyFont="1" applyFill="1" applyBorder="1" applyAlignment="1">
      <alignment vertical="center" wrapText="1"/>
    </xf>
    <xf numFmtId="43" fontId="8" fillId="0" borderId="17" xfId="5" applyFont="1" applyBorder="1" applyAlignment="1">
      <alignment horizontal="center" vertical="center"/>
    </xf>
    <xf numFmtId="43" fontId="8" fillId="0" borderId="17" xfId="5" applyFont="1" applyBorder="1" applyAlignment="1">
      <alignment horizontal="right" vertical="center"/>
    </xf>
    <xf numFmtId="0" fontId="8" fillId="0" borderId="16" xfId="3" applyFont="1" applyBorder="1" applyAlignment="1">
      <alignment vertical="center" wrapText="1"/>
    </xf>
    <xf numFmtId="0" fontId="8" fillId="0" borderId="17" xfId="3" applyFont="1" applyBorder="1" applyAlignment="1">
      <alignment horizontal="center" vertical="center" wrapText="1"/>
    </xf>
    <xf numFmtId="43" fontId="19" fillId="5" borderId="21" xfId="5" applyFont="1" applyFill="1" applyBorder="1" applyAlignment="1">
      <alignment horizontal="right" vertical="center"/>
    </xf>
    <xf numFmtId="0" fontId="8" fillId="0" borderId="13" xfId="3" applyFont="1" applyBorder="1" applyAlignment="1">
      <alignment horizontal="center" vertical="center"/>
    </xf>
    <xf numFmtId="0" fontId="7" fillId="0" borderId="6" xfId="3" applyFont="1" applyBorder="1" applyAlignment="1">
      <alignment vertical="center" wrapText="1"/>
    </xf>
    <xf numFmtId="0" fontId="7" fillId="6" borderId="2" xfId="3" applyFont="1" applyFill="1" applyBorder="1" applyAlignment="1">
      <alignment horizontal="center" vertical="center" wrapText="1"/>
    </xf>
    <xf numFmtId="43" fontId="7" fillId="6" borderId="2" xfId="5" applyFont="1" applyFill="1" applyBorder="1" applyAlignment="1">
      <alignment horizontal="right" vertical="center" wrapText="1"/>
    </xf>
    <xf numFmtId="43" fontId="7" fillId="6" borderId="7" xfId="5" applyFont="1" applyFill="1" applyBorder="1" applyAlignment="1">
      <alignment horizontal="right" vertical="center" wrapText="1"/>
    </xf>
    <xf numFmtId="0" fontId="7" fillId="0" borderId="16" xfId="3" applyFont="1" applyBorder="1" applyAlignment="1">
      <alignment vertical="center" wrapText="1"/>
    </xf>
    <xf numFmtId="0" fontId="7" fillId="6" borderId="17" xfId="3" applyFont="1" applyFill="1" applyBorder="1" applyAlignment="1">
      <alignment horizontal="center" vertical="center" wrapText="1"/>
    </xf>
    <xf numFmtId="43" fontId="7" fillId="6" borderId="17" xfId="5" applyFont="1" applyFill="1" applyBorder="1" applyAlignment="1">
      <alignment horizontal="right" vertical="center" wrapText="1"/>
    </xf>
    <xf numFmtId="0" fontId="7" fillId="6" borderId="16" xfId="3" applyFont="1" applyFill="1" applyBorder="1" applyAlignment="1">
      <alignment vertical="center" wrapText="1"/>
    </xf>
    <xf numFmtId="43" fontId="19" fillId="5" borderId="2" xfId="5" applyFont="1" applyFill="1" applyBorder="1" applyAlignment="1">
      <alignment horizontal="right" vertical="center"/>
    </xf>
    <xf numFmtId="0" fontId="17" fillId="0" borderId="1" xfId="3" applyFont="1" applyBorder="1" applyAlignment="1">
      <alignment horizontal="center" vertical="center"/>
    </xf>
    <xf numFmtId="44" fontId="0" fillId="0" borderId="0" xfId="7" applyFont="1" applyAlignment="1"/>
    <xf numFmtId="43" fontId="8" fillId="0" borderId="2" xfId="5" applyFont="1" applyBorder="1" applyAlignment="1">
      <alignment horizontal="center" vertical="center"/>
    </xf>
    <xf numFmtId="41" fontId="19" fillId="5" borderId="2" xfId="6" applyFont="1" applyFill="1" applyBorder="1" applyAlignment="1">
      <alignment horizontal="center" vertical="center"/>
    </xf>
    <xf numFmtId="0" fontId="7" fillId="0" borderId="1" xfId="3" applyFont="1" applyBorder="1" applyAlignment="1">
      <alignment horizontal="center" vertical="center"/>
    </xf>
    <xf numFmtId="0" fontId="21" fillId="0" borderId="28" xfId="3" applyFont="1" applyBorder="1"/>
    <xf numFmtId="41" fontId="8" fillId="0" borderId="15" xfId="6" applyFont="1" applyFill="1" applyBorder="1" applyAlignment="1">
      <alignment horizontal="center" vertical="center"/>
    </xf>
    <xf numFmtId="169" fontId="12" fillId="0" borderId="0" xfId="7" applyNumberFormat="1" applyFont="1" applyFill="1"/>
    <xf numFmtId="44" fontId="12" fillId="0" borderId="0" xfId="7" applyFont="1" applyFill="1"/>
    <xf numFmtId="41" fontId="12" fillId="0" borderId="0" xfId="6" applyFont="1" applyFill="1" applyAlignment="1">
      <alignment horizontal="center" vertical="center"/>
    </xf>
    <xf numFmtId="44" fontId="12" fillId="0" borderId="0" xfId="3" applyNumberFormat="1" applyFont="1"/>
    <xf numFmtId="43" fontId="12" fillId="0" borderId="0" xfId="3" applyNumberFormat="1" applyFont="1"/>
    <xf numFmtId="41" fontId="8" fillId="0" borderId="0" xfId="3" applyNumberFormat="1" applyFont="1"/>
    <xf numFmtId="170" fontId="8" fillId="0" borderId="2" xfId="5" applyNumberFormat="1" applyFont="1" applyFill="1" applyBorder="1" applyAlignment="1">
      <alignment horizontal="right" vertical="center"/>
    </xf>
    <xf numFmtId="170" fontId="12" fillId="5" borderId="2" xfId="5" applyNumberFormat="1" applyFont="1" applyFill="1" applyBorder="1" applyAlignment="1">
      <alignment horizontal="right" vertical="center"/>
    </xf>
    <xf numFmtId="0" fontId="12" fillId="0" borderId="2" xfId="3" applyFont="1" applyBorder="1" applyAlignment="1">
      <alignment wrapText="1"/>
    </xf>
    <xf numFmtId="0" fontId="22" fillId="7" borderId="31" xfId="3" applyFont="1" applyFill="1" applyBorder="1" applyAlignment="1" applyProtection="1">
      <alignment vertical="center"/>
      <protection locked="0"/>
    </xf>
    <xf numFmtId="0" fontId="22" fillId="7" borderId="19" xfId="3" applyFont="1" applyFill="1" applyBorder="1" applyAlignment="1" applyProtection="1">
      <alignment vertical="center"/>
      <protection locked="0"/>
    </xf>
    <xf numFmtId="0" fontId="22" fillId="7" borderId="32" xfId="3" applyFont="1" applyFill="1" applyBorder="1" applyAlignment="1" applyProtection="1">
      <alignment vertical="center"/>
      <protection locked="0"/>
    </xf>
    <xf numFmtId="0" fontId="23" fillId="7" borderId="19" xfId="3" applyFont="1" applyFill="1" applyBorder="1" applyProtection="1">
      <protection hidden="1"/>
    </xf>
    <xf numFmtId="0" fontId="22" fillId="7" borderId="34" xfId="3" applyFont="1" applyFill="1" applyBorder="1" applyAlignment="1" applyProtection="1">
      <alignment vertical="center"/>
      <protection locked="0"/>
    </xf>
    <xf numFmtId="0" fontId="22" fillId="7" borderId="36" xfId="3" applyFont="1" applyFill="1" applyBorder="1" applyAlignment="1" applyProtection="1">
      <alignment horizontal="center" vertical="center"/>
      <protection locked="0"/>
    </xf>
    <xf numFmtId="0" fontId="22" fillId="7" borderId="37" xfId="3" applyFont="1" applyFill="1" applyBorder="1" applyAlignment="1" applyProtection="1">
      <alignment vertical="center"/>
      <protection locked="0"/>
    </xf>
    <xf numFmtId="0" fontId="23" fillId="7" borderId="38" xfId="3" applyFont="1" applyFill="1" applyBorder="1" applyProtection="1">
      <protection hidden="1"/>
    </xf>
    <xf numFmtId="0" fontId="24" fillId="7" borderId="35" xfId="3" applyFont="1" applyFill="1" applyBorder="1" applyAlignment="1" applyProtection="1">
      <alignment horizontal="center" vertical="center"/>
      <protection hidden="1"/>
    </xf>
    <xf numFmtId="41" fontId="24" fillId="8" borderId="40" xfId="6" applyFont="1" applyFill="1" applyBorder="1" applyAlignment="1" applyProtection="1">
      <alignment horizontal="center" vertical="center" wrapText="1"/>
      <protection locked="0"/>
    </xf>
    <xf numFmtId="166" fontId="24" fillId="8" borderId="9" xfId="7" applyNumberFormat="1" applyFont="1" applyFill="1" applyBorder="1" applyAlignment="1" applyProtection="1">
      <alignment horizontal="center" vertical="center" wrapText="1"/>
      <protection locked="0"/>
    </xf>
    <xf numFmtId="0" fontId="24" fillId="8" borderId="9" xfId="6" applyNumberFormat="1" applyFont="1" applyFill="1" applyBorder="1" applyAlignment="1" applyProtection="1">
      <alignment horizontal="center" vertical="center" wrapText="1"/>
      <protection locked="0"/>
    </xf>
    <xf numFmtId="41" fontId="24" fillId="8" borderId="9" xfId="6" applyFont="1" applyFill="1" applyBorder="1" applyAlignment="1" applyProtection="1">
      <alignment horizontal="center" vertical="center" wrapText="1"/>
      <protection locked="0"/>
    </xf>
    <xf numFmtId="41" fontId="24" fillId="8" borderId="42" xfId="6" applyFont="1" applyFill="1" applyBorder="1" applyAlignment="1" applyProtection="1">
      <alignment horizontal="center" vertical="center" wrapText="1"/>
      <protection locked="0"/>
    </xf>
    <xf numFmtId="41" fontId="24" fillId="8" borderId="43" xfId="6" applyFont="1" applyFill="1" applyBorder="1" applyAlignment="1" applyProtection="1">
      <alignment horizontal="center" vertical="center" wrapText="1"/>
      <protection locked="0"/>
    </xf>
    <xf numFmtId="171" fontId="25" fillId="0" borderId="44" xfId="5" applyNumberFormat="1" applyFont="1" applyFill="1" applyBorder="1" applyAlignment="1">
      <alignment horizontal="center" vertical="center"/>
    </xf>
    <xf numFmtId="0" fontId="25" fillId="0" borderId="45" xfId="3" applyFont="1" applyBorder="1" applyAlignment="1">
      <alignment vertical="center"/>
    </xf>
    <xf numFmtId="166" fontId="25" fillId="7" borderId="45" xfId="7" applyNumberFormat="1" applyFont="1" applyFill="1" applyBorder="1" applyAlignment="1" applyProtection="1">
      <alignment vertical="center"/>
    </xf>
    <xf numFmtId="1" fontId="25" fillId="7" borderId="45" xfId="7" applyNumberFormat="1" applyFont="1" applyFill="1" applyBorder="1" applyAlignment="1" applyProtection="1">
      <alignment horizontal="center" vertical="center"/>
    </xf>
    <xf numFmtId="41" fontId="26" fillId="7" borderId="12" xfId="6" applyFont="1" applyFill="1" applyBorder="1" applyAlignment="1" applyProtection="1">
      <alignment vertical="center"/>
    </xf>
    <xf numFmtId="171" fontId="25" fillId="0" borderId="6" xfId="5" applyNumberFormat="1" applyFont="1" applyFill="1" applyBorder="1" applyAlignment="1">
      <alignment vertical="center"/>
    </xf>
    <xf numFmtId="0" fontId="25" fillId="0" borderId="2" xfId="3" applyFont="1" applyBorder="1" applyAlignment="1">
      <alignment vertical="center"/>
    </xf>
    <xf numFmtId="166" fontId="25" fillId="7" borderId="2" xfId="7" applyNumberFormat="1" applyFont="1" applyFill="1" applyBorder="1" applyAlignment="1" applyProtection="1">
      <alignment vertical="center"/>
    </xf>
    <xf numFmtId="1" fontId="25" fillId="7" borderId="2" xfId="7" applyNumberFormat="1" applyFont="1" applyFill="1" applyBorder="1" applyAlignment="1" applyProtection="1">
      <alignment horizontal="center" vertical="center"/>
    </xf>
    <xf numFmtId="41" fontId="26" fillId="7" borderId="7" xfId="6" applyFont="1" applyFill="1" applyBorder="1" applyAlignment="1" applyProtection="1">
      <alignment vertical="center"/>
    </xf>
    <xf numFmtId="41" fontId="24" fillId="0" borderId="41" xfId="6" applyFont="1" applyFill="1" applyBorder="1" applyAlignment="1" applyProtection="1">
      <alignment vertical="center" wrapText="1"/>
    </xf>
    <xf numFmtId="41" fontId="24" fillId="0" borderId="47" xfId="6" applyFont="1" applyFill="1" applyBorder="1" applyAlignment="1" applyProtection="1">
      <alignment vertical="center" wrapText="1"/>
    </xf>
    <xf numFmtId="0" fontId="23" fillId="0" borderId="34" xfId="3" applyFont="1" applyBorder="1" applyAlignment="1">
      <alignment horizontal="center"/>
    </xf>
    <xf numFmtId="166" fontId="23" fillId="0" borderId="0" xfId="7" applyNumberFormat="1" applyFont="1" applyBorder="1" applyAlignment="1"/>
    <xf numFmtId="0" fontId="23" fillId="0" borderId="0" xfId="3" applyFont="1" applyAlignment="1">
      <alignment horizontal="right"/>
    </xf>
    <xf numFmtId="0" fontId="23" fillId="0" borderId="36" xfId="3" applyFont="1" applyBorder="1"/>
    <xf numFmtId="0" fontId="24" fillId="7" borderId="31" xfId="3" applyFont="1" applyFill="1" applyBorder="1" applyAlignment="1" applyProtection="1">
      <alignment vertical="center" shrinkToFit="1"/>
      <protection hidden="1"/>
    </xf>
    <xf numFmtId="1" fontId="23" fillId="7" borderId="38" xfId="3" applyNumberFormat="1" applyFont="1" applyFill="1" applyBorder="1" applyAlignment="1" applyProtection="1">
      <alignment shrinkToFit="1"/>
      <protection hidden="1"/>
    </xf>
    <xf numFmtId="0" fontId="24" fillId="7" borderId="37" xfId="3" applyFont="1" applyFill="1" applyBorder="1" applyAlignment="1" applyProtection="1">
      <alignment vertical="center" shrinkToFit="1"/>
      <protection hidden="1"/>
    </xf>
    <xf numFmtId="166" fontId="23" fillId="0" borderId="30" xfId="7" applyNumberFormat="1" applyFont="1" applyBorder="1" applyAlignment="1"/>
    <xf numFmtId="0" fontId="23" fillId="0" borderId="30" xfId="5" applyNumberFormat="1" applyFont="1" applyBorder="1" applyAlignment="1"/>
    <xf numFmtId="1" fontId="23" fillId="0" borderId="0" xfId="3" applyNumberFormat="1" applyFont="1"/>
    <xf numFmtId="0" fontId="23" fillId="8" borderId="0" xfId="3" applyFont="1" applyFill="1" applyAlignment="1">
      <alignment horizontal="right"/>
    </xf>
    <xf numFmtId="173" fontId="23" fillId="0" borderId="0" xfId="5" applyNumberFormat="1" applyFont="1" applyBorder="1" applyAlignment="1">
      <alignment horizontal="center"/>
    </xf>
    <xf numFmtId="173" fontId="23" fillId="0" borderId="0" xfId="3" applyNumberFormat="1" applyFont="1"/>
    <xf numFmtId="0" fontId="23" fillId="0" borderId="0" xfId="3" applyFont="1" applyAlignment="1">
      <alignment horizontal="center"/>
    </xf>
    <xf numFmtId="0" fontId="23" fillId="7" borderId="0" xfId="3" applyFont="1" applyFill="1" applyAlignment="1">
      <alignment horizontal="center" vertical="center"/>
    </xf>
    <xf numFmtId="166" fontId="24" fillId="0" borderId="0" xfId="7" applyNumberFormat="1" applyFont="1" applyAlignment="1"/>
    <xf numFmtId="0" fontId="24" fillId="0" borderId="0" xfId="3" applyFont="1"/>
    <xf numFmtId="173" fontId="24" fillId="0" borderId="0" xfId="5" applyNumberFormat="1" applyFont="1" applyBorder="1" applyAlignment="1">
      <alignment horizontal="center"/>
    </xf>
    <xf numFmtId="173" fontId="24" fillId="0" borderId="0" xfId="5" applyNumberFormat="1" applyFont="1" applyBorder="1" applyAlignment="1"/>
    <xf numFmtId="0" fontId="11" fillId="0" borderId="2" xfId="2" applyFill="1" applyBorder="1" applyAlignment="1">
      <alignment horizontal="center" vertical="center" wrapText="1"/>
    </xf>
    <xf numFmtId="1" fontId="8" fillId="0" borderId="2" xfId="3" applyNumberFormat="1" applyFont="1" applyBorder="1" applyAlignment="1">
      <alignment horizontal="center" vertical="center"/>
    </xf>
    <xf numFmtId="43" fontId="0" fillId="0" borderId="7" xfId="5" applyFont="1" applyFill="1" applyBorder="1" applyAlignment="1">
      <alignment horizontal="center" vertical="center"/>
    </xf>
    <xf numFmtId="167" fontId="12" fillId="0" borderId="0" xfId="5" applyNumberFormat="1" applyFont="1" applyAlignment="1">
      <alignment horizontal="center" vertical="center"/>
    </xf>
    <xf numFmtId="41" fontId="24" fillId="8" borderId="25" xfId="6" applyFont="1" applyFill="1" applyBorder="1" applyAlignment="1" applyProtection="1">
      <alignment horizontal="center" vertical="center"/>
      <protection locked="0"/>
    </xf>
    <xf numFmtId="41" fontId="12" fillId="4" borderId="13" xfId="6" applyFont="1" applyFill="1" applyBorder="1" applyAlignment="1">
      <alignment horizontal="center" vertical="center" wrapText="1"/>
    </xf>
    <xf numFmtId="41" fontId="12" fillId="0" borderId="13" xfId="6" applyFont="1" applyFill="1" applyBorder="1" applyAlignment="1">
      <alignment horizontal="center" vertical="center" wrapText="1"/>
    </xf>
    <xf numFmtId="41" fontId="12" fillId="5" borderId="13" xfId="6" applyFont="1" applyFill="1" applyBorder="1" applyAlignment="1">
      <alignment horizontal="center" vertical="center" wrapText="1"/>
    </xf>
    <xf numFmtId="0" fontId="8" fillId="0" borderId="3" xfId="3" applyFont="1" applyBorder="1" applyAlignment="1">
      <alignment horizontal="center" vertical="center"/>
    </xf>
    <xf numFmtId="0" fontId="8" fillId="0" borderId="5" xfId="3" applyFont="1" applyBorder="1" applyAlignment="1">
      <alignment horizontal="center" vertical="center"/>
    </xf>
    <xf numFmtId="41" fontId="8" fillId="0" borderId="6" xfId="3" applyNumberFormat="1" applyFont="1" applyBorder="1" applyAlignment="1">
      <alignment horizontal="center" vertical="center"/>
    </xf>
    <xf numFmtId="0" fontId="8" fillId="0" borderId="7" xfId="3" applyFont="1" applyBorder="1" applyAlignment="1">
      <alignment horizontal="center" vertical="center"/>
    </xf>
    <xf numFmtId="9" fontId="8" fillId="0" borderId="7" xfId="3" applyNumberFormat="1" applyFont="1" applyBorder="1" applyAlignment="1">
      <alignment horizontal="center" vertical="center"/>
    </xf>
    <xf numFmtId="41" fontId="8" fillId="5" borderId="6" xfId="3" applyNumberFormat="1" applyFont="1" applyFill="1" applyBorder="1" applyAlignment="1">
      <alignment horizontal="center" vertical="center"/>
    </xf>
    <xf numFmtId="41" fontId="8" fillId="0" borderId="8" xfId="3" applyNumberFormat="1" applyFont="1" applyBorder="1" applyAlignment="1">
      <alignment horizontal="center" vertical="center"/>
    </xf>
    <xf numFmtId="9" fontId="8" fillId="0" borderId="10" xfId="3" applyNumberFormat="1" applyFont="1" applyBorder="1" applyAlignment="1">
      <alignment horizontal="center" vertical="center"/>
    </xf>
    <xf numFmtId="0" fontId="18" fillId="0" borderId="2" xfId="3" applyFont="1" applyBorder="1" applyAlignment="1">
      <alignment vertical="center" wrapText="1"/>
    </xf>
    <xf numFmtId="0" fontId="12" fillId="0" borderId="7" xfId="3" applyFont="1" applyBorder="1" applyAlignment="1">
      <alignment vertical="center" wrapText="1"/>
    </xf>
    <xf numFmtId="0" fontId="12" fillId="0" borderId="6" xfId="3" applyFont="1" applyBorder="1" applyAlignment="1">
      <alignment horizontal="center" vertical="center"/>
    </xf>
    <xf numFmtId="0" fontId="29" fillId="0" borderId="0" xfId="0" applyFont="1"/>
    <xf numFmtId="0" fontId="29" fillId="0" borderId="34" xfId="0" applyFont="1" applyBorder="1"/>
    <xf numFmtId="0" fontId="29" fillId="0" borderId="36" xfId="0" applyFont="1" applyBorder="1"/>
    <xf numFmtId="0" fontId="31" fillId="0" borderId="34" xfId="0" applyFont="1" applyBorder="1"/>
    <xf numFmtId="0" fontId="32" fillId="0" borderId="19" xfId="0" applyFont="1" applyBorder="1" applyAlignment="1">
      <alignment horizontal="center"/>
    </xf>
    <xf numFmtId="0" fontId="31" fillId="0" borderId="0" xfId="0" applyFont="1"/>
    <xf numFmtId="3" fontId="31" fillId="0" borderId="0" xfId="8" applyNumberFormat="1" applyFont="1" applyFill="1" applyBorder="1" applyAlignment="1">
      <alignment horizontal="left"/>
    </xf>
    <xf numFmtId="3" fontId="31" fillId="0" borderId="0" xfId="8" applyNumberFormat="1" applyFont="1" applyFill="1" applyBorder="1" applyAlignment="1">
      <alignment horizontal="center"/>
    </xf>
    <xf numFmtId="167" fontId="31" fillId="0" borderId="0" xfId="8" applyNumberFormat="1" applyFont="1" applyFill="1" applyBorder="1" applyAlignment="1">
      <alignment horizontal="left"/>
    </xf>
    <xf numFmtId="0" fontId="31" fillId="0" borderId="51" xfId="0" applyFont="1" applyBorder="1"/>
    <xf numFmtId="0" fontId="29" fillId="0" borderId="52" xfId="0" applyFont="1" applyBorder="1"/>
    <xf numFmtId="1" fontId="29" fillId="0" borderId="52" xfId="0" applyNumberFormat="1" applyFont="1" applyBorder="1" applyAlignment="1">
      <alignment horizontal="left"/>
    </xf>
    <xf numFmtId="0" fontId="31" fillId="0" borderId="52" xfId="0" applyFont="1" applyBorder="1"/>
    <xf numFmtId="0" fontId="29" fillId="0" borderId="53" xfId="0" applyFont="1" applyBorder="1"/>
    <xf numFmtId="0" fontId="31" fillId="0" borderId="54" xfId="0" applyFont="1" applyBorder="1"/>
    <xf numFmtId="0" fontId="29" fillId="0" borderId="55" xfId="0" applyFont="1" applyBorder="1"/>
    <xf numFmtId="15" fontId="29" fillId="0" borderId="55" xfId="0" applyNumberFormat="1" applyFont="1" applyBorder="1" applyAlignment="1">
      <alignment horizontal="left"/>
    </xf>
    <xf numFmtId="0" fontId="31" fillId="0" borderId="55" xfId="0" applyFont="1" applyBorder="1"/>
    <xf numFmtId="0" fontId="31" fillId="0" borderId="31" xfId="0" applyFont="1" applyBorder="1"/>
    <xf numFmtId="0" fontId="29" fillId="0" borderId="19" xfId="0" applyFont="1" applyBorder="1"/>
    <xf numFmtId="0" fontId="31" fillId="0" borderId="19" xfId="0" applyFont="1" applyBorder="1"/>
    <xf numFmtId="3" fontId="29" fillId="0" borderId="32" xfId="0" applyNumberFormat="1" applyFont="1" applyBorder="1" applyAlignment="1">
      <alignment horizontal="left"/>
    </xf>
    <xf numFmtId="14" fontId="29" fillId="0" borderId="0" xfId="0" applyNumberFormat="1" applyFont="1"/>
    <xf numFmtId="0" fontId="31" fillId="0" borderId="37" xfId="0" applyFont="1" applyBorder="1"/>
    <xf numFmtId="0" fontId="29" fillId="0" borderId="38" xfId="0" applyFont="1" applyBorder="1"/>
    <xf numFmtId="0" fontId="31" fillId="0" borderId="38" xfId="0" applyFont="1" applyBorder="1"/>
    <xf numFmtId="3" fontId="29" fillId="0" borderId="56" xfId="0" applyNumberFormat="1" applyFont="1" applyBorder="1" applyAlignment="1">
      <alignment horizontal="left"/>
    </xf>
    <xf numFmtId="0" fontId="31" fillId="0" borderId="57" xfId="0" applyFont="1" applyBorder="1" applyAlignment="1">
      <alignment horizontal="centerContinuous"/>
    </xf>
    <xf numFmtId="0" fontId="31" fillId="0" borderId="58" xfId="0" applyFont="1" applyBorder="1" applyAlignment="1">
      <alignment horizontal="centerContinuous"/>
    </xf>
    <xf numFmtId="0" fontId="31" fillId="0" borderId="59" xfId="0" applyFont="1" applyBorder="1" applyAlignment="1">
      <alignment horizontal="centerContinuous"/>
    </xf>
    <xf numFmtId="167" fontId="29" fillId="0" borderId="0" xfId="8" applyNumberFormat="1" applyFont="1"/>
    <xf numFmtId="15" fontId="29" fillId="0" borderId="34" xfId="0" applyNumberFormat="1" applyFont="1" applyBorder="1"/>
    <xf numFmtId="0" fontId="31" fillId="0" borderId="60" xfId="0" applyFont="1" applyBorder="1" applyAlignment="1">
      <alignment horizontal="center"/>
    </xf>
    <xf numFmtId="0" fontId="31" fillId="0" borderId="56" xfId="0" applyFont="1" applyBorder="1" applyAlignment="1">
      <alignment horizontal="center"/>
    </xf>
    <xf numFmtId="174" fontId="29" fillId="0" borderId="62" xfId="1" applyNumberFormat="1" applyFont="1" applyFill="1" applyBorder="1"/>
    <xf numFmtId="0" fontId="31" fillId="0" borderId="61" xfId="0" applyFont="1" applyBorder="1"/>
    <xf numFmtId="0" fontId="29" fillId="0" borderId="14" xfId="0" applyFont="1" applyBorder="1"/>
    <xf numFmtId="0" fontId="29" fillId="0" borderId="2" xfId="0" applyFont="1" applyBorder="1"/>
    <xf numFmtId="0" fontId="29" fillId="0" borderId="62" xfId="0" applyFont="1" applyBorder="1"/>
    <xf numFmtId="175" fontId="29" fillId="0" borderId="21" xfId="0" applyNumberFormat="1" applyFont="1" applyBorder="1" applyAlignment="1">
      <alignment horizontal="center"/>
    </xf>
    <xf numFmtId="0" fontId="29" fillId="0" borderId="7" xfId="0" applyFont="1" applyBorder="1"/>
    <xf numFmtId="175" fontId="29" fillId="0" borderId="2" xfId="0" applyNumberFormat="1" applyFont="1" applyBorder="1" applyAlignment="1">
      <alignment horizontal="center"/>
    </xf>
    <xf numFmtId="175" fontId="29" fillId="0" borderId="15" xfId="0" applyNumberFormat="1" applyFont="1" applyBorder="1" applyAlignment="1">
      <alignment horizontal="center"/>
    </xf>
    <xf numFmtId="175" fontId="29" fillId="0" borderId="7" xfId="0" applyNumberFormat="1" applyFont="1" applyBorder="1" applyAlignment="1">
      <alignment horizontal="center"/>
    </xf>
    <xf numFmtId="175" fontId="29" fillId="0" borderId="0" xfId="0" applyNumberFormat="1" applyFont="1"/>
    <xf numFmtId="175" fontId="31" fillId="0" borderId="17" xfId="0" applyNumberFormat="1" applyFont="1" applyBorder="1" applyAlignment="1">
      <alignment horizontal="center"/>
    </xf>
    <xf numFmtId="175" fontId="31" fillId="0" borderId="63" xfId="0" applyNumberFormat="1" applyFont="1" applyBorder="1" applyAlignment="1">
      <alignment horizontal="center"/>
    </xf>
    <xf numFmtId="175" fontId="31" fillId="0" borderId="16" xfId="0" applyNumberFormat="1" applyFont="1" applyBorder="1" applyAlignment="1">
      <alignment horizontal="center"/>
    </xf>
    <xf numFmtId="176" fontId="31" fillId="0" borderId="65" xfId="0" applyNumberFormat="1" applyFont="1" applyBorder="1" applyAlignment="1">
      <alignment horizontal="center"/>
    </xf>
    <xf numFmtId="176" fontId="31" fillId="0" borderId="66" xfId="0" applyNumberFormat="1" applyFont="1" applyBorder="1" applyAlignment="1">
      <alignment horizontal="center"/>
    </xf>
    <xf numFmtId="175" fontId="31" fillId="0" borderId="66" xfId="0" applyNumberFormat="1" applyFont="1" applyBorder="1" applyAlignment="1">
      <alignment horizontal="center"/>
    </xf>
    <xf numFmtId="175" fontId="31" fillId="0" borderId="65" xfId="0" applyNumberFormat="1" applyFont="1" applyBorder="1"/>
    <xf numFmtId="0" fontId="31" fillId="0" borderId="51" xfId="0" applyFont="1" applyBorder="1" applyAlignment="1">
      <alignment horizontal="centerContinuous"/>
    </xf>
    <xf numFmtId="0" fontId="31" fillId="0" borderId="52" xfId="0" applyFont="1" applyBorder="1" applyAlignment="1">
      <alignment horizontal="centerContinuous"/>
    </xf>
    <xf numFmtId="0" fontId="31" fillId="0" borderId="55" xfId="0" applyFont="1" applyBorder="1" applyAlignment="1">
      <alignment horizontal="left"/>
    </xf>
    <xf numFmtId="0" fontId="31" fillId="0" borderId="55" xfId="0" applyFont="1" applyBorder="1" applyAlignment="1">
      <alignment horizontal="right"/>
    </xf>
    <xf numFmtId="175" fontId="31" fillId="0" borderId="56" xfId="0" applyNumberFormat="1" applyFont="1" applyBorder="1" applyAlignment="1">
      <alignment horizontal="center"/>
    </xf>
    <xf numFmtId="1" fontId="29" fillId="0" borderId="0" xfId="0" applyNumberFormat="1" applyFont="1" applyAlignment="1">
      <alignment horizontal="left"/>
    </xf>
    <xf numFmtId="175" fontId="29" fillId="0" borderId="36" xfId="0" applyNumberFormat="1" applyFont="1" applyBorder="1" applyAlignment="1">
      <alignment horizontal="center"/>
    </xf>
    <xf numFmtId="175" fontId="31" fillId="0" borderId="36" xfId="0" applyNumberFormat="1" applyFont="1" applyBorder="1" applyAlignment="1">
      <alignment horizontal="center"/>
    </xf>
    <xf numFmtId="175" fontId="29" fillId="0" borderId="0" xfId="0" applyNumberFormat="1" applyFont="1" applyAlignment="1">
      <alignment horizontal="left"/>
    </xf>
    <xf numFmtId="43" fontId="29" fillId="0" borderId="0" xfId="8" applyFont="1"/>
    <xf numFmtId="43" fontId="29" fillId="0" borderId="0" xfId="0" applyNumberFormat="1" applyFont="1"/>
    <xf numFmtId="0" fontId="31" fillId="0" borderId="52" xfId="0" applyFont="1" applyBorder="1" applyAlignment="1">
      <alignment horizontal="left"/>
    </xf>
    <xf numFmtId="175" fontId="31" fillId="0" borderId="53" xfId="0" applyNumberFormat="1" applyFont="1" applyBorder="1" applyAlignment="1">
      <alignment horizontal="centerContinuous"/>
    </xf>
    <xf numFmtId="166" fontId="29" fillId="0" borderId="0" xfId="1" applyNumberFormat="1" applyFont="1"/>
    <xf numFmtId="0" fontId="31" fillId="0" borderId="70" xfId="0" applyFont="1" applyBorder="1"/>
    <xf numFmtId="1" fontId="29" fillId="0" borderId="71" xfId="0" applyNumberFormat="1" applyFont="1" applyBorder="1" applyAlignment="1">
      <alignment horizontal="left"/>
    </xf>
    <xf numFmtId="0" fontId="29" fillId="0" borderId="71" xfId="0" applyFont="1" applyBorder="1"/>
    <xf numFmtId="0" fontId="31" fillId="0" borderId="71" xfId="0" applyFont="1" applyBorder="1" applyAlignment="1">
      <alignment horizontal="left"/>
    </xf>
    <xf numFmtId="15" fontId="29" fillId="0" borderId="71" xfId="0" applyNumberFormat="1" applyFont="1" applyBorder="1"/>
    <xf numFmtId="0" fontId="31" fillId="0" borderId="71" xfId="0" applyFont="1" applyBorder="1" applyAlignment="1">
      <alignment horizontal="right"/>
    </xf>
    <xf numFmtId="175" fontId="29" fillId="0" borderId="72" xfId="0" applyNumberFormat="1" applyFont="1" applyBorder="1" applyAlignment="1">
      <alignment horizontal="center"/>
    </xf>
    <xf numFmtId="176" fontId="31" fillId="0" borderId="36" xfId="0" applyNumberFormat="1" applyFont="1" applyBorder="1" applyAlignment="1">
      <alignment horizontal="center"/>
    </xf>
    <xf numFmtId="166" fontId="31" fillId="0" borderId="0" xfId="1" applyNumberFormat="1" applyFont="1" applyFill="1"/>
    <xf numFmtId="166" fontId="29" fillId="0" borderId="0" xfId="0" applyNumberFormat="1" applyFont="1"/>
    <xf numFmtId="166" fontId="29" fillId="0" borderId="0" xfId="1" applyNumberFormat="1" applyFont="1" applyFill="1"/>
    <xf numFmtId="0" fontId="29" fillId="0" borderId="73" xfId="0" applyFont="1" applyBorder="1"/>
    <xf numFmtId="0" fontId="29" fillId="0" borderId="30" xfId="0" applyFont="1" applyBorder="1"/>
    <xf numFmtId="0" fontId="31" fillId="0" borderId="30" xfId="0" applyFont="1" applyBorder="1"/>
    <xf numFmtId="175" fontId="31" fillId="0" borderId="74" xfId="0" applyNumberFormat="1" applyFont="1" applyBorder="1" applyAlignment="1">
      <alignment horizontal="center"/>
    </xf>
    <xf numFmtId="0" fontId="31" fillId="0" borderId="53" xfId="0" applyFont="1" applyBorder="1" applyAlignment="1">
      <alignment horizontal="centerContinuous"/>
    </xf>
    <xf numFmtId="166" fontId="31" fillId="0" borderId="0" xfId="1" applyNumberFormat="1" applyFont="1"/>
    <xf numFmtId="0" fontId="29" fillId="0" borderId="75" xfId="0" applyFont="1" applyBorder="1"/>
    <xf numFmtId="175" fontId="29" fillId="0" borderId="75" xfId="0" applyNumberFormat="1" applyFont="1" applyBorder="1"/>
    <xf numFmtId="0" fontId="29" fillId="0" borderId="75" xfId="0" applyFont="1" applyBorder="1" applyAlignment="1">
      <alignment horizontal="center"/>
    </xf>
    <xf numFmtId="9" fontId="29" fillId="0" borderId="75" xfId="0" applyNumberFormat="1" applyFont="1" applyBorder="1"/>
    <xf numFmtId="15" fontId="29" fillId="0" borderId="76" xfId="0" applyNumberFormat="1" applyFont="1" applyBorder="1" applyAlignment="1">
      <alignment horizontal="left"/>
    </xf>
    <xf numFmtId="9" fontId="29" fillId="0" borderId="76" xfId="0" applyNumberFormat="1" applyFont="1" applyBorder="1"/>
    <xf numFmtId="175" fontId="29" fillId="0" borderId="76" xfId="0" applyNumberFormat="1" applyFont="1" applyBorder="1"/>
    <xf numFmtId="0" fontId="29" fillId="0" borderId="51" xfId="0" applyFont="1" applyBorder="1"/>
    <xf numFmtId="175" fontId="31" fillId="0" borderId="53" xfId="0" applyNumberFormat="1" applyFont="1" applyBorder="1" applyAlignment="1">
      <alignment horizontal="center"/>
    </xf>
    <xf numFmtId="0" fontId="29" fillId="0" borderId="54" xfId="0" applyFont="1" applyBorder="1"/>
    <xf numFmtId="175" fontId="29" fillId="0" borderId="56" xfId="0" applyNumberFormat="1" applyFont="1" applyBorder="1" applyAlignment="1">
      <alignment horizontal="center"/>
    </xf>
    <xf numFmtId="175" fontId="29" fillId="0" borderId="53" xfId="0" applyNumberFormat="1" applyFont="1" applyBorder="1" applyAlignment="1">
      <alignment horizontal="center"/>
    </xf>
    <xf numFmtId="175" fontId="29" fillId="0" borderId="0" xfId="0" applyNumberFormat="1" applyFont="1" applyAlignment="1">
      <alignment horizontal="center"/>
    </xf>
    <xf numFmtId="0" fontId="29" fillId="0" borderId="19" xfId="0" applyFont="1" applyBorder="1" applyAlignment="1">
      <alignment horizontal="left"/>
    </xf>
    <xf numFmtId="44" fontId="29" fillId="0" borderId="0" xfId="1" applyFont="1" applyFill="1"/>
    <xf numFmtId="178" fontId="29" fillId="0" borderId="0" xfId="0" applyNumberFormat="1" applyFont="1"/>
    <xf numFmtId="43" fontId="1" fillId="0" borderId="0" xfId="8"/>
    <xf numFmtId="0" fontId="12" fillId="0" borderId="6" xfId="0" applyFont="1" applyBorder="1" applyAlignment="1">
      <alignment horizontal="center" vertical="center"/>
    </xf>
    <xf numFmtId="0" fontId="12" fillId="0" borderId="2" xfId="0" applyFont="1" applyBorder="1" applyAlignment="1">
      <alignment horizontal="center" wrapText="1"/>
    </xf>
    <xf numFmtId="0" fontId="12" fillId="0" borderId="2" xfId="0" applyFont="1" applyBorder="1" applyAlignment="1">
      <alignment horizontal="center" vertical="center" wrapText="1"/>
    </xf>
    <xf numFmtId="0" fontId="12" fillId="0" borderId="2" xfId="0" applyFont="1" applyBorder="1" applyAlignment="1">
      <alignment horizontal="center" vertical="center"/>
    </xf>
    <xf numFmtId="0" fontId="12" fillId="0" borderId="7" xfId="0" applyFont="1" applyBorder="1" applyAlignment="1">
      <alignment horizontal="center" vertical="center" wrapText="1"/>
    </xf>
    <xf numFmtId="0" fontId="8" fillId="0" borderId="6" xfId="0" applyFont="1" applyBorder="1" applyAlignment="1">
      <alignment horizontal="center" vertical="center"/>
    </xf>
    <xf numFmtId="0" fontId="8" fillId="0" borderId="2" xfId="0" applyFont="1" applyBorder="1" applyAlignment="1">
      <alignment horizontal="justify" vertical="justify" wrapText="1"/>
    </xf>
    <xf numFmtId="0" fontId="8" fillId="0" borderId="2" xfId="0" applyFont="1" applyBorder="1" applyAlignment="1">
      <alignment horizontal="center" vertical="center" wrapText="1"/>
    </xf>
    <xf numFmtId="0" fontId="8" fillId="0" borderId="2" xfId="0" applyFont="1" applyBorder="1" applyAlignment="1">
      <alignment horizontal="center" vertical="center"/>
    </xf>
    <xf numFmtId="43" fontId="8" fillId="0" borderId="2" xfId="8" applyFont="1" applyFill="1" applyBorder="1" applyAlignment="1">
      <alignment horizontal="center" vertical="center"/>
    </xf>
    <xf numFmtId="43" fontId="8" fillId="0" borderId="7" xfId="8" applyFont="1" applyFill="1" applyBorder="1" applyAlignment="1">
      <alignment horizontal="center" vertical="center"/>
    </xf>
    <xf numFmtId="170" fontId="8" fillId="0" borderId="2" xfId="8" applyNumberFormat="1" applyFont="1" applyFill="1" applyBorder="1" applyAlignment="1">
      <alignment horizontal="right" vertical="center"/>
    </xf>
    <xf numFmtId="170" fontId="8" fillId="0" borderId="7" xfId="8" applyNumberFormat="1" applyFont="1" applyFill="1" applyBorder="1" applyAlignment="1">
      <alignment horizontal="right" vertical="center"/>
    </xf>
    <xf numFmtId="43" fontId="8" fillId="0" borderId="9" xfId="8" applyFont="1" applyBorder="1" applyAlignment="1">
      <alignment horizontal="center" vertical="center"/>
    </xf>
    <xf numFmtId="170" fontId="12" fillId="5" borderId="10" xfId="8" applyNumberFormat="1" applyFont="1" applyFill="1" applyBorder="1" applyAlignment="1">
      <alignment horizontal="right" vertical="center"/>
    </xf>
    <xf numFmtId="0" fontId="23" fillId="7" borderId="0" xfId="3" applyFont="1" applyFill="1" applyBorder="1" applyProtection="1">
      <protection hidden="1"/>
    </xf>
    <xf numFmtId="0" fontId="22" fillId="7" borderId="0" xfId="3" applyFont="1" applyFill="1" applyBorder="1" applyAlignment="1" applyProtection="1">
      <alignment vertical="center"/>
      <protection locked="0"/>
    </xf>
    <xf numFmtId="0" fontId="23" fillId="7" borderId="0" xfId="3" applyFont="1" applyFill="1" applyBorder="1"/>
    <xf numFmtId="0" fontId="23" fillId="0" borderId="0" xfId="3" applyFont="1" applyBorder="1"/>
    <xf numFmtId="0" fontId="23" fillId="0" borderId="0" xfId="3" applyFont="1" applyBorder="1" applyAlignment="1">
      <alignment horizontal="right"/>
    </xf>
    <xf numFmtId="1" fontId="23" fillId="7" borderId="0" xfId="3" applyNumberFormat="1" applyFont="1" applyFill="1" applyBorder="1" applyAlignment="1" applyProtection="1">
      <alignment shrinkToFit="1"/>
      <protection hidden="1"/>
    </xf>
    <xf numFmtId="0" fontId="29" fillId="0" borderId="0" xfId="0" applyFont="1" applyBorder="1"/>
    <xf numFmtId="0" fontId="31" fillId="0" borderId="0" xfId="0" applyFont="1" applyBorder="1"/>
    <xf numFmtId="0" fontId="29" fillId="0" borderId="0" xfId="0" applyFont="1" applyBorder="1" applyAlignment="1">
      <alignment horizontal="right"/>
    </xf>
    <xf numFmtId="0" fontId="31" fillId="0" borderId="0" xfId="0" applyFont="1" applyBorder="1" applyAlignment="1">
      <alignment horizontal="left"/>
    </xf>
    <xf numFmtId="0" fontId="29" fillId="0" borderId="0" xfId="0" applyFont="1" applyBorder="1" applyAlignment="1">
      <alignment horizontal="center"/>
    </xf>
    <xf numFmtId="3" fontId="31" fillId="0" borderId="0" xfId="0" applyNumberFormat="1" applyFont="1" applyBorder="1"/>
    <xf numFmtId="0" fontId="33" fillId="0" borderId="0" xfId="0" applyFont="1" applyBorder="1"/>
    <xf numFmtId="0" fontId="31" fillId="0" borderId="0" xfId="0" applyFont="1" applyBorder="1" applyAlignment="1">
      <alignment horizontal="centerContinuous"/>
    </xf>
    <xf numFmtId="0" fontId="29" fillId="0" borderId="0" xfId="0" applyFont="1" applyBorder="1" applyAlignment="1">
      <alignment horizontal="centerContinuous"/>
    </xf>
    <xf numFmtId="1" fontId="29" fillId="0" borderId="56" xfId="0" applyNumberFormat="1" applyFont="1" applyBorder="1" applyAlignment="1">
      <alignment horizontal="left"/>
    </xf>
    <xf numFmtId="15" fontId="29" fillId="0" borderId="0" xfId="0" applyNumberFormat="1" applyFont="1" applyBorder="1"/>
    <xf numFmtId="0" fontId="31" fillId="0" borderId="0" xfId="0" applyFont="1" applyBorder="1" applyAlignment="1">
      <alignment horizontal="center"/>
    </xf>
    <xf numFmtId="174" fontId="29" fillId="0" borderId="72" xfId="1" applyNumberFormat="1" applyFont="1" applyFill="1" applyBorder="1"/>
    <xf numFmtId="175" fontId="31" fillId="0" borderId="66" xfId="0" applyNumberFormat="1" applyFont="1" applyBorder="1"/>
    <xf numFmtId="1" fontId="29" fillId="0" borderId="0" xfId="0" applyNumberFormat="1" applyFont="1" applyBorder="1" applyAlignment="1">
      <alignment horizontal="left"/>
    </xf>
    <xf numFmtId="0" fontId="29" fillId="0" borderId="0" xfId="0" applyFont="1" applyBorder="1" applyAlignment="1">
      <alignment horizontal="right" vertical="center"/>
    </xf>
    <xf numFmtId="3" fontId="29" fillId="0" borderId="0" xfId="0" applyNumberFormat="1" applyFont="1" applyBorder="1" applyAlignment="1">
      <alignment horizontal="left"/>
    </xf>
    <xf numFmtId="0" fontId="31" fillId="0" borderId="0" xfId="0" applyFont="1" applyBorder="1" applyAlignment="1">
      <alignment horizontal="right"/>
    </xf>
    <xf numFmtId="4" fontId="29" fillId="0" borderId="0" xfId="0" applyNumberFormat="1" applyFont="1" applyBorder="1" applyAlignment="1">
      <alignment horizontal="left"/>
    </xf>
    <xf numFmtId="2" fontId="29" fillId="0" borderId="0" xfId="0" applyNumberFormat="1" applyFont="1" applyBorder="1" applyAlignment="1">
      <alignment horizontal="right" vertical="center"/>
    </xf>
    <xf numFmtId="15" fontId="29" fillId="0" borderId="0" xfId="0" applyNumberFormat="1" applyFont="1" applyBorder="1" applyAlignment="1">
      <alignment horizontal="right" vertical="center"/>
    </xf>
    <xf numFmtId="177" fontId="29" fillId="0" borderId="0" xfId="0" applyNumberFormat="1" applyFont="1" applyBorder="1" applyAlignment="1">
      <alignment horizontal="left"/>
    </xf>
    <xf numFmtId="1" fontId="29" fillId="5" borderId="0" xfId="0" applyNumberFormat="1" applyFont="1" applyFill="1" applyBorder="1" applyAlignment="1">
      <alignment horizontal="left"/>
    </xf>
    <xf numFmtId="0" fontId="29" fillId="0" borderId="37" xfId="0" applyFont="1" applyBorder="1"/>
    <xf numFmtId="0" fontId="0" fillId="0" borderId="34" xfId="0" applyBorder="1"/>
    <xf numFmtId="0" fontId="0" fillId="0" borderId="0" xfId="0" applyBorder="1"/>
    <xf numFmtId="0" fontId="0" fillId="0" borderId="36" xfId="0" applyBorder="1"/>
    <xf numFmtId="0" fontId="4" fillId="2" borderId="81" xfId="0" applyFont="1" applyFill="1" applyBorder="1" applyAlignment="1">
      <alignment horizontal="center"/>
    </xf>
    <xf numFmtId="0" fontId="5" fillId="2" borderId="82" xfId="0" applyFont="1" applyFill="1" applyBorder="1" applyAlignment="1">
      <alignment horizontal="center"/>
    </xf>
    <xf numFmtId="0" fontId="5" fillId="2" borderId="83" xfId="0" applyFont="1" applyFill="1" applyBorder="1" applyAlignment="1">
      <alignment horizontal="center" wrapText="1"/>
    </xf>
    <xf numFmtId="0" fontId="7" fillId="0" borderId="84" xfId="0" applyFont="1" applyBorder="1" applyAlignment="1">
      <alignment horizontal="center" vertical="center"/>
    </xf>
    <xf numFmtId="0" fontId="7" fillId="0" borderId="8" xfId="0" applyFont="1" applyBorder="1" applyAlignment="1">
      <alignment horizontal="center" vertical="center"/>
    </xf>
    <xf numFmtId="43" fontId="0" fillId="0" borderId="7" xfId="8" applyFont="1" applyBorder="1"/>
    <xf numFmtId="43" fontId="0" fillId="0" borderId="10" xfId="8" applyFont="1" applyBorder="1"/>
    <xf numFmtId="43" fontId="1" fillId="0" borderId="5" xfId="8" applyFont="1" applyBorder="1"/>
    <xf numFmtId="43" fontId="9" fillId="0" borderId="1" xfId="8" applyFont="1" applyBorder="1" applyAlignment="1">
      <alignment horizontal="right"/>
    </xf>
    <xf numFmtId="43" fontId="8" fillId="0" borderId="1" xfId="8" applyFont="1" applyBorder="1"/>
    <xf numFmtId="43" fontId="8" fillId="0" borderId="1" xfId="8" applyFont="1" applyBorder="1" applyAlignment="1">
      <alignment horizontal="right"/>
    </xf>
    <xf numFmtId="43" fontId="36" fillId="0" borderId="0" xfId="8" applyFont="1" applyBorder="1"/>
    <xf numFmtId="166" fontId="19" fillId="0" borderId="7" xfId="0" applyNumberFormat="1" applyFont="1" applyBorder="1"/>
    <xf numFmtId="0" fontId="0" fillId="0" borderId="7" xfId="0" applyBorder="1" applyAlignment="1">
      <alignment horizontal="center"/>
    </xf>
    <xf numFmtId="0" fontId="0" fillId="0" borderId="36" xfId="0" applyBorder="1" applyAlignment="1">
      <alignment horizontal="center"/>
    </xf>
    <xf numFmtId="0" fontId="6" fillId="2" borderId="82" xfId="0" applyFont="1" applyFill="1" applyBorder="1" applyAlignment="1">
      <alignment horizontal="center" wrapText="1"/>
    </xf>
    <xf numFmtId="0" fontId="5" fillId="2" borderId="82" xfId="0" applyFont="1" applyFill="1" applyBorder="1" applyAlignment="1">
      <alignment horizontal="center" vertical="center"/>
    </xf>
    <xf numFmtId="0" fontId="5" fillId="2" borderId="82" xfId="0" applyFont="1" applyFill="1" applyBorder="1" applyAlignment="1">
      <alignment horizontal="center" vertical="center" wrapText="1"/>
    </xf>
    <xf numFmtId="0" fontId="5" fillId="2" borderId="82" xfId="0" applyFont="1" applyFill="1" applyBorder="1" applyAlignment="1">
      <alignment horizontal="center" wrapText="1"/>
    </xf>
    <xf numFmtId="0" fontId="7" fillId="0" borderId="34" xfId="0" applyFont="1" applyBorder="1" applyAlignment="1">
      <alignment horizontal="center" vertical="center"/>
    </xf>
    <xf numFmtId="0" fontId="10" fillId="0" borderId="0" xfId="0" applyFont="1" applyBorder="1"/>
    <xf numFmtId="0" fontId="0" fillId="0" borderId="38" xfId="0" applyBorder="1"/>
    <xf numFmtId="0" fontId="0" fillId="0" borderId="17" xfId="0" applyBorder="1"/>
    <xf numFmtId="0" fontId="9" fillId="0" borderId="0" xfId="0" applyFont="1"/>
    <xf numFmtId="0" fontId="21" fillId="0" borderId="6" xfId="0" applyFont="1" applyBorder="1" applyAlignment="1">
      <alignment horizontal="center"/>
    </xf>
    <xf numFmtId="0" fontId="21" fillId="0" borderId="2" xfId="0" applyFont="1" applyBorder="1" applyAlignment="1">
      <alignment wrapText="1"/>
    </xf>
    <xf numFmtId="3" fontId="21" fillId="0" borderId="2" xfId="0" applyNumberFormat="1" applyFont="1" applyBorder="1"/>
    <xf numFmtId="0" fontId="21" fillId="0" borderId="2" xfId="0" applyFont="1" applyBorder="1" applyAlignment="1">
      <alignment horizontal="center"/>
    </xf>
    <xf numFmtId="0" fontId="21" fillId="0" borderId="2" xfId="0" applyFont="1" applyBorder="1"/>
    <xf numFmtId="43" fontId="21" fillId="0" borderId="2" xfId="8" applyFont="1" applyBorder="1" applyAlignment="1"/>
    <xf numFmtId="179" fontId="21" fillId="0" borderId="2" xfId="0" applyNumberFormat="1" applyFont="1" applyBorder="1"/>
    <xf numFmtId="165" fontId="21" fillId="0" borderId="2" xfId="0" applyNumberFormat="1" applyFont="1" applyBorder="1"/>
    <xf numFmtId="0" fontId="21" fillId="0" borderId="7" xfId="0" applyFont="1" applyBorder="1" applyAlignment="1">
      <alignment horizontal="center" vertical="center"/>
    </xf>
    <xf numFmtId="3" fontId="21" fillId="0" borderId="2" xfId="0" applyNumberFormat="1" applyFont="1" applyBorder="1" applyAlignment="1">
      <alignment wrapText="1"/>
    </xf>
    <xf numFmtId="180" fontId="21" fillId="0" borderId="2" xfId="0" applyNumberFormat="1" applyFont="1" applyBorder="1"/>
    <xf numFmtId="0" fontId="21" fillId="0" borderId="8" xfId="0" applyFont="1" applyBorder="1"/>
    <xf numFmtId="0" fontId="21" fillId="0" borderId="9" xfId="0" applyFont="1" applyBorder="1"/>
    <xf numFmtId="43" fontId="17" fillId="0" borderId="9" xfId="8" applyFont="1" applyBorder="1" applyAlignment="1"/>
    <xf numFmtId="0" fontId="21" fillId="0" borderId="10" xfId="0" applyFont="1" applyBorder="1"/>
    <xf numFmtId="0" fontId="21" fillId="0" borderId="84" xfId="0" applyFont="1" applyBorder="1" applyAlignment="1">
      <alignment horizontal="center"/>
    </xf>
    <xf numFmtId="0" fontId="21" fillId="0" borderId="1" xfId="0" applyFont="1" applyBorder="1" applyAlignment="1">
      <alignment horizontal="left"/>
    </xf>
    <xf numFmtId="0" fontId="21" fillId="0" borderId="1" xfId="0" applyFont="1" applyBorder="1" applyAlignment="1">
      <alignment horizontal="center"/>
    </xf>
    <xf numFmtId="0" fontId="21" fillId="0" borderId="1" xfId="0" applyFont="1" applyBorder="1" applyAlignment="1">
      <alignment horizontal="left" wrapText="1"/>
    </xf>
    <xf numFmtId="0" fontId="21" fillId="0" borderId="1" xfId="0" applyFont="1" applyBorder="1" applyAlignment="1">
      <alignment horizontal="left" vertical="center"/>
    </xf>
    <xf numFmtId="43" fontId="21" fillId="0" borderId="1" xfId="8" applyFont="1" applyBorder="1" applyAlignment="1">
      <alignment horizontal="center"/>
    </xf>
    <xf numFmtId="179" fontId="21" fillId="0" borderId="1" xfId="0" applyNumberFormat="1" applyFont="1" applyBorder="1" applyAlignment="1">
      <alignment horizontal="right"/>
    </xf>
    <xf numFmtId="165" fontId="21" fillId="0" borderId="1" xfId="0" applyNumberFormat="1" applyFont="1" applyBorder="1" applyAlignment="1">
      <alignment horizontal="right"/>
    </xf>
    <xf numFmtId="0" fontId="21" fillId="0" borderId="91" xfId="0" applyFont="1" applyBorder="1" applyAlignment="1">
      <alignment horizontal="center"/>
    </xf>
    <xf numFmtId="0" fontId="21" fillId="0" borderId="84" xfId="0" applyFont="1" applyBorder="1" applyAlignment="1">
      <alignment horizontal="center" vertical="center" wrapText="1"/>
    </xf>
    <xf numFmtId="0" fontId="21" fillId="0" borderId="1" xfId="0" applyFont="1" applyBorder="1"/>
    <xf numFmtId="0" fontId="21" fillId="0" borderId="1" xfId="0" applyFont="1" applyBorder="1" applyAlignment="1">
      <alignment horizontal="left" vertical="center" wrapText="1"/>
    </xf>
    <xf numFmtId="43" fontId="21" fillId="0" borderId="1" xfId="8" applyFont="1" applyBorder="1" applyAlignment="1">
      <alignment horizontal="center" vertical="center" wrapText="1"/>
    </xf>
    <xf numFmtId="180" fontId="21" fillId="0" borderId="1" xfId="0" applyNumberFormat="1" applyFont="1" applyBorder="1" applyAlignment="1">
      <alignment horizontal="right"/>
    </xf>
    <xf numFmtId="3" fontId="21" fillId="0" borderId="1" xfId="0" applyNumberFormat="1" applyFont="1" applyBorder="1" applyAlignment="1">
      <alignment horizontal="left"/>
    </xf>
    <xf numFmtId="181" fontId="21" fillId="0" borderId="1" xfId="0" applyNumberFormat="1" applyFont="1" applyBorder="1" applyAlignment="1">
      <alignment horizontal="left" vertical="center"/>
    </xf>
    <xf numFmtId="0" fontId="21" fillId="0" borderId="84" xfId="0" applyFont="1" applyFill="1" applyBorder="1" applyAlignment="1">
      <alignment horizontal="center" vertical="center" wrapText="1"/>
    </xf>
    <xf numFmtId="0" fontId="21" fillId="0" borderId="1" xfId="0" applyFont="1" applyFill="1" applyBorder="1" applyAlignment="1">
      <alignment horizontal="left" wrapText="1"/>
    </xf>
    <xf numFmtId="0" fontId="21" fillId="0" borderId="1" xfId="0" applyFont="1" applyFill="1" applyBorder="1" applyAlignment="1">
      <alignment horizontal="left"/>
    </xf>
    <xf numFmtId="0" fontId="21" fillId="0" borderId="1" xfId="0" applyFont="1" applyFill="1" applyBorder="1"/>
    <xf numFmtId="0" fontId="21" fillId="0" borderId="1" xfId="0" applyFont="1" applyFill="1" applyBorder="1" applyAlignment="1">
      <alignment horizontal="left" vertical="center" wrapText="1"/>
    </xf>
    <xf numFmtId="43" fontId="21" fillId="0" borderId="1" xfId="8" applyFont="1" applyFill="1" applyBorder="1" applyAlignment="1">
      <alignment horizontal="center" vertical="center" wrapText="1"/>
    </xf>
    <xf numFmtId="0" fontId="21" fillId="0" borderId="1" xfId="0" applyFont="1" applyFill="1" applyBorder="1" applyAlignment="1">
      <alignment horizontal="right"/>
    </xf>
    <xf numFmtId="14" fontId="21" fillId="0" borderId="1" xfId="0" applyNumberFormat="1" applyFont="1" applyFill="1" applyBorder="1" applyAlignment="1">
      <alignment horizontal="right"/>
    </xf>
    <xf numFmtId="0" fontId="1" fillId="0" borderId="0" xfId="0" applyFont="1" applyFill="1"/>
    <xf numFmtId="0" fontId="0" fillId="0" borderId="0" xfId="0" applyFill="1"/>
    <xf numFmtId="0" fontId="21" fillId="0" borderId="91" xfId="0" applyFont="1" applyBorder="1" applyAlignment="1">
      <alignment horizontal="center" vertical="center"/>
    </xf>
    <xf numFmtId="165" fontId="21" fillId="0" borderId="1" xfId="0" applyNumberFormat="1" applyFont="1" applyBorder="1"/>
    <xf numFmtId="179" fontId="21" fillId="0" borderId="1" xfId="0" applyNumberFormat="1" applyFont="1" applyBorder="1"/>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1" fillId="0" borderId="1" xfId="0" applyFont="1" applyBorder="1" applyAlignment="1">
      <alignment wrapText="1"/>
    </xf>
    <xf numFmtId="182" fontId="21" fillId="0" borderId="1" xfId="0" applyNumberFormat="1" applyFont="1" applyBorder="1" applyAlignment="1">
      <alignment horizontal="right"/>
    </xf>
    <xf numFmtId="0" fontId="39" fillId="0" borderId="37" xfId="0" applyFont="1" applyBorder="1"/>
    <xf numFmtId="0" fontId="39" fillId="0" borderId="38" xfId="0" applyFont="1" applyBorder="1"/>
    <xf numFmtId="0" fontId="39" fillId="0" borderId="38" xfId="0" applyFont="1" applyBorder="1" applyAlignment="1">
      <alignment horizontal="left"/>
    </xf>
    <xf numFmtId="43" fontId="40" fillId="0" borderId="38" xfId="8" applyFont="1" applyBorder="1" applyAlignment="1">
      <alignment horizontal="center"/>
    </xf>
    <xf numFmtId="179" fontId="3" fillId="0" borderId="38" xfId="0" applyNumberFormat="1" applyFont="1" applyBorder="1" applyAlignment="1">
      <alignment horizontal="right"/>
    </xf>
    <xf numFmtId="0" fontId="39" fillId="0" borderId="38" xfId="0" applyFont="1" applyBorder="1" applyAlignment="1">
      <alignment horizontal="right"/>
    </xf>
    <xf numFmtId="0" fontId="39" fillId="0" borderId="17" xfId="0" applyFont="1" applyBorder="1" applyAlignment="1">
      <alignment horizontal="right"/>
    </xf>
    <xf numFmtId="43" fontId="36" fillId="0" borderId="49" xfId="8" applyFont="1" applyBorder="1" applyAlignment="1">
      <alignment horizontal="center"/>
    </xf>
    <xf numFmtId="0" fontId="0" fillId="0" borderId="49" xfId="0" applyBorder="1"/>
    <xf numFmtId="0" fontId="1" fillId="0" borderId="49" xfId="0" applyFont="1" applyBorder="1" applyAlignment="1">
      <alignment horizontal="right"/>
    </xf>
    <xf numFmtId="0" fontId="1" fillId="0" borderId="50" xfId="0" applyFont="1" applyBorder="1" applyAlignment="1">
      <alignment horizontal="right"/>
    </xf>
    <xf numFmtId="0" fontId="1" fillId="0" borderId="0" xfId="0" applyFont="1" applyAlignment="1">
      <alignment horizontal="left"/>
    </xf>
    <xf numFmtId="0" fontId="1" fillId="0" borderId="0" xfId="0" applyFont="1" applyAlignment="1">
      <alignment horizontal="right"/>
    </xf>
    <xf numFmtId="0" fontId="17" fillId="2" borderId="3"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4" xfId="0" applyFont="1" applyFill="1" applyBorder="1" applyAlignment="1">
      <alignment vertical="center" wrapText="1"/>
    </xf>
    <xf numFmtId="0" fontId="17" fillId="2" borderId="4" xfId="0" applyFont="1" applyFill="1" applyBorder="1" applyAlignment="1">
      <alignment wrapText="1"/>
    </xf>
    <xf numFmtId="0" fontId="17" fillId="2" borderId="5" xfId="0" applyFont="1" applyFill="1" applyBorder="1" applyAlignment="1">
      <alignment horizontal="center" vertical="center" wrapText="1"/>
    </xf>
    <xf numFmtId="0" fontId="17" fillId="2" borderId="88" xfId="0" applyFont="1" applyFill="1" applyBorder="1" applyAlignment="1">
      <alignment horizontal="center"/>
    </xf>
    <xf numFmtId="0" fontId="17" fillId="2" borderId="89" xfId="0" applyFont="1" applyFill="1" applyBorder="1" applyAlignment="1">
      <alignment horizontal="center" wrapText="1"/>
    </xf>
    <xf numFmtId="0" fontId="17" fillId="2" borderId="89" xfId="0" applyFont="1" applyFill="1" applyBorder="1" applyAlignment="1">
      <alignment horizontal="left" wrapText="1"/>
    </xf>
    <xf numFmtId="0" fontId="17" fillId="2" borderId="89" xfId="0" applyFont="1" applyFill="1" applyBorder="1" applyAlignment="1">
      <alignment horizontal="center" vertical="center" wrapText="1"/>
    </xf>
    <xf numFmtId="0" fontId="17" fillId="2" borderId="89" xfId="0" applyFont="1" applyFill="1" applyBorder="1" applyAlignment="1">
      <alignment horizontal="right" wrapText="1"/>
    </xf>
    <xf numFmtId="0" fontId="17" fillId="2" borderId="90" xfId="0" applyFont="1" applyFill="1" applyBorder="1" applyAlignment="1">
      <alignment horizontal="right" wrapText="1"/>
    </xf>
    <xf numFmtId="0" fontId="7" fillId="0" borderId="9" xfId="0" applyFont="1" applyBorder="1" applyAlignment="1">
      <alignment horizontal="left" vertical="center"/>
    </xf>
    <xf numFmtId="3" fontId="8" fillId="0" borderId="9" xfId="0" applyNumberFormat="1" applyFont="1" applyBorder="1" applyAlignment="1">
      <alignment vertical="center"/>
    </xf>
    <xf numFmtId="0" fontId="8" fillId="0" borderId="9" xfId="0" applyFont="1" applyBorder="1" applyAlignment="1">
      <alignment vertical="center"/>
    </xf>
    <xf numFmtId="0" fontId="7" fillId="0" borderId="9" xfId="0" applyFont="1" applyBorder="1" applyAlignment="1">
      <alignment horizontal="left" vertical="center" wrapText="1"/>
    </xf>
    <xf numFmtId="43" fontId="8" fillId="0" borderId="9" xfId="8" applyFont="1" applyBorder="1" applyAlignment="1">
      <alignment vertical="center"/>
    </xf>
    <xf numFmtId="166" fontId="8" fillId="0" borderId="9" xfId="1" applyNumberFormat="1" applyFont="1" applyBorder="1" applyAlignment="1">
      <alignment vertical="center"/>
    </xf>
    <xf numFmtId="165" fontId="1" fillId="0" borderId="85" xfId="0" applyNumberFormat="1" applyFont="1" applyBorder="1" applyAlignment="1">
      <alignment vertical="center"/>
    </xf>
    <xf numFmtId="0" fontId="8" fillId="0" borderId="10" xfId="0" applyFont="1" applyBorder="1" applyAlignment="1">
      <alignment horizontal="center" vertical="center"/>
    </xf>
    <xf numFmtId="0" fontId="0" fillId="0" borderId="8" xfId="0" applyBorder="1" applyAlignment="1">
      <alignment horizontal="center"/>
    </xf>
    <xf numFmtId="0" fontId="0" fillId="0" borderId="9" xfId="0" applyBorder="1" applyAlignment="1">
      <alignment horizontal="center"/>
    </xf>
    <xf numFmtId="0" fontId="2" fillId="0" borderId="78" xfId="0" applyFont="1" applyBorder="1" applyAlignment="1">
      <alignment horizontal="center"/>
    </xf>
    <xf numFmtId="0" fontId="3" fillId="0" borderId="79" xfId="0" applyFont="1" applyBorder="1"/>
    <xf numFmtId="0" fontId="3" fillId="0" borderId="80" xfId="0" applyFont="1" applyBorder="1"/>
    <xf numFmtId="0" fontId="0" fillId="0" borderId="3" xfId="0" applyBorder="1" applyAlignment="1">
      <alignment horizontal="center"/>
    </xf>
    <xf numFmtId="0" fontId="0" fillId="0" borderId="4" xfId="0" applyBorder="1" applyAlignment="1">
      <alignment horizontal="center"/>
    </xf>
    <xf numFmtId="0" fontId="27" fillId="0" borderId="6" xfId="0" applyFont="1" applyBorder="1" applyAlignment="1">
      <alignment horizontal="center"/>
    </xf>
    <xf numFmtId="0" fontId="27" fillId="0" borderId="2" xfId="0" applyFont="1" applyBorder="1" applyAlignment="1">
      <alignment horizontal="center"/>
    </xf>
    <xf numFmtId="0" fontId="0" fillId="0" borderId="6" xfId="0" applyBorder="1" applyAlignment="1">
      <alignment horizontal="center"/>
    </xf>
    <xf numFmtId="0" fontId="0" fillId="0" borderId="2" xfId="0" applyBorder="1" applyAlignment="1">
      <alignment horizontal="center"/>
    </xf>
    <xf numFmtId="0" fontId="14" fillId="3" borderId="6" xfId="3" applyFont="1" applyFill="1" applyBorder="1" applyAlignment="1">
      <alignment horizontal="center" vertical="center"/>
    </xf>
    <xf numFmtId="0" fontId="14" fillId="3" borderId="2" xfId="3" applyFont="1" applyFill="1" applyBorder="1" applyAlignment="1">
      <alignment horizontal="center" vertical="center"/>
    </xf>
    <xf numFmtId="0" fontId="14" fillId="3" borderId="7" xfId="3" applyFont="1" applyFill="1" applyBorder="1" applyAlignment="1">
      <alignment horizontal="center" vertical="center"/>
    </xf>
    <xf numFmtId="0" fontId="12" fillId="0" borderId="3" xfId="3" applyFont="1" applyBorder="1" applyAlignment="1">
      <alignment horizontal="center" wrapText="1"/>
    </xf>
    <xf numFmtId="0" fontId="12" fillId="0" borderId="4" xfId="3" applyFont="1" applyBorder="1" applyAlignment="1">
      <alignment horizontal="center" wrapText="1"/>
    </xf>
    <xf numFmtId="0" fontId="20" fillId="0" borderId="2" xfId="3" applyFont="1" applyBorder="1" applyAlignment="1">
      <alignment horizontal="center" vertical="center" wrapText="1"/>
    </xf>
    <xf numFmtId="0" fontId="19" fillId="0" borderId="2" xfId="3" applyFont="1" applyBorder="1" applyAlignment="1">
      <alignment horizontal="center" wrapText="1"/>
    </xf>
    <xf numFmtId="0" fontId="16" fillId="0" borderId="11" xfId="3" applyFont="1" applyBorder="1" applyAlignment="1">
      <alignment horizontal="left" vertical="center" wrapText="1"/>
    </xf>
    <xf numFmtId="0" fontId="16" fillId="0" borderId="12" xfId="3" applyFont="1" applyBorder="1" applyAlignment="1">
      <alignment horizontal="left" vertical="center" wrapText="1"/>
    </xf>
    <xf numFmtId="0" fontId="19" fillId="0" borderId="2" xfId="3" applyFont="1" applyBorder="1" applyAlignment="1">
      <alignment horizontal="center" vertical="center" wrapText="1"/>
    </xf>
    <xf numFmtId="0" fontId="12" fillId="0" borderId="8" xfId="3" applyFont="1" applyBorder="1" applyAlignment="1">
      <alignment horizontal="center" wrapText="1"/>
    </xf>
    <xf numFmtId="0" fontId="12" fillId="0" borderId="9" xfId="3" applyFont="1" applyBorder="1" applyAlignment="1">
      <alignment horizontal="center" wrapText="1"/>
    </xf>
    <xf numFmtId="0" fontId="12" fillId="0" borderId="3" xfId="3" applyFont="1" applyBorder="1" applyAlignment="1">
      <alignment horizontal="center"/>
    </xf>
    <xf numFmtId="0" fontId="12" fillId="0" borderId="4" xfId="3" applyFont="1" applyBorder="1" applyAlignment="1">
      <alignment horizontal="center"/>
    </xf>
    <xf numFmtId="0" fontId="12" fillId="0" borderId="6" xfId="3" applyFont="1" applyBorder="1" applyAlignment="1">
      <alignment horizontal="center"/>
    </xf>
    <xf numFmtId="0" fontId="12" fillId="0" borderId="2" xfId="3" applyFont="1" applyBorder="1" applyAlignment="1">
      <alignment horizontal="center"/>
    </xf>
    <xf numFmtId="0" fontId="12" fillId="0" borderId="13" xfId="3" applyFont="1" applyBorder="1" applyAlignment="1">
      <alignment horizontal="center"/>
    </xf>
    <xf numFmtId="0" fontId="12" fillId="0" borderId="14" xfId="3" applyFont="1" applyBorder="1" applyAlignment="1">
      <alignment horizontal="center"/>
    </xf>
    <xf numFmtId="0" fontId="12" fillId="0" borderId="15" xfId="3" applyFont="1" applyBorder="1" applyAlignment="1">
      <alignment horizontal="center"/>
    </xf>
    <xf numFmtId="0" fontId="12" fillId="0" borderId="2" xfId="3" applyFont="1" applyBorder="1" applyAlignment="1">
      <alignment horizontal="center" wrapText="1"/>
    </xf>
    <xf numFmtId="0" fontId="12" fillId="0" borderId="13" xfId="3" applyFont="1" applyBorder="1" applyAlignment="1">
      <alignment horizontal="center" wrapText="1"/>
    </xf>
    <xf numFmtId="0" fontId="20" fillId="0" borderId="13" xfId="3" applyFont="1" applyBorder="1" applyAlignment="1">
      <alignment horizontal="center" vertical="center" wrapText="1"/>
    </xf>
    <xf numFmtId="0" fontId="20" fillId="0" borderId="14" xfId="3" applyFont="1" applyBorder="1" applyAlignment="1">
      <alignment horizontal="center" vertical="center" wrapText="1"/>
    </xf>
    <xf numFmtId="0" fontId="20" fillId="0" borderId="15" xfId="3" applyFont="1" applyBorder="1" applyAlignment="1">
      <alignment horizontal="center" vertical="center" wrapText="1"/>
    </xf>
    <xf numFmtId="0" fontId="19" fillId="0" borderId="14" xfId="3" applyFont="1" applyBorder="1" applyAlignment="1">
      <alignment horizontal="center" vertical="center" wrapText="1"/>
    </xf>
    <xf numFmtId="0" fontId="19" fillId="0" borderId="15" xfId="3" applyFont="1" applyBorder="1" applyAlignment="1">
      <alignment horizontal="center" vertical="center" wrapText="1"/>
    </xf>
    <xf numFmtId="0" fontId="20" fillId="0" borderId="29" xfId="3" applyFont="1" applyBorder="1" applyAlignment="1">
      <alignment horizontal="center" vertical="center" wrapText="1"/>
    </xf>
    <xf numFmtId="0" fontId="20" fillId="0" borderId="30" xfId="3" applyFont="1" applyBorder="1" applyAlignment="1">
      <alignment horizontal="center" vertical="center" wrapText="1"/>
    </xf>
    <xf numFmtId="0" fontId="12" fillId="0" borderId="14" xfId="3" applyFont="1" applyBorder="1" applyAlignment="1">
      <alignment horizontal="center" wrapText="1"/>
    </xf>
    <xf numFmtId="0" fontId="12" fillId="0" borderId="15" xfId="3" applyFont="1" applyBorder="1" applyAlignment="1">
      <alignment horizontal="center" wrapText="1"/>
    </xf>
    <xf numFmtId="0" fontId="19" fillId="0" borderId="2" xfId="3" applyFont="1" applyBorder="1" applyAlignment="1">
      <alignment horizontal="center"/>
    </xf>
    <xf numFmtId="0" fontId="18" fillId="0" borderId="13" xfId="3" applyFont="1" applyBorder="1" applyAlignment="1">
      <alignment horizontal="center" vertical="center" wrapText="1"/>
    </xf>
    <xf numFmtId="0" fontId="18" fillId="0" borderId="14" xfId="3" applyFont="1" applyBorder="1" applyAlignment="1">
      <alignment horizontal="center" vertical="center" wrapText="1"/>
    </xf>
    <xf numFmtId="0" fontId="18" fillId="0" borderId="15" xfId="3" applyFont="1" applyBorder="1" applyAlignment="1">
      <alignment horizontal="center" vertical="center" wrapText="1"/>
    </xf>
    <xf numFmtId="0" fontId="19" fillId="0" borderId="13" xfId="3" applyFont="1" applyBorder="1" applyAlignment="1">
      <alignment horizontal="center" wrapText="1"/>
    </xf>
    <xf numFmtId="0" fontId="19" fillId="0" borderId="14" xfId="3" applyFont="1" applyBorder="1" applyAlignment="1">
      <alignment horizontal="center" wrapText="1"/>
    </xf>
    <xf numFmtId="0" fontId="19" fillId="0" borderId="15" xfId="3" applyFont="1" applyBorder="1" applyAlignment="1">
      <alignment horizontal="center" wrapText="1"/>
    </xf>
    <xf numFmtId="0" fontId="19" fillId="0" borderId="13" xfId="3" applyFont="1" applyBorder="1" applyAlignment="1">
      <alignment horizontal="center" vertical="center" wrapText="1"/>
    </xf>
    <xf numFmtId="43" fontId="19" fillId="0" borderId="18" xfId="5" applyFont="1" applyBorder="1" applyAlignment="1">
      <alignment horizontal="center" vertical="center" wrapText="1"/>
    </xf>
    <xf numFmtId="43" fontId="19" fillId="0" borderId="19" xfId="5" applyFont="1" applyBorder="1" applyAlignment="1">
      <alignment horizontal="center" vertical="center" wrapText="1"/>
    </xf>
    <xf numFmtId="43" fontId="19" fillId="0" borderId="20" xfId="5" applyFont="1" applyBorder="1" applyAlignment="1">
      <alignment horizontal="center" vertical="center" wrapText="1"/>
    </xf>
    <xf numFmtId="0" fontId="19" fillId="0" borderId="22" xfId="3" applyFont="1" applyBorder="1" applyAlignment="1">
      <alignment horizontal="center" vertical="center" wrapText="1"/>
    </xf>
    <xf numFmtId="0" fontId="19" fillId="0" borderId="23" xfId="3" applyFont="1" applyBorder="1" applyAlignment="1">
      <alignment horizontal="center" vertical="center" wrapText="1"/>
    </xf>
    <xf numFmtId="0" fontId="19" fillId="0" borderId="24" xfId="3" applyFont="1" applyBorder="1" applyAlignment="1">
      <alignment horizontal="center" vertical="center" wrapText="1"/>
    </xf>
    <xf numFmtId="0" fontId="19" fillId="0" borderId="25" xfId="3" applyFont="1" applyBorder="1" applyAlignment="1">
      <alignment horizontal="center" vertical="center" wrapText="1"/>
    </xf>
    <xf numFmtId="0" fontId="19" fillId="0" borderId="26" xfId="3" applyFont="1" applyBorder="1" applyAlignment="1">
      <alignment horizontal="center" vertical="center" wrapText="1"/>
    </xf>
    <xf numFmtId="0" fontId="20" fillId="0" borderId="27" xfId="3" applyFont="1" applyBorder="1" applyAlignment="1">
      <alignment horizontal="center" vertical="center" wrapText="1"/>
    </xf>
    <xf numFmtId="173" fontId="24" fillId="0" borderId="0" xfId="5" applyNumberFormat="1" applyFont="1" applyAlignment="1">
      <alignment horizontal="center"/>
    </xf>
    <xf numFmtId="41" fontId="24" fillId="0" borderId="37" xfId="6" applyFont="1" applyFill="1" applyBorder="1" applyAlignment="1" applyProtection="1">
      <alignment horizontal="center" vertical="center" wrapText="1"/>
      <protection locked="0"/>
    </xf>
    <xf numFmtId="41" fontId="24" fillId="0" borderId="38" xfId="6" applyFont="1" applyFill="1" applyBorder="1" applyAlignment="1" applyProtection="1">
      <alignment horizontal="center" vertical="center" wrapText="1"/>
      <protection locked="0"/>
    </xf>
    <xf numFmtId="41" fontId="24" fillId="0" borderId="46" xfId="6" applyFont="1" applyFill="1" applyBorder="1" applyAlignment="1" applyProtection="1">
      <alignment horizontal="center" vertical="center" wrapText="1"/>
      <protection locked="0"/>
    </xf>
    <xf numFmtId="172" fontId="24" fillId="7" borderId="31" xfId="3" applyNumberFormat="1" applyFont="1" applyFill="1" applyBorder="1" applyAlignment="1" applyProtection="1">
      <alignment horizontal="center" vertical="center" shrinkToFit="1"/>
      <protection hidden="1"/>
    </xf>
    <xf numFmtId="172" fontId="24" fillId="7" borderId="19" xfId="3" applyNumberFormat="1" applyFont="1" applyFill="1" applyBorder="1" applyAlignment="1" applyProtection="1">
      <alignment horizontal="center" vertical="center" shrinkToFit="1"/>
      <protection hidden="1"/>
    </xf>
    <xf numFmtId="172" fontId="24" fillId="7" borderId="32" xfId="3" applyNumberFormat="1" applyFont="1" applyFill="1" applyBorder="1" applyAlignment="1" applyProtection="1">
      <alignment horizontal="center" vertical="center" shrinkToFit="1"/>
      <protection hidden="1"/>
    </xf>
    <xf numFmtId="172" fontId="24" fillId="7" borderId="37" xfId="3" applyNumberFormat="1" applyFont="1" applyFill="1" applyBorder="1" applyAlignment="1" applyProtection="1">
      <alignment horizontal="center" vertical="center" shrinkToFit="1"/>
      <protection hidden="1"/>
    </xf>
    <xf numFmtId="172" fontId="24" fillId="7" borderId="38" xfId="3" applyNumberFormat="1" applyFont="1" applyFill="1" applyBorder="1" applyAlignment="1" applyProtection="1">
      <alignment horizontal="center" vertical="center" shrinkToFit="1"/>
      <protection hidden="1"/>
    </xf>
    <xf numFmtId="172" fontId="24" fillId="7" borderId="17" xfId="3" applyNumberFormat="1" applyFont="1" applyFill="1" applyBorder="1" applyAlignment="1" applyProtection="1">
      <alignment horizontal="center" vertical="center" shrinkToFit="1"/>
      <protection hidden="1"/>
    </xf>
    <xf numFmtId="44" fontId="24" fillId="0" borderId="19" xfId="7" applyFont="1" applyBorder="1" applyAlignment="1">
      <alignment horizontal="center" vertical="center" wrapText="1"/>
    </xf>
    <xf numFmtId="44" fontId="24" fillId="0" borderId="32" xfId="7" applyFont="1" applyBorder="1" applyAlignment="1">
      <alignment horizontal="center" vertical="center" wrapText="1"/>
    </xf>
    <xf numFmtId="44" fontId="24" fillId="0" borderId="38" xfId="7" applyFont="1" applyBorder="1" applyAlignment="1">
      <alignment horizontal="center" vertical="center" wrapText="1"/>
    </xf>
    <xf numFmtId="44" fontId="24" fillId="0" borderId="17" xfId="7" applyFont="1" applyBorder="1" applyAlignment="1">
      <alignment horizontal="center" vertical="center" wrapText="1"/>
    </xf>
    <xf numFmtId="44" fontId="24" fillId="0" borderId="36" xfId="7" applyFont="1" applyBorder="1" applyAlignment="1">
      <alignment horizontal="center" vertical="center"/>
    </xf>
    <xf numFmtId="44" fontId="24" fillId="0" borderId="17" xfId="7" applyFont="1" applyBorder="1" applyAlignment="1">
      <alignment horizontal="center" vertical="center"/>
    </xf>
    <xf numFmtId="173" fontId="23" fillId="0" borderId="30" xfId="5" applyNumberFormat="1" applyFont="1" applyBorder="1" applyAlignment="1">
      <alignment horizontal="center"/>
    </xf>
    <xf numFmtId="0" fontId="24" fillId="7" borderId="33" xfId="3" applyFont="1" applyFill="1" applyBorder="1" applyAlignment="1" applyProtection="1">
      <alignment horizontal="center" vertical="center" wrapText="1"/>
      <protection hidden="1"/>
    </xf>
    <xf numFmtId="0" fontId="24" fillId="7" borderId="35" xfId="3" applyFont="1" applyFill="1" applyBorder="1" applyAlignment="1" applyProtection="1">
      <alignment horizontal="center" vertical="center" wrapText="1"/>
      <protection hidden="1"/>
    </xf>
    <xf numFmtId="0" fontId="24" fillId="7" borderId="16" xfId="3" applyFont="1" applyFill="1" applyBorder="1" applyAlignment="1" applyProtection="1">
      <alignment horizontal="center" vertical="center" wrapText="1"/>
      <protection hidden="1"/>
    </xf>
    <xf numFmtId="0" fontId="22" fillId="7" borderId="0" xfId="3" applyFont="1" applyFill="1" applyBorder="1" applyAlignment="1" applyProtection="1">
      <alignment horizontal="center" vertical="center"/>
      <protection locked="0"/>
    </xf>
    <xf numFmtId="0" fontId="24" fillId="7" borderId="0" xfId="3" applyFont="1" applyFill="1" applyBorder="1" applyAlignment="1" applyProtection="1">
      <alignment horizontal="center" vertical="center"/>
      <protection locked="0"/>
    </xf>
    <xf numFmtId="0" fontId="22" fillId="7" borderId="38" xfId="3" applyFont="1" applyFill="1" applyBorder="1" applyAlignment="1" applyProtection="1">
      <alignment horizontal="center" vertical="center"/>
      <protection locked="0"/>
    </xf>
    <xf numFmtId="0" fontId="22" fillId="7" borderId="17" xfId="3" applyFont="1" applyFill="1" applyBorder="1" applyAlignment="1" applyProtection="1">
      <alignment horizontal="center" vertical="center"/>
      <protection locked="0"/>
    </xf>
    <xf numFmtId="41" fontId="24" fillId="8" borderId="3" xfId="6" applyFont="1" applyFill="1" applyBorder="1" applyAlignment="1" applyProtection="1">
      <alignment horizontal="center" vertical="center"/>
      <protection locked="0"/>
    </xf>
    <xf numFmtId="41" fontId="24" fillId="8" borderId="8" xfId="6" applyFont="1" applyFill="1" applyBorder="1" applyAlignment="1" applyProtection="1">
      <alignment horizontal="center" vertical="center"/>
      <protection locked="0"/>
    </xf>
    <xf numFmtId="166" fontId="24" fillId="8" borderId="39" xfId="7" applyNumberFormat="1" applyFont="1" applyFill="1" applyBorder="1" applyAlignment="1" applyProtection="1">
      <alignment horizontal="center" vertical="center" wrapText="1"/>
      <protection locked="0"/>
    </xf>
    <xf numFmtId="166" fontId="24" fillId="8" borderId="41" xfId="7" applyNumberFormat="1" applyFont="1" applyFill="1" applyBorder="1" applyAlignment="1" applyProtection="1">
      <alignment horizontal="center" vertical="center"/>
      <protection locked="0"/>
    </xf>
    <xf numFmtId="41" fontId="24" fillId="8" borderId="25" xfId="6" applyFont="1" applyFill="1" applyBorder="1" applyAlignment="1" applyProtection="1">
      <alignment horizontal="center" vertical="center"/>
      <protection locked="0"/>
    </xf>
    <xf numFmtId="41" fontId="24" fillId="8" borderId="23" xfId="6" applyFont="1" applyFill="1" applyBorder="1" applyAlignment="1" applyProtection="1">
      <alignment horizontal="center" vertical="center"/>
      <protection locked="0"/>
    </xf>
    <xf numFmtId="41" fontId="24" fillId="8" borderId="26" xfId="6" applyFont="1" applyFill="1" applyBorder="1" applyAlignment="1" applyProtection="1">
      <alignment horizontal="center" vertical="center"/>
      <protection locked="0"/>
    </xf>
    <xf numFmtId="0" fontId="32" fillId="0" borderId="18" xfId="0" applyFont="1" applyBorder="1" applyAlignment="1">
      <alignment horizontal="left"/>
    </xf>
    <xf numFmtId="0" fontId="32" fillId="0" borderId="19" xfId="0" applyFont="1" applyBorder="1" applyAlignment="1">
      <alignment horizontal="left"/>
    </xf>
    <xf numFmtId="0" fontId="28" fillId="0" borderId="31" xfId="2" applyFont="1" applyFill="1" applyBorder="1" applyAlignment="1" applyProtection="1">
      <alignment horizontal="center"/>
    </xf>
    <xf numFmtId="0" fontId="29" fillId="0" borderId="19" xfId="0" applyFont="1" applyBorder="1" applyAlignment="1">
      <alignment horizontal="center"/>
    </xf>
    <xf numFmtId="0" fontId="29" fillId="0" borderId="32" xfId="0" applyFont="1" applyBorder="1" applyAlignment="1">
      <alignment horizontal="center"/>
    </xf>
    <xf numFmtId="0" fontId="29" fillId="0" borderId="34" xfId="0" applyFont="1" applyBorder="1" applyAlignment="1">
      <alignment horizontal="center"/>
    </xf>
    <xf numFmtId="0" fontId="29" fillId="0" borderId="0" xfId="0" applyFont="1" applyBorder="1" applyAlignment="1">
      <alignment horizontal="center"/>
    </xf>
    <xf numFmtId="0" fontId="29" fillId="0" borderId="36" xfId="0" applyFont="1" applyBorder="1" applyAlignment="1">
      <alignment horizontal="center"/>
    </xf>
    <xf numFmtId="0" fontId="30" fillId="0" borderId="34" xfId="0" applyFont="1" applyBorder="1" applyAlignment="1">
      <alignment horizontal="center"/>
    </xf>
    <xf numFmtId="0" fontId="30" fillId="0" borderId="0" xfId="0" applyFont="1" applyBorder="1" applyAlignment="1">
      <alignment horizontal="center"/>
    </xf>
    <xf numFmtId="0" fontId="30" fillId="0" borderId="36" xfId="0" applyFont="1" applyBorder="1" applyAlignment="1">
      <alignment horizontal="center"/>
    </xf>
    <xf numFmtId="0" fontId="31" fillId="0" borderId="38" xfId="0" applyFont="1" applyBorder="1" applyAlignment="1">
      <alignment horizontal="center"/>
    </xf>
    <xf numFmtId="0" fontId="29" fillId="0" borderId="38" xfId="0" applyFont="1" applyBorder="1" applyAlignment="1">
      <alignment horizontal="center"/>
    </xf>
    <xf numFmtId="0" fontId="31" fillId="0" borderId="48" xfId="0" applyFont="1" applyBorder="1" applyAlignment="1">
      <alignment horizontal="center"/>
    </xf>
    <xf numFmtId="0" fontId="31" fillId="0" borderId="49" xfId="0" applyFont="1" applyBorder="1" applyAlignment="1">
      <alignment horizontal="center"/>
    </xf>
    <xf numFmtId="0" fontId="31" fillId="0" borderId="50" xfId="0" applyFont="1" applyBorder="1" applyAlignment="1">
      <alignment horizontal="center"/>
    </xf>
    <xf numFmtId="0" fontId="28" fillId="0" borderId="0" xfId="2" applyFont="1" applyFill="1" applyAlignment="1" applyProtection="1">
      <alignment horizontal="center"/>
    </xf>
    <xf numFmtId="0" fontId="29" fillId="0" borderId="0" xfId="0" applyFont="1" applyAlignment="1">
      <alignment horizontal="center"/>
    </xf>
    <xf numFmtId="0" fontId="31" fillId="0" borderId="61" xfId="0" applyFont="1" applyBorder="1" applyAlignment="1">
      <alignment horizontal="center"/>
    </xf>
    <xf numFmtId="0" fontId="31" fillId="0" borderId="14" xfId="0" applyFont="1" applyBorder="1" applyAlignment="1">
      <alignment horizontal="center"/>
    </xf>
    <xf numFmtId="0" fontId="31" fillId="0" borderId="15" xfId="0" applyFont="1" applyBorder="1" applyAlignment="1">
      <alignment horizontal="center"/>
    </xf>
    <xf numFmtId="0" fontId="31" fillId="0" borderId="64" xfId="0" applyFont="1" applyBorder="1" applyAlignment="1">
      <alignment horizontal="center"/>
    </xf>
    <xf numFmtId="0" fontId="31" fillId="0" borderId="67" xfId="0" applyFont="1" applyBorder="1" applyAlignment="1">
      <alignment horizontal="center"/>
    </xf>
    <xf numFmtId="0" fontId="31" fillId="0" borderId="68" xfId="0" applyFont="1" applyBorder="1" applyAlignment="1">
      <alignment horizontal="center"/>
    </xf>
    <xf numFmtId="0" fontId="31" fillId="0" borderId="69" xfId="0" applyFont="1" applyBorder="1" applyAlignment="1">
      <alignment horizontal="center"/>
    </xf>
    <xf numFmtId="0" fontId="19" fillId="0" borderId="3" xfId="0" applyFont="1" applyBorder="1" applyAlignment="1">
      <alignment horizontal="center"/>
    </xf>
    <xf numFmtId="0" fontId="19" fillId="0" borderId="4" xfId="0" applyFont="1" applyBorder="1" applyAlignment="1">
      <alignment horizontal="center"/>
    </xf>
    <xf numFmtId="0" fontId="19" fillId="0" borderId="5" xfId="0" applyFont="1" applyBorder="1" applyAlignment="1">
      <alignment horizontal="center"/>
    </xf>
    <xf numFmtId="0" fontId="12" fillId="0" borderId="67" xfId="0" applyFont="1" applyBorder="1" applyAlignment="1">
      <alignment horizontal="center"/>
    </xf>
    <xf numFmtId="0" fontId="12" fillId="0" borderId="68" xfId="0" applyFont="1" applyBorder="1" applyAlignment="1">
      <alignment horizontal="center"/>
    </xf>
    <xf numFmtId="0" fontId="12" fillId="0" borderId="77" xfId="0" applyFont="1" applyBorder="1" applyAlignment="1">
      <alignment horizontal="center"/>
    </xf>
    <xf numFmtId="0" fontId="18" fillId="9" borderId="65" xfId="0" applyFont="1" applyFill="1" applyBorder="1" applyAlignment="1">
      <alignment horizontal="center" wrapText="1"/>
    </xf>
    <xf numFmtId="0" fontId="37" fillId="0" borderId="86" xfId="0" applyFont="1" applyBorder="1"/>
    <xf numFmtId="0" fontId="37" fillId="0" borderId="87" xfId="0" applyFont="1" applyBorder="1"/>
    <xf numFmtId="0" fontId="38" fillId="0" borderId="48" xfId="0" applyFont="1" applyBorder="1" applyAlignment="1">
      <alignment horizontal="center"/>
    </xf>
    <xf numFmtId="0" fontId="3" fillId="0" borderId="49" xfId="0" applyFont="1" applyBorder="1"/>
    <xf numFmtId="0" fontId="3" fillId="0" borderId="50" xfId="0" applyFont="1" applyBorder="1"/>
    <xf numFmtId="0" fontId="10" fillId="0" borderId="48" xfId="0" applyFont="1" applyBorder="1" applyAlignment="1">
      <alignment horizontal="center"/>
    </xf>
    <xf numFmtId="0" fontId="10" fillId="0" borderId="49" xfId="0" applyFont="1" applyBorder="1" applyAlignment="1">
      <alignment horizontal="center"/>
    </xf>
    <xf numFmtId="43" fontId="1" fillId="0" borderId="12" xfId="8" applyFont="1" applyBorder="1"/>
    <xf numFmtId="0" fontId="0" fillId="0" borderId="61"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43" fontId="0" fillId="0" borderId="0" xfId="8" applyFont="1" applyBorder="1"/>
    <xf numFmtId="43" fontId="0" fillId="0" borderId="0" xfId="0" applyNumberFormat="1" applyBorder="1"/>
    <xf numFmtId="43" fontId="0" fillId="0" borderId="38" xfId="0" applyNumberFormat="1" applyBorder="1"/>
  </cellXfs>
  <cellStyles count="9">
    <cellStyle name="Hipervínculo" xfId="2" builtinId="8"/>
    <cellStyle name="Hipervínculo 2" xfId="4"/>
    <cellStyle name="Millares" xfId="8" builtinId="3"/>
    <cellStyle name="Millares [0] 2" xfId="6"/>
    <cellStyle name="Millares 2" xfId="5"/>
    <cellStyle name="Moneda" xfId="1" builtinId="4"/>
    <cellStyle name="Moneda 2" xfId="7"/>
    <cellStyle name="Normal" xfId="0" builtinId="0"/>
    <cellStyle name="Normal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11</xdr:col>
      <xdr:colOff>1114425</xdr:colOff>
      <xdr:row>5</xdr:row>
      <xdr:rowOff>381000</xdr:rowOff>
    </xdr:from>
    <xdr:ext cx="184731" cy="264560"/>
    <xdr:sp macro="" textlink="">
      <xdr:nvSpPr>
        <xdr:cNvPr id="2" name="3 CuadroTexto">
          <a:extLst>
            <a:ext uri="{FF2B5EF4-FFF2-40B4-BE49-F238E27FC236}">
              <a16:creationId xmlns:a16="http://schemas.microsoft.com/office/drawing/2014/main" id="{0A383375-8666-4F54-AA5B-2245D1129B51}"/>
            </a:ext>
          </a:extLst>
        </xdr:cNvPr>
        <xdr:cNvSpPr txBox="1"/>
      </xdr:nvSpPr>
      <xdr:spPr>
        <a:xfrm>
          <a:off x="8286750" y="28908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1114425</xdr:colOff>
      <xdr:row>7</xdr:row>
      <xdr:rowOff>381000</xdr:rowOff>
    </xdr:from>
    <xdr:ext cx="184731" cy="264560"/>
    <xdr:sp macro="" textlink="">
      <xdr:nvSpPr>
        <xdr:cNvPr id="3" name="3 CuadroTexto">
          <a:extLst>
            <a:ext uri="{FF2B5EF4-FFF2-40B4-BE49-F238E27FC236}">
              <a16:creationId xmlns:a16="http://schemas.microsoft.com/office/drawing/2014/main" id="{034AF3CC-841C-46C4-B7E2-EE93A94B394E}"/>
            </a:ext>
          </a:extLst>
        </xdr:cNvPr>
        <xdr:cNvSpPr txBox="1"/>
      </xdr:nvSpPr>
      <xdr:spPr>
        <a:xfrm>
          <a:off x="8286750" y="38909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1114425</xdr:colOff>
      <xdr:row>8</xdr:row>
      <xdr:rowOff>381000</xdr:rowOff>
    </xdr:from>
    <xdr:ext cx="184731" cy="264560"/>
    <xdr:sp macro="" textlink="">
      <xdr:nvSpPr>
        <xdr:cNvPr id="4" name="3 CuadroTexto">
          <a:extLst>
            <a:ext uri="{FF2B5EF4-FFF2-40B4-BE49-F238E27FC236}">
              <a16:creationId xmlns:a16="http://schemas.microsoft.com/office/drawing/2014/main" id="{354E56E1-BAB8-42F7-9525-381B39F9445A}"/>
            </a:ext>
          </a:extLst>
        </xdr:cNvPr>
        <xdr:cNvSpPr txBox="1"/>
      </xdr:nvSpPr>
      <xdr:spPr>
        <a:xfrm>
          <a:off x="8286750" y="47482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1114425</xdr:colOff>
      <xdr:row>9</xdr:row>
      <xdr:rowOff>381000</xdr:rowOff>
    </xdr:from>
    <xdr:ext cx="184731" cy="264560"/>
    <xdr:sp macro="" textlink="">
      <xdr:nvSpPr>
        <xdr:cNvPr id="5" name="3 CuadroTexto">
          <a:extLst>
            <a:ext uri="{FF2B5EF4-FFF2-40B4-BE49-F238E27FC236}">
              <a16:creationId xmlns:a16="http://schemas.microsoft.com/office/drawing/2014/main" id="{88A0B43C-CA3B-42F5-9984-B85EF5B7D084}"/>
            </a:ext>
          </a:extLst>
        </xdr:cNvPr>
        <xdr:cNvSpPr txBox="1"/>
      </xdr:nvSpPr>
      <xdr:spPr>
        <a:xfrm>
          <a:off x="8286750" y="56054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1114425</xdr:colOff>
      <xdr:row>3</xdr:row>
      <xdr:rowOff>381000</xdr:rowOff>
    </xdr:from>
    <xdr:ext cx="184731" cy="264560"/>
    <xdr:sp macro="" textlink="">
      <xdr:nvSpPr>
        <xdr:cNvPr id="6" name="3 CuadroTexto">
          <a:extLst>
            <a:ext uri="{FF2B5EF4-FFF2-40B4-BE49-F238E27FC236}">
              <a16:creationId xmlns:a16="http://schemas.microsoft.com/office/drawing/2014/main" id="{7BC79A0C-6687-40D6-9109-9110E8378F7D}"/>
            </a:ext>
          </a:extLst>
        </xdr:cNvPr>
        <xdr:cNvSpPr txBox="1"/>
      </xdr:nvSpPr>
      <xdr:spPr>
        <a:xfrm>
          <a:off x="8286750" y="134778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12</xdr:col>
      <xdr:colOff>1114425</xdr:colOff>
      <xdr:row>3</xdr:row>
      <xdr:rowOff>381000</xdr:rowOff>
    </xdr:from>
    <xdr:ext cx="184731" cy="264560"/>
    <xdr:sp macro="" textlink="">
      <xdr:nvSpPr>
        <xdr:cNvPr id="7" name="3 CuadroTexto">
          <a:extLst>
            <a:ext uri="{FF2B5EF4-FFF2-40B4-BE49-F238E27FC236}">
              <a16:creationId xmlns:a16="http://schemas.microsoft.com/office/drawing/2014/main" id="{C12505B5-5447-4AAC-B0C9-340F91CEFD86}"/>
            </a:ext>
          </a:extLst>
        </xdr:cNvPr>
        <xdr:cNvSpPr txBox="1"/>
      </xdr:nvSpPr>
      <xdr:spPr>
        <a:xfrm>
          <a:off x="8286750" y="134778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1114425</xdr:colOff>
      <xdr:row>10</xdr:row>
      <xdr:rowOff>381000</xdr:rowOff>
    </xdr:from>
    <xdr:ext cx="184731" cy="264560"/>
    <xdr:sp macro="" textlink="">
      <xdr:nvSpPr>
        <xdr:cNvPr id="8" name="3 CuadroTexto">
          <a:extLst>
            <a:ext uri="{FF2B5EF4-FFF2-40B4-BE49-F238E27FC236}">
              <a16:creationId xmlns:a16="http://schemas.microsoft.com/office/drawing/2014/main" id="{F816DBF9-C63A-43A9-AAEB-5C170F5DDA8E}"/>
            </a:ext>
          </a:extLst>
        </xdr:cNvPr>
        <xdr:cNvSpPr txBox="1"/>
      </xdr:nvSpPr>
      <xdr:spPr>
        <a:xfrm>
          <a:off x="8286750" y="64627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12</xdr:col>
      <xdr:colOff>1114425</xdr:colOff>
      <xdr:row>5</xdr:row>
      <xdr:rowOff>381000</xdr:rowOff>
    </xdr:from>
    <xdr:ext cx="184731" cy="264560"/>
    <xdr:sp macro="" textlink="">
      <xdr:nvSpPr>
        <xdr:cNvPr id="9" name="3 CuadroTexto">
          <a:extLst>
            <a:ext uri="{FF2B5EF4-FFF2-40B4-BE49-F238E27FC236}">
              <a16:creationId xmlns:a16="http://schemas.microsoft.com/office/drawing/2014/main" id="{5A0487C4-525D-4528-9D41-25AD56B02145}"/>
            </a:ext>
          </a:extLst>
        </xdr:cNvPr>
        <xdr:cNvSpPr txBox="1"/>
      </xdr:nvSpPr>
      <xdr:spPr>
        <a:xfrm>
          <a:off x="8286750" y="28908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12</xdr:col>
      <xdr:colOff>1114425</xdr:colOff>
      <xdr:row>7</xdr:row>
      <xdr:rowOff>381000</xdr:rowOff>
    </xdr:from>
    <xdr:ext cx="184731" cy="264560"/>
    <xdr:sp macro="" textlink="">
      <xdr:nvSpPr>
        <xdr:cNvPr id="10" name="3 CuadroTexto">
          <a:extLst>
            <a:ext uri="{FF2B5EF4-FFF2-40B4-BE49-F238E27FC236}">
              <a16:creationId xmlns:a16="http://schemas.microsoft.com/office/drawing/2014/main" id="{9B6E2491-BA9D-4A5F-AB68-63A3E1DCB8E1}"/>
            </a:ext>
          </a:extLst>
        </xdr:cNvPr>
        <xdr:cNvSpPr txBox="1"/>
      </xdr:nvSpPr>
      <xdr:spPr>
        <a:xfrm>
          <a:off x="8286750" y="38909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12</xdr:col>
      <xdr:colOff>1114425</xdr:colOff>
      <xdr:row>9</xdr:row>
      <xdr:rowOff>381000</xdr:rowOff>
    </xdr:from>
    <xdr:ext cx="184731" cy="264560"/>
    <xdr:sp macro="" textlink="">
      <xdr:nvSpPr>
        <xdr:cNvPr id="11" name="3 CuadroTexto">
          <a:extLst>
            <a:ext uri="{FF2B5EF4-FFF2-40B4-BE49-F238E27FC236}">
              <a16:creationId xmlns:a16="http://schemas.microsoft.com/office/drawing/2014/main" id="{13E8C894-4E78-4FBD-A7A9-EFFC47A19B2F}"/>
            </a:ext>
          </a:extLst>
        </xdr:cNvPr>
        <xdr:cNvSpPr txBox="1"/>
      </xdr:nvSpPr>
      <xdr:spPr>
        <a:xfrm>
          <a:off x="8286750" y="56054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1114425</xdr:colOff>
      <xdr:row>4</xdr:row>
      <xdr:rowOff>381000</xdr:rowOff>
    </xdr:from>
    <xdr:ext cx="184731" cy="264560"/>
    <xdr:sp macro="" textlink="">
      <xdr:nvSpPr>
        <xdr:cNvPr id="12" name="3 CuadroTexto">
          <a:extLst>
            <a:ext uri="{FF2B5EF4-FFF2-40B4-BE49-F238E27FC236}">
              <a16:creationId xmlns:a16="http://schemas.microsoft.com/office/drawing/2014/main" id="{638DCF41-5889-40FE-905C-3BE5CCEC8160}"/>
            </a:ext>
          </a:extLst>
        </xdr:cNvPr>
        <xdr:cNvSpPr txBox="1"/>
      </xdr:nvSpPr>
      <xdr:spPr>
        <a:xfrm>
          <a:off x="8286750" y="22050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12</xdr:col>
      <xdr:colOff>1114425</xdr:colOff>
      <xdr:row>4</xdr:row>
      <xdr:rowOff>381000</xdr:rowOff>
    </xdr:from>
    <xdr:ext cx="184731" cy="264560"/>
    <xdr:sp macro="" textlink="">
      <xdr:nvSpPr>
        <xdr:cNvPr id="13" name="3 CuadroTexto">
          <a:extLst>
            <a:ext uri="{FF2B5EF4-FFF2-40B4-BE49-F238E27FC236}">
              <a16:creationId xmlns:a16="http://schemas.microsoft.com/office/drawing/2014/main" id="{1807BE77-E01D-4E53-ACAA-2F3D7525742C}"/>
            </a:ext>
          </a:extLst>
        </xdr:cNvPr>
        <xdr:cNvSpPr txBox="1"/>
      </xdr:nvSpPr>
      <xdr:spPr>
        <a:xfrm>
          <a:off x="8286750" y="22050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1114425</xdr:colOff>
      <xdr:row>5</xdr:row>
      <xdr:rowOff>381000</xdr:rowOff>
    </xdr:from>
    <xdr:ext cx="184731" cy="264560"/>
    <xdr:sp macro="" textlink="">
      <xdr:nvSpPr>
        <xdr:cNvPr id="14" name="3 CuadroTexto">
          <a:extLst>
            <a:ext uri="{FF2B5EF4-FFF2-40B4-BE49-F238E27FC236}">
              <a16:creationId xmlns:a16="http://schemas.microsoft.com/office/drawing/2014/main" id="{E6ACB4AE-D2EE-49F4-B56F-03BC622A6A4D}"/>
            </a:ext>
          </a:extLst>
        </xdr:cNvPr>
        <xdr:cNvSpPr txBox="1"/>
      </xdr:nvSpPr>
      <xdr:spPr>
        <a:xfrm>
          <a:off x="8286750" y="28908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12</xdr:col>
      <xdr:colOff>1114425</xdr:colOff>
      <xdr:row>5</xdr:row>
      <xdr:rowOff>381000</xdr:rowOff>
    </xdr:from>
    <xdr:ext cx="184731" cy="264560"/>
    <xdr:sp macro="" textlink="">
      <xdr:nvSpPr>
        <xdr:cNvPr id="15" name="3 CuadroTexto">
          <a:extLst>
            <a:ext uri="{FF2B5EF4-FFF2-40B4-BE49-F238E27FC236}">
              <a16:creationId xmlns:a16="http://schemas.microsoft.com/office/drawing/2014/main" id="{9D5DCF01-6943-4C1B-9C60-F36FF373D995}"/>
            </a:ext>
          </a:extLst>
        </xdr:cNvPr>
        <xdr:cNvSpPr txBox="1"/>
      </xdr:nvSpPr>
      <xdr:spPr>
        <a:xfrm>
          <a:off x="8286750" y="28908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1114425</xdr:colOff>
      <xdr:row>6</xdr:row>
      <xdr:rowOff>381000</xdr:rowOff>
    </xdr:from>
    <xdr:ext cx="184731" cy="264560"/>
    <xdr:sp macro="" textlink="">
      <xdr:nvSpPr>
        <xdr:cNvPr id="16" name="3 CuadroTexto">
          <a:extLst>
            <a:ext uri="{FF2B5EF4-FFF2-40B4-BE49-F238E27FC236}">
              <a16:creationId xmlns:a16="http://schemas.microsoft.com/office/drawing/2014/main" id="{6D02550A-3087-4805-BA51-1618217B7139}"/>
            </a:ext>
          </a:extLst>
        </xdr:cNvPr>
        <xdr:cNvSpPr txBox="1"/>
      </xdr:nvSpPr>
      <xdr:spPr>
        <a:xfrm>
          <a:off x="8286750" y="33766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12</xdr:col>
      <xdr:colOff>1114425</xdr:colOff>
      <xdr:row>6</xdr:row>
      <xdr:rowOff>381000</xdr:rowOff>
    </xdr:from>
    <xdr:ext cx="184731" cy="264560"/>
    <xdr:sp macro="" textlink="">
      <xdr:nvSpPr>
        <xdr:cNvPr id="17" name="3 CuadroTexto">
          <a:extLst>
            <a:ext uri="{FF2B5EF4-FFF2-40B4-BE49-F238E27FC236}">
              <a16:creationId xmlns:a16="http://schemas.microsoft.com/office/drawing/2014/main" id="{76955489-8787-46A6-AB98-D570EC78C1F3}"/>
            </a:ext>
          </a:extLst>
        </xdr:cNvPr>
        <xdr:cNvSpPr txBox="1"/>
      </xdr:nvSpPr>
      <xdr:spPr>
        <a:xfrm>
          <a:off x="8286750" y="33766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1114425</xdr:colOff>
      <xdr:row>7</xdr:row>
      <xdr:rowOff>381000</xdr:rowOff>
    </xdr:from>
    <xdr:ext cx="184731" cy="264560"/>
    <xdr:sp macro="" textlink="">
      <xdr:nvSpPr>
        <xdr:cNvPr id="18" name="3 CuadroTexto">
          <a:extLst>
            <a:ext uri="{FF2B5EF4-FFF2-40B4-BE49-F238E27FC236}">
              <a16:creationId xmlns:a16="http://schemas.microsoft.com/office/drawing/2014/main" id="{602C8B18-172F-4D5B-B7B6-E7B39C02CE89}"/>
            </a:ext>
          </a:extLst>
        </xdr:cNvPr>
        <xdr:cNvSpPr txBox="1"/>
      </xdr:nvSpPr>
      <xdr:spPr>
        <a:xfrm>
          <a:off x="8286750" y="38909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12</xdr:col>
      <xdr:colOff>1114425</xdr:colOff>
      <xdr:row>7</xdr:row>
      <xdr:rowOff>381000</xdr:rowOff>
    </xdr:from>
    <xdr:ext cx="184731" cy="264560"/>
    <xdr:sp macro="" textlink="">
      <xdr:nvSpPr>
        <xdr:cNvPr id="19" name="3 CuadroTexto">
          <a:extLst>
            <a:ext uri="{FF2B5EF4-FFF2-40B4-BE49-F238E27FC236}">
              <a16:creationId xmlns:a16="http://schemas.microsoft.com/office/drawing/2014/main" id="{94A60170-4194-48A4-B2A7-3FAA1B9C584F}"/>
            </a:ext>
          </a:extLst>
        </xdr:cNvPr>
        <xdr:cNvSpPr txBox="1"/>
      </xdr:nvSpPr>
      <xdr:spPr>
        <a:xfrm>
          <a:off x="8286750" y="38909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1114425</xdr:colOff>
      <xdr:row>8</xdr:row>
      <xdr:rowOff>381000</xdr:rowOff>
    </xdr:from>
    <xdr:ext cx="184731" cy="264560"/>
    <xdr:sp macro="" textlink="">
      <xdr:nvSpPr>
        <xdr:cNvPr id="20" name="3 CuadroTexto">
          <a:extLst>
            <a:ext uri="{FF2B5EF4-FFF2-40B4-BE49-F238E27FC236}">
              <a16:creationId xmlns:a16="http://schemas.microsoft.com/office/drawing/2014/main" id="{8BE2F0F7-1E6A-4EF8-94BA-F57DE266FAB3}"/>
            </a:ext>
          </a:extLst>
        </xdr:cNvPr>
        <xdr:cNvSpPr txBox="1"/>
      </xdr:nvSpPr>
      <xdr:spPr>
        <a:xfrm>
          <a:off x="8286750" y="47482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12</xdr:col>
      <xdr:colOff>1114425</xdr:colOff>
      <xdr:row>8</xdr:row>
      <xdr:rowOff>381000</xdr:rowOff>
    </xdr:from>
    <xdr:ext cx="184731" cy="264560"/>
    <xdr:sp macro="" textlink="">
      <xdr:nvSpPr>
        <xdr:cNvPr id="21" name="3 CuadroTexto">
          <a:extLst>
            <a:ext uri="{FF2B5EF4-FFF2-40B4-BE49-F238E27FC236}">
              <a16:creationId xmlns:a16="http://schemas.microsoft.com/office/drawing/2014/main" id="{B8911DD9-67A0-492D-B457-5386CEFDF58F}"/>
            </a:ext>
          </a:extLst>
        </xdr:cNvPr>
        <xdr:cNvSpPr txBox="1"/>
      </xdr:nvSpPr>
      <xdr:spPr>
        <a:xfrm>
          <a:off x="8286750" y="47482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1114425</xdr:colOff>
      <xdr:row>9</xdr:row>
      <xdr:rowOff>381000</xdr:rowOff>
    </xdr:from>
    <xdr:ext cx="184731" cy="264560"/>
    <xdr:sp macro="" textlink="">
      <xdr:nvSpPr>
        <xdr:cNvPr id="22" name="3 CuadroTexto">
          <a:extLst>
            <a:ext uri="{FF2B5EF4-FFF2-40B4-BE49-F238E27FC236}">
              <a16:creationId xmlns:a16="http://schemas.microsoft.com/office/drawing/2014/main" id="{7E8376C3-EDE7-4456-BD13-7E18DA275667}"/>
            </a:ext>
          </a:extLst>
        </xdr:cNvPr>
        <xdr:cNvSpPr txBox="1"/>
      </xdr:nvSpPr>
      <xdr:spPr>
        <a:xfrm>
          <a:off x="8286750" y="56054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12</xdr:col>
      <xdr:colOff>1114425</xdr:colOff>
      <xdr:row>9</xdr:row>
      <xdr:rowOff>381000</xdr:rowOff>
    </xdr:from>
    <xdr:ext cx="184731" cy="264560"/>
    <xdr:sp macro="" textlink="">
      <xdr:nvSpPr>
        <xdr:cNvPr id="23" name="3 CuadroTexto">
          <a:extLst>
            <a:ext uri="{FF2B5EF4-FFF2-40B4-BE49-F238E27FC236}">
              <a16:creationId xmlns:a16="http://schemas.microsoft.com/office/drawing/2014/main" id="{6442D69E-0F1D-4F71-BB4E-488A5AA3622E}"/>
            </a:ext>
          </a:extLst>
        </xdr:cNvPr>
        <xdr:cNvSpPr txBox="1"/>
      </xdr:nvSpPr>
      <xdr:spPr>
        <a:xfrm>
          <a:off x="8286750" y="56054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1114425</xdr:colOff>
      <xdr:row>5</xdr:row>
      <xdr:rowOff>381000</xdr:rowOff>
    </xdr:from>
    <xdr:ext cx="184731" cy="264560"/>
    <xdr:sp macro="" textlink="">
      <xdr:nvSpPr>
        <xdr:cNvPr id="24" name="3 CuadroTexto">
          <a:extLst>
            <a:ext uri="{FF2B5EF4-FFF2-40B4-BE49-F238E27FC236}">
              <a16:creationId xmlns:a16="http://schemas.microsoft.com/office/drawing/2014/main" id="{4FFFCE0A-87A4-4452-83D8-FC931C50C798}"/>
            </a:ext>
          </a:extLst>
        </xdr:cNvPr>
        <xdr:cNvSpPr txBox="1"/>
      </xdr:nvSpPr>
      <xdr:spPr>
        <a:xfrm>
          <a:off x="8286750" y="28908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12</xdr:col>
      <xdr:colOff>1114425</xdr:colOff>
      <xdr:row>5</xdr:row>
      <xdr:rowOff>381000</xdr:rowOff>
    </xdr:from>
    <xdr:ext cx="184731" cy="264560"/>
    <xdr:sp macro="" textlink="">
      <xdr:nvSpPr>
        <xdr:cNvPr id="25" name="3 CuadroTexto">
          <a:extLst>
            <a:ext uri="{FF2B5EF4-FFF2-40B4-BE49-F238E27FC236}">
              <a16:creationId xmlns:a16="http://schemas.microsoft.com/office/drawing/2014/main" id="{182870B1-E9F3-4A7A-B1CF-105F55C02F89}"/>
            </a:ext>
          </a:extLst>
        </xdr:cNvPr>
        <xdr:cNvSpPr txBox="1"/>
      </xdr:nvSpPr>
      <xdr:spPr>
        <a:xfrm>
          <a:off x="8286750" y="28908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1114425</xdr:colOff>
      <xdr:row>6</xdr:row>
      <xdr:rowOff>381000</xdr:rowOff>
    </xdr:from>
    <xdr:ext cx="184731" cy="264560"/>
    <xdr:sp macro="" textlink="">
      <xdr:nvSpPr>
        <xdr:cNvPr id="26" name="3 CuadroTexto">
          <a:extLst>
            <a:ext uri="{FF2B5EF4-FFF2-40B4-BE49-F238E27FC236}">
              <a16:creationId xmlns:a16="http://schemas.microsoft.com/office/drawing/2014/main" id="{A23B1910-D15D-457A-9961-64DD0D723554}"/>
            </a:ext>
          </a:extLst>
        </xdr:cNvPr>
        <xdr:cNvSpPr txBox="1"/>
      </xdr:nvSpPr>
      <xdr:spPr>
        <a:xfrm>
          <a:off x="8286750" y="33766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12</xdr:col>
      <xdr:colOff>1114425</xdr:colOff>
      <xdr:row>6</xdr:row>
      <xdr:rowOff>381000</xdr:rowOff>
    </xdr:from>
    <xdr:ext cx="184731" cy="264560"/>
    <xdr:sp macro="" textlink="">
      <xdr:nvSpPr>
        <xdr:cNvPr id="27" name="3 CuadroTexto">
          <a:extLst>
            <a:ext uri="{FF2B5EF4-FFF2-40B4-BE49-F238E27FC236}">
              <a16:creationId xmlns:a16="http://schemas.microsoft.com/office/drawing/2014/main" id="{839A3AD7-90A2-4D16-AA18-0074946819FC}"/>
            </a:ext>
          </a:extLst>
        </xdr:cNvPr>
        <xdr:cNvSpPr txBox="1"/>
      </xdr:nvSpPr>
      <xdr:spPr>
        <a:xfrm>
          <a:off x="8286750" y="33766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1114425</xdr:colOff>
      <xdr:row>7</xdr:row>
      <xdr:rowOff>381000</xdr:rowOff>
    </xdr:from>
    <xdr:ext cx="184731" cy="264560"/>
    <xdr:sp macro="" textlink="">
      <xdr:nvSpPr>
        <xdr:cNvPr id="28" name="3 CuadroTexto">
          <a:extLst>
            <a:ext uri="{FF2B5EF4-FFF2-40B4-BE49-F238E27FC236}">
              <a16:creationId xmlns:a16="http://schemas.microsoft.com/office/drawing/2014/main" id="{16D10BCD-9568-4C7D-B330-77CE11653159}"/>
            </a:ext>
          </a:extLst>
        </xdr:cNvPr>
        <xdr:cNvSpPr txBox="1"/>
      </xdr:nvSpPr>
      <xdr:spPr>
        <a:xfrm>
          <a:off x="8286750" y="38909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12</xdr:col>
      <xdr:colOff>1114425</xdr:colOff>
      <xdr:row>7</xdr:row>
      <xdr:rowOff>381000</xdr:rowOff>
    </xdr:from>
    <xdr:ext cx="184731" cy="264560"/>
    <xdr:sp macro="" textlink="">
      <xdr:nvSpPr>
        <xdr:cNvPr id="29" name="3 CuadroTexto">
          <a:extLst>
            <a:ext uri="{FF2B5EF4-FFF2-40B4-BE49-F238E27FC236}">
              <a16:creationId xmlns:a16="http://schemas.microsoft.com/office/drawing/2014/main" id="{9CEEF5A3-A015-49C0-95E4-FB3E3CA97247}"/>
            </a:ext>
          </a:extLst>
        </xdr:cNvPr>
        <xdr:cNvSpPr txBox="1"/>
      </xdr:nvSpPr>
      <xdr:spPr>
        <a:xfrm>
          <a:off x="8286750" y="38909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1114425</xdr:colOff>
      <xdr:row>8</xdr:row>
      <xdr:rowOff>381000</xdr:rowOff>
    </xdr:from>
    <xdr:ext cx="184731" cy="264560"/>
    <xdr:sp macro="" textlink="">
      <xdr:nvSpPr>
        <xdr:cNvPr id="30" name="3 CuadroTexto">
          <a:extLst>
            <a:ext uri="{FF2B5EF4-FFF2-40B4-BE49-F238E27FC236}">
              <a16:creationId xmlns:a16="http://schemas.microsoft.com/office/drawing/2014/main" id="{9EAA1285-C917-4E80-AABB-27305AFF7B16}"/>
            </a:ext>
          </a:extLst>
        </xdr:cNvPr>
        <xdr:cNvSpPr txBox="1"/>
      </xdr:nvSpPr>
      <xdr:spPr>
        <a:xfrm>
          <a:off x="8286750" y="47482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12</xdr:col>
      <xdr:colOff>1114425</xdr:colOff>
      <xdr:row>8</xdr:row>
      <xdr:rowOff>381000</xdr:rowOff>
    </xdr:from>
    <xdr:ext cx="184731" cy="264560"/>
    <xdr:sp macro="" textlink="">
      <xdr:nvSpPr>
        <xdr:cNvPr id="31" name="3 CuadroTexto">
          <a:extLst>
            <a:ext uri="{FF2B5EF4-FFF2-40B4-BE49-F238E27FC236}">
              <a16:creationId xmlns:a16="http://schemas.microsoft.com/office/drawing/2014/main" id="{E0F33C39-A903-4449-A558-A200800CECF1}"/>
            </a:ext>
          </a:extLst>
        </xdr:cNvPr>
        <xdr:cNvSpPr txBox="1"/>
      </xdr:nvSpPr>
      <xdr:spPr>
        <a:xfrm>
          <a:off x="8286750" y="47482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1114425</xdr:colOff>
      <xdr:row>9</xdr:row>
      <xdr:rowOff>381000</xdr:rowOff>
    </xdr:from>
    <xdr:ext cx="184731" cy="264560"/>
    <xdr:sp macro="" textlink="">
      <xdr:nvSpPr>
        <xdr:cNvPr id="32" name="3 CuadroTexto">
          <a:extLst>
            <a:ext uri="{FF2B5EF4-FFF2-40B4-BE49-F238E27FC236}">
              <a16:creationId xmlns:a16="http://schemas.microsoft.com/office/drawing/2014/main" id="{CECD450C-02F8-4FA7-A48F-2C9217673FB5}"/>
            </a:ext>
          </a:extLst>
        </xdr:cNvPr>
        <xdr:cNvSpPr txBox="1"/>
      </xdr:nvSpPr>
      <xdr:spPr>
        <a:xfrm>
          <a:off x="8286750" y="56054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12</xdr:col>
      <xdr:colOff>1114425</xdr:colOff>
      <xdr:row>9</xdr:row>
      <xdr:rowOff>381000</xdr:rowOff>
    </xdr:from>
    <xdr:ext cx="184731" cy="264560"/>
    <xdr:sp macro="" textlink="">
      <xdr:nvSpPr>
        <xdr:cNvPr id="33" name="3 CuadroTexto">
          <a:extLst>
            <a:ext uri="{FF2B5EF4-FFF2-40B4-BE49-F238E27FC236}">
              <a16:creationId xmlns:a16="http://schemas.microsoft.com/office/drawing/2014/main" id="{68C85CC7-863C-4FF1-B3F5-0591CA7DF275}"/>
            </a:ext>
          </a:extLst>
        </xdr:cNvPr>
        <xdr:cNvSpPr txBox="1"/>
      </xdr:nvSpPr>
      <xdr:spPr>
        <a:xfrm>
          <a:off x="8286750" y="56054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1114425</xdr:colOff>
      <xdr:row>10</xdr:row>
      <xdr:rowOff>381000</xdr:rowOff>
    </xdr:from>
    <xdr:ext cx="184731" cy="264560"/>
    <xdr:sp macro="" textlink="">
      <xdr:nvSpPr>
        <xdr:cNvPr id="34" name="3 CuadroTexto">
          <a:extLst>
            <a:ext uri="{FF2B5EF4-FFF2-40B4-BE49-F238E27FC236}">
              <a16:creationId xmlns:a16="http://schemas.microsoft.com/office/drawing/2014/main" id="{AFEDC4D6-C737-4F95-9CBC-9CCE0A0DDA8C}"/>
            </a:ext>
          </a:extLst>
        </xdr:cNvPr>
        <xdr:cNvSpPr txBox="1"/>
      </xdr:nvSpPr>
      <xdr:spPr>
        <a:xfrm>
          <a:off x="8286750" y="64627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12</xdr:col>
      <xdr:colOff>1114425</xdr:colOff>
      <xdr:row>10</xdr:row>
      <xdr:rowOff>381000</xdr:rowOff>
    </xdr:from>
    <xdr:ext cx="184731" cy="264560"/>
    <xdr:sp macro="" textlink="">
      <xdr:nvSpPr>
        <xdr:cNvPr id="35" name="3 CuadroTexto">
          <a:extLst>
            <a:ext uri="{FF2B5EF4-FFF2-40B4-BE49-F238E27FC236}">
              <a16:creationId xmlns:a16="http://schemas.microsoft.com/office/drawing/2014/main" id="{70E2B3BA-8938-4D1F-8153-177E583FE7D5}"/>
            </a:ext>
          </a:extLst>
        </xdr:cNvPr>
        <xdr:cNvSpPr txBox="1"/>
      </xdr:nvSpPr>
      <xdr:spPr>
        <a:xfrm>
          <a:off x="8286750" y="64627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1114425</xdr:colOff>
      <xdr:row>4</xdr:row>
      <xdr:rowOff>381000</xdr:rowOff>
    </xdr:from>
    <xdr:ext cx="184731" cy="264560"/>
    <xdr:sp macro="" textlink="">
      <xdr:nvSpPr>
        <xdr:cNvPr id="36" name="3 CuadroTexto">
          <a:extLst>
            <a:ext uri="{FF2B5EF4-FFF2-40B4-BE49-F238E27FC236}">
              <a16:creationId xmlns:a16="http://schemas.microsoft.com/office/drawing/2014/main" id="{99FE9AD6-C24B-4973-9ACE-C0DE77F6A415}"/>
            </a:ext>
          </a:extLst>
        </xdr:cNvPr>
        <xdr:cNvSpPr txBox="1"/>
      </xdr:nvSpPr>
      <xdr:spPr>
        <a:xfrm>
          <a:off x="8286750" y="22050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12</xdr:col>
      <xdr:colOff>1114425</xdr:colOff>
      <xdr:row>4</xdr:row>
      <xdr:rowOff>381000</xdr:rowOff>
    </xdr:from>
    <xdr:ext cx="184731" cy="264560"/>
    <xdr:sp macro="" textlink="">
      <xdr:nvSpPr>
        <xdr:cNvPr id="37" name="3 CuadroTexto">
          <a:extLst>
            <a:ext uri="{FF2B5EF4-FFF2-40B4-BE49-F238E27FC236}">
              <a16:creationId xmlns:a16="http://schemas.microsoft.com/office/drawing/2014/main" id="{CDC29E7C-9ABE-4B97-A432-B61EC9B902D1}"/>
            </a:ext>
          </a:extLst>
        </xdr:cNvPr>
        <xdr:cNvSpPr txBox="1"/>
      </xdr:nvSpPr>
      <xdr:spPr>
        <a:xfrm>
          <a:off x="8286750" y="22050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1114425</xdr:colOff>
      <xdr:row>5</xdr:row>
      <xdr:rowOff>381000</xdr:rowOff>
    </xdr:from>
    <xdr:ext cx="184731" cy="264560"/>
    <xdr:sp macro="" textlink="">
      <xdr:nvSpPr>
        <xdr:cNvPr id="38" name="3 CuadroTexto">
          <a:extLst>
            <a:ext uri="{FF2B5EF4-FFF2-40B4-BE49-F238E27FC236}">
              <a16:creationId xmlns:a16="http://schemas.microsoft.com/office/drawing/2014/main" id="{47C25506-0EB7-4D4D-B39E-BA6AB124F034}"/>
            </a:ext>
          </a:extLst>
        </xdr:cNvPr>
        <xdr:cNvSpPr txBox="1"/>
      </xdr:nvSpPr>
      <xdr:spPr>
        <a:xfrm>
          <a:off x="8286750" y="28908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12</xdr:col>
      <xdr:colOff>1114425</xdr:colOff>
      <xdr:row>5</xdr:row>
      <xdr:rowOff>381000</xdr:rowOff>
    </xdr:from>
    <xdr:ext cx="184731" cy="264560"/>
    <xdr:sp macro="" textlink="">
      <xdr:nvSpPr>
        <xdr:cNvPr id="39" name="3 CuadroTexto">
          <a:extLst>
            <a:ext uri="{FF2B5EF4-FFF2-40B4-BE49-F238E27FC236}">
              <a16:creationId xmlns:a16="http://schemas.microsoft.com/office/drawing/2014/main" id="{5EA9B225-32AD-45A6-8275-EF2A63DC6196}"/>
            </a:ext>
          </a:extLst>
        </xdr:cNvPr>
        <xdr:cNvSpPr txBox="1"/>
      </xdr:nvSpPr>
      <xdr:spPr>
        <a:xfrm>
          <a:off x="8286750" y="28908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1114425</xdr:colOff>
      <xdr:row>6</xdr:row>
      <xdr:rowOff>381000</xdr:rowOff>
    </xdr:from>
    <xdr:ext cx="184731" cy="264560"/>
    <xdr:sp macro="" textlink="">
      <xdr:nvSpPr>
        <xdr:cNvPr id="40" name="3 CuadroTexto">
          <a:extLst>
            <a:ext uri="{FF2B5EF4-FFF2-40B4-BE49-F238E27FC236}">
              <a16:creationId xmlns:a16="http://schemas.microsoft.com/office/drawing/2014/main" id="{6B86F54F-735B-482F-9A19-DC468B10EBCD}"/>
            </a:ext>
          </a:extLst>
        </xdr:cNvPr>
        <xdr:cNvSpPr txBox="1"/>
      </xdr:nvSpPr>
      <xdr:spPr>
        <a:xfrm>
          <a:off x="8286750" y="33766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12</xdr:col>
      <xdr:colOff>1114425</xdr:colOff>
      <xdr:row>6</xdr:row>
      <xdr:rowOff>381000</xdr:rowOff>
    </xdr:from>
    <xdr:ext cx="184731" cy="264560"/>
    <xdr:sp macro="" textlink="">
      <xdr:nvSpPr>
        <xdr:cNvPr id="41" name="3 CuadroTexto">
          <a:extLst>
            <a:ext uri="{FF2B5EF4-FFF2-40B4-BE49-F238E27FC236}">
              <a16:creationId xmlns:a16="http://schemas.microsoft.com/office/drawing/2014/main" id="{65EC72BA-0367-4C0A-ACC3-88DEEE30AE76}"/>
            </a:ext>
          </a:extLst>
        </xdr:cNvPr>
        <xdr:cNvSpPr txBox="1"/>
      </xdr:nvSpPr>
      <xdr:spPr>
        <a:xfrm>
          <a:off x="8286750" y="33766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1114425</xdr:colOff>
      <xdr:row>7</xdr:row>
      <xdr:rowOff>381000</xdr:rowOff>
    </xdr:from>
    <xdr:ext cx="184731" cy="264560"/>
    <xdr:sp macro="" textlink="">
      <xdr:nvSpPr>
        <xdr:cNvPr id="42" name="3 CuadroTexto">
          <a:extLst>
            <a:ext uri="{FF2B5EF4-FFF2-40B4-BE49-F238E27FC236}">
              <a16:creationId xmlns:a16="http://schemas.microsoft.com/office/drawing/2014/main" id="{903B6115-0879-4400-988A-CBD89719AF5B}"/>
            </a:ext>
          </a:extLst>
        </xdr:cNvPr>
        <xdr:cNvSpPr txBox="1"/>
      </xdr:nvSpPr>
      <xdr:spPr>
        <a:xfrm>
          <a:off x="8286750" y="38909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12</xdr:col>
      <xdr:colOff>1114425</xdr:colOff>
      <xdr:row>7</xdr:row>
      <xdr:rowOff>381000</xdr:rowOff>
    </xdr:from>
    <xdr:ext cx="184731" cy="264560"/>
    <xdr:sp macro="" textlink="">
      <xdr:nvSpPr>
        <xdr:cNvPr id="43" name="3 CuadroTexto">
          <a:extLst>
            <a:ext uri="{FF2B5EF4-FFF2-40B4-BE49-F238E27FC236}">
              <a16:creationId xmlns:a16="http://schemas.microsoft.com/office/drawing/2014/main" id="{3235B1EE-14D5-4FEE-9457-8F53EA4D639F}"/>
            </a:ext>
          </a:extLst>
        </xdr:cNvPr>
        <xdr:cNvSpPr txBox="1"/>
      </xdr:nvSpPr>
      <xdr:spPr>
        <a:xfrm>
          <a:off x="8286750" y="38909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1114425</xdr:colOff>
      <xdr:row>8</xdr:row>
      <xdr:rowOff>381000</xdr:rowOff>
    </xdr:from>
    <xdr:ext cx="184731" cy="264560"/>
    <xdr:sp macro="" textlink="">
      <xdr:nvSpPr>
        <xdr:cNvPr id="44" name="3 CuadroTexto">
          <a:extLst>
            <a:ext uri="{FF2B5EF4-FFF2-40B4-BE49-F238E27FC236}">
              <a16:creationId xmlns:a16="http://schemas.microsoft.com/office/drawing/2014/main" id="{C7C03A27-7E49-411C-88FE-8ECAA5BCF67C}"/>
            </a:ext>
          </a:extLst>
        </xdr:cNvPr>
        <xdr:cNvSpPr txBox="1"/>
      </xdr:nvSpPr>
      <xdr:spPr>
        <a:xfrm>
          <a:off x="8286750" y="47482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12</xdr:col>
      <xdr:colOff>1114425</xdr:colOff>
      <xdr:row>8</xdr:row>
      <xdr:rowOff>381000</xdr:rowOff>
    </xdr:from>
    <xdr:ext cx="184731" cy="264560"/>
    <xdr:sp macro="" textlink="">
      <xdr:nvSpPr>
        <xdr:cNvPr id="45" name="3 CuadroTexto">
          <a:extLst>
            <a:ext uri="{FF2B5EF4-FFF2-40B4-BE49-F238E27FC236}">
              <a16:creationId xmlns:a16="http://schemas.microsoft.com/office/drawing/2014/main" id="{5CA015CB-F9CB-4367-B628-792C0161BC98}"/>
            </a:ext>
          </a:extLst>
        </xdr:cNvPr>
        <xdr:cNvSpPr txBox="1"/>
      </xdr:nvSpPr>
      <xdr:spPr>
        <a:xfrm>
          <a:off x="8286750" y="47482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1114425</xdr:colOff>
      <xdr:row>4</xdr:row>
      <xdr:rowOff>381000</xdr:rowOff>
    </xdr:from>
    <xdr:ext cx="184731" cy="264560"/>
    <xdr:sp macro="" textlink="">
      <xdr:nvSpPr>
        <xdr:cNvPr id="46" name="3 CuadroTexto">
          <a:extLst>
            <a:ext uri="{FF2B5EF4-FFF2-40B4-BE49-F238E27FC236}">
              <a16:creationId xmlns:a16="http://schemas.microsoft.com/office/drawing/2014/main" id="{48584E94-4292-412D-80CC-7C99494A3A21}"/>
            </a:ext>
          </a:extLst>
        </xdr:cNvPr>
        <xdr:cNvSpPr txBox="1"/>
      </xdr:nvSpPr>
      <xdr:spPr>
        <a:xfrm>
          <a:off x="8286750" y="22050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12</xdr:col>
      <xdr:colOff>1114425</xdr:colOff>
      <xdr:row>4</xdr:row>
      <xdr:rowOff>381000</xdr:rowOff>
    </xdr:from>
    <xdr:ext cx="184731" cy="264560"/>
    <xdr:sp macro="" textlink="">
      <xdr:nvSpPr>
        <xdr:cNvPr id="47" name="3 CuadroTexto">
          <a:extLst>
            <a:ext uri="{FF2B5EF4-FFF2-40B4-BE49-F238E27FC236}">
              <a16:creationId xmlns:a16="http://schemas.microsoft.com/office/drawing/2014/main" id="{746762B7-BA51-4BA5-9486-DCE4EF777097}"/>
            </a:ext>
          </a:extLst>
        </xdr:cNvPr>
        <xdr:cNvSpPr txBox="1"/>
      </xdr:nvSpPr>
      <xdr:spPr>
        <a:xfrm>
          <a:off x="8286750" y="22050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1114425</xdr:colOff>
      <xdr:row>5</xdr:row>
      <xdr:rowOff>381000</xdr:rowOff>
    </xdr:from>
    <xdr:ext cx="184731" cy="264560"/>
    <xdr:sp macro="" textlink="">
      <xdr:nvSpPr>
        <xdr:cNvPr id="48" name="3 CuadroTexto">
          <a:extLst>
            <a:ext uri="{FF2B5EF4-FFF2-40B4-BE49-F238E27FC236}">
              <a16:creationId xmlns:a16="http://schemas.microsoft.com/office/drawing/2014/main" id="{A1B8F8A9-D019-4036-84B6-DA592C70CAEE}"/>
            </a:ext>
          </a:extLst>
        </xdr:cNvPr>
        <xdr:cNvSpPr txBox="1"/>
      </xdr:nvSpPr>
      <xdr:spPr>
        <a:xfrm>
          <a:off x="8286750" y="28908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12</xdr:col>
      <xdr:colOff>1114425</xdr:colOff>
      <xdr:row>5</xdr:row>
      <xdr:rowOff>381000</xdr:rowOff>
    </xdr:from>
    <xdr:ext cx="184731" cy="264560"/>
    <xdr:sp macro="" textlink="">
      <xdr:nvSpPr>
        <xdr:cNvPr id="49" name="3 CuadroTexto">
          <a:extLst>
            <a:ext uri="{FF2B5EF4-FFF2-40B4-BE49-F238E27FC236}">
              <a16:creationId xmlns:a16="http://schemas.microsoft.com/office/drawing/2014/main" id="{D0966281-E3F3-449A-B622-CA8A123119D0}"/>
            </a:ext>
          </a:extLst>
        </xdr:cNvPr>
        <xdr:cNvSpPr txBox="1"/>
      </xdr:nvSpPr>
      <xdr:spPr>
        <a:xfrm>
          <a:off x="8286750" y="28908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1114425</xdr:colOff>
      <xdr:row>6</xdr:row>
      <xdr:rowOff>381000</xdr:rowOff>
    </xdr:from>
    <xdr:ext cx="184731" cy="264560"/>
    <xdr:sp macro="" textlink="">
      <xdr:nvSpPr>
        <xdr:cNvPr id="50" name="3 CuadroTexto">
          <a:extLst>
            <a:ext uri="{FF2B5EF4-FFF2-40B4-BE49-F238E27FC236}">
              <a16:creationId xmlns:a16="http://schemas.microsoft.com/office/drawing/2014/main" id="{CBE0D926-CB16-4944-A173-F4454F2B552A}"/>
            </a:ext>
          </a:extLst>
        </xdr:cNvPr>
        <xdr:cNvSpPr txBox="1"/>
      </xdr:nvSpPr>
      <xdr:spPr>
        <a:xfrm>
          <a:off x="8286750" y="33766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12</xdr:col>
      <xdr:colOff>1114425</xdr:colOff>
      <xdr:row>6</xdr:row>
      <xdr:rowOff>381000</xdr:rowOff>
    </xdr:from>
    <xdr:ext cx="184731" cy="264560"/>
    <xdr:sp macro="" textlink="">
      <xdr:nvSpPr>
        <xdr:cNvPr id="51" name="3 CuadroTexto">
          <a:extLst>
            <a:ext uri="{FF2B5EF4-FFF2-40B4-BE49-F238E27FC236}">
              <a16:creationId xmlns:a16="http://schemas.microsoft.com/office/drawing/2014/main" id="{3157F630-5802-479C-82C5-30FCB8A711A2}"/>
            </a:ext>
          </a:extLst>
        </xdr:cNvPr>
        <xdr:cNvSpPr txBox="1"/>
      </xdr:nvSpPr>
      <xdr:spPr>
        <a:xfrm>
          <a:off x="8286750" y="33766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1114425</xdr:colOff>
      <xdr:row>7</xdr:row>
      <xdr:rowOff>381000</xdr:rowOff>
    </xdr:from>
    <xdr:ext cx="184731" cy="264560"/>
    <xdr:sp macro="" textlink="">
      <xdr:nvSpPr>
        <xdr:cNvPr id="52" name="3 CuadroTexto">
          <a:extLst>
            <a:ext uri="{FF2B5EF4-FFF2-40B4-BE49-F238E27FC236}">
              <a16:creationId xmlns:a16="http://schemas.microsoft.com/office/drawing/2014/main" id="{795C8DDB-2681-4D5F-B2A3-49F26DC5C8C8}"/>
            </a:ext>
          </a:extLst>
        </xdr:cNvPr>
        <xdr:cNvSpPr txBox="1"/>
      </xdr:nvSpPr>
      <xdr:spPr>
        <a:xfrm>
          <a:off x="8286750" y="38909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12</xdr:col>
      <xdr:colOff>1114425</xdr:colOff>
      <xdr:row>7</xdr:row>
      <xdr:rowOff>381000</xdr:rowOff>
    </xdr:from>
    <xdr:ext cx="184731" cy="264560"/>
    <xdr:sp macro="" textlink="">
      <xdr:nvSpPr>
        <xdr:cNvPr id="53" name="3 CuadroTexto">
          <a:extLst>
            <a:ext uri="{FF2B5EF4-FFF2-40B4-BE49-F238E27FC236}">
              <a16:creationId xmlns:a16="http://schemas.microsoft.com/office/drawing/2014/main" id="{654EA073-BE5B-4219-8126-C73FE8A348AF}"/>
            </a:ext>
          </a:extLst>
        </xdr:cNvPr>
        <xdr:cNvSpPr txBox="1"/>
      </xdr:nvSpPr>
      <xdr:spPr>
        <a:xfrm>
          <a:off x="8286750" y="38909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1114425</xdr:colOff>
      <xdr:row>8</xdr:row>
      <xdr:rowOff>381000</xdr:rowOff>
    </xdr:from>
    <xdr:ext cx="184731" cy="264560"/>
    <xdr:sp macro="" textlink="">
      <xdr:nvSpPr>
        <xdr:cNvPr id="54" name="3 CuadroTexto">
          <a:extLst>
            <a:ext uri="{FF2B5EF4-FFF2-40B4-BE49-F238E27FC236}">
              <a16:creationId xmlns:a16="http://schemas.microsoft.com/office/drawing/2014/main" id="{F3443B4E-9CE7-41C0-9BF2-772D34D8D4C3}"/>
            </a:ext>
          </a:extLst>
        </xdr:cNvPr>
        <xdr:cNvSpPr txBox="1"/>
      </xdr:nvSpPr>
      <xdr:spPr>
        <a:xfrm>
          <a:off x="8286750" y="47482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12</xdr:col>
      <xdr:colOff>1114425</xdr:colOff>
      <xdr:row>8</xdr:row>
      <xdr:rowOff>381000</xdr:rowOff>
    </xdr:from>
    <xdr:ext cx="184731" cy="264560"/>
    <xdr:sp macro="" textlink="">
      <xdr:nvSpPr>
        <xdr:cNvPr id="55" name="3 CuadroTexto">
          <a:extLst>
            <a:ext uri="{FF2B5EF4-FFF2-40B4-BE49-F238E27FC236}">
              <a16:creationId xmlns:a16="http://schemas.microsoft.com/office/drawing/2014/main" id="{F8B53327-2C37-4447-874B-31D49DF82F3D}"/>
            </a:ext>
          </a:extLst>
        </xdr:cNvPr>
        <xdr:cNvSpPr txBox="1"/>
      </xdr:nvSpPr>
      <xdr:spPr>
        <a:xfrm>
          <a:off x="8286750" y="47482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1114425</xdr:colOff>
      <xdr:row>9</xdr:row>
      <xdr:rowOff>381000</xdr:rowOff>
    </xdr:from>
    <xdr:ext cx="184731" cy="264560"/>
    <xdr:sp macro="" textlink="">
      <xdr:nvSpPr>
        <xdr:cNvPr id="56" name="3 CuadroTexto">
          <a:extLst>
            <a:ext uri="{FF2B5EF4-FFF2-40B4-BE49-F238E27FC236}">
              <a16:creationId xmlns:a16="http://schemas.microsoft.com/office/drawing/2014/main" id="{7C920754-B711-49F4-A555-529D268FEEA6}"/>
            </a:ext>
          </a:extLst>
        </xdr:cNvPr>
        <xdr:cNvSpPr txBox="1"/>
      </xdr:nvSpPr>
      <xdr:spPr>
        <a:xfrm>
          <a:off x="8286750" y="56054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12</xdr:col>
      <xdr:colOff>1114425</xdr:colOff>
      <xdr:row>9</xdr:row>
      <xdr:rowOff>381000</xdr:rowOff>
    </xdr:from>
    <xdr:ext cx="184731" cy="264560"/>
    <xdr:sp macro="" textlink="">
      <xdr:nvSpPr>
        <xdr:cNvPr id="57" name="3 CuadroTexto">
          <a:extLst>
            <a:ext uri="{FF2B5EF4-FFF2-40B4-BE49-F238E27FC236}">
              <a16:creationId xmlns:a16="http://schemas.microsoft.com/office/drawing/2014/main" id="{62921C94-A8C7-4004-9B63-F508AFDA3F2F}"/>
            </a:ext>
          </a:extLst>
        </xdr:cNvPr>
        <xdr:cNvSpPr txBox="1"/>
      </xdr:nvSpPr>
      <xdr:spPr>
        <a:xfrm>
          <a:off x="8286750" y="560546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1114425</xdr:colOff>
      <xdr:row>10</xdr:row>
      <xdr:rowOff>381000</xdr:rowOff>
    </xdr:from>
    <xdr:ext cx="184731" cy="264560"/>
    <xdr:sp macro="" textlink="">
      <xdr:nvSpPr>
        <xdr:cNvPr id="58" name="3 CuadroTexto">
          <a:extLst>
            <a:ext uri="{FF2B5EF4-FFF2-40B4-BE49-F238E27FC236}">
              <a16:creationId xmlns:a16="http://schemas.microsoft.com/office/drawing/2014/main" id="{2CE382E4-CC44-437F-AC1D-1602985B065A}"/>
            </a:ext>
          </a:extLst>
        </xdr:cNvPr>
        <xdr:cNvSpPr txBox="1"/>
      </xdr:nvSpPr>
      <xdr:spPr>
        <a:xfrm>
          <a:off x="8286750" y="64627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12</xdr:col>
      <xdr:colOff>1114425</xdr:colOff>
      <xdr:row>10</xdr:row>
      <xdr:rowOff>381000</xdr:rowOff>
    </xdr:from>
    <xdr:ext cx="184731" cy="264560"/>
    <xdr:sp macro="" textlink="">
      <xdr:nvSpPr>
        <xdr:cNvPr id="59" name="3 CuadroTexto">
          <a:extLst>
            <a:ext uri="{FF2B5EF4-FFF2-40B4-BE49-F238E27FC236}">
              <a16:creationId xmlns:a16="http://schemas.microsoft.com/office/drawing/2014/main" id="{5A10E11B-E2E3-4BBD-8200-9D2A34E24BC4}"/>
            </a:ext>
          </a:extLst>
        </xdr:cNvPr>
        <xdr:cNvSpPr txBox="1"/>
      </xdr:nvSpPr>
      <xdr:spPr>
        <a:xfrm>
          <a:off x="8286750" y="64627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1114425</xdr:colOff>
      <xdr:row>10</xdr:row>
      <xdr:rowOff>381000</xdr:rowOff>
    </xdr:from>
    <xdr:ext cx="184731" cy="264560"/>
    <xdr:sp macro="" textlink="">
      <xdr:nvSpPr>
        <xdr:cNvPr id="60" name="3 CuadroTexto">
          <a:extLst>
            <a:ext uri="{FF2B5EF4-FFF2-40B4-BE49-F238E27FC236}">
              <a16:creationId xmlns:a16="http://schemas.microsoft.com/office/drawing/2014/main" id="{C36DDF92-9231-4767-83E2-63AF180FAA6F}"/>
            </a:ext>
          </a:extLst>
        </xdr:cNvPr>
        <xdr:cNvSpPr txBox="1"/>
      </xdr:nvSpPr>
      <xdr:spPr>
        <a:xfrm>
          <a:off x="8286750" y="64627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12</xdr:col>
      <xdr:colOff>1114425</xdr:colOff>
      <xdr:row>10</xdr:row>
      <xdr:rowOff>381000</xdr:rowOff>
    </xdr:from>
    <xdr:ext cx="184731" cy="264560"/>
    <xdr:sp macro="" textlink="">
      <xdr:nvSpPr>
        <xdr:cNvPr id="61" name="3 CuadroTexto">
          <a:extLst>
            <a:ext uri="{FF2B5EF4-FFF2-40B4-BE49-F238E27FC236}">
              <a16:creationId xmlns:a16="http://schemas.microsoft.com/office/drawing/2014/main" id="{CA005281-C228-457B-AE38-A39141404E5C}"/>
            </a:ext>
          </a:extLst>
        </xdr:cNvPr>
        <xdr:cNvSpPr txBox="1"/>
      </xdr:nvSpPr>
      <xdr:spPr>
        <a:xfrm>
          <a:off x="8286750" y="64627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1114425</xdr:colOff>
      <xdr:row>10</xdr:row>
      <xdr:rowOff>381000</xdr:rowOff>
    </xdr:from>
    <xdr:ext cx="184731" cy="264560"/>
    <xdr:sp macro="" textlink="">
      <xdr:nvSpPr>
        <xdr:cNvPr id="62" name="3 CuadroTexto">
          <a:extLst>
            <a:ext uri="{FF2B5EF4-FFF2-40B4-BE49-F238E27FC236}">
              <a16:creationId xmlns:a16="http://schemas.microsoft.com/office/drawing/2014/main" id="{F9E70526-ED76-4EB3-BFC0-78B764383DE2}"/>
            </a:ext>
          </a:extLst>
        </xdr:cNvPr>
        <xdr:cNvSpPr txBox="1"/>
      </xdr:nvSpPr>
      <xdr:spPr>
        <a:xfrm>
          <a:off x="8286750" y="64627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12</xdr:col>
      <xdr:colOff>1114425</xdr:colOff>
      <xdr:row>10</xdr:row>
      <xdr:rowOff>381000</xdr:rowOff>
    </xdr:from>
    <xdr:ext cx="184731" cy="264560"/>
    <xdr:sp macro="" textlink="">
      <xdr:nvSpPr>
        <xdr:cNvPr id="63" name="3 CuadroTexto">
          <a:extLst>
            <a:ext uri="{FF2B5EF4-FFF2-40B4-BE49-F238E27FC236}">
              <a16:creationId xmlns:a16="http://schemas.microsoft.com/office/drawing/2014/main" id="{4DD82A98-B672-432E-B344-BCC1EFAE8F97}"/>
            </a:ext>
          </a:extLst>
        </xdr:cNvPr>
        <xdr:cNvSpPr txBox="1"/>
      </xdr:nvSpPr>
      <xdr:spPr>
        <a:xfrm>
          <a:off x="8286750" y="64627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1114425</xdr:colOff>
      <xdr:row>10</xdr:row>
      <xdr:rowOff>381000</xdr:rowOff>
    </xdr:from>
    <xdr:ext cx="184731" cy="264560"/>
    <xdr:sp macro="" textlink="">
      <xdr:nvSpPr>
        <xdr:cNvPr id="64" name="3 CuadroTexto">
          <a:extLst>
            <a:ext uri="{FF2B5EF4-FFF2-40B4-BE49-F238E27FC236}">
              <a16:creationId xmlns:a16="http://schemas.microsoft.com/office/drawing/2014/main" id="{256B23C1-788A-470B-BCBC-92A64896B911}"/>
            </a:ext>
          </a:extLst>
        </xdr:cNvPr>
        <xdr:cNvSpPr txBox="1"/>
      </xdr:nvSpPr>
      <xdr:spPr>
        <a:xfrm>
          <a:off x="8286750" y="64627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12</xdr:col>
      <xdr:colOff>1114425</xdr:colOff>
      <xdr:row>10</xdr:row>
      <xdr:rowOff>381000</xdr:rowOff>
    </xdr:from>
    <xdr:ext cx="184731" cy="264560"/>
    <xdr:sp macro="" textlink="">
      <xdr:nvSpPr>
        <xdr:cNvPr id="65" name="3 CuadroTexto">
          <a:extLst>
            <a:ext uri="{FF2B5EF4-FFF2-40B4-BE49-F238E27FC236}">
              <a16:creationId xmlns:a16="http://schemas.microsoft.com/office/drawing/2014/main" id="{438B28C7-DB8B-4877-A7C7-ADFC5C843029}"/>
            </a:ext>
          </a:extLst>
        </xdr:cNvPr>
        <xdr:cNvSpPr txBox="1"/>
      </xdr:nvSpPr>
      <xdr:spPr>
        <a:xfrm>
          <a:off x="8286750" y="64627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1114425</xdr:colOff>
      <xdr:row>4</xdr:row>
      <xdr:rowOff>381000</xdr:rowOff>
    </xdr:from>
    <xdr:ext cx="184731" cy="264560"/>
    <xdr:sp macro="" textlink="">
      <xdr:nvSpPr>
        <xdr:cNvPr id="66" name="3 CuadroTexto">
          <a:extLst>
            <a:ext uri="{FF2B5EF4-FFF2-40B4-BE49-F238E27FC236}">
              <a16:creationId xmlns:a16="http://schemas.microsoft.com/office/drawing/2014/main" id="{F9392FCD-4B62-40B1-9AB3-6D8ABAAA38D8}"/>
            </a:ext>
          </a:extLst>
        </xdr:cNvPr>
        <xdr:cNvSpPr txBox="1"/>
      </xdr:nvSpPr>
      <xdr:spPr>
        <a:xfrm>
          <a:off x="8286750" y="134778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12</xdr:col>
      <xdr:colOff>1114425</xdr:colOff>
      <xdr:row>4</xdr:row>
      <xdr:rowOff>381000</xdr:rowOff>
    </xdr:from>
    <xdr:ext cx="184731" cy="264560"/>
    <xdr:sp macro="" textlink="">
      <xdr:nvSpPr>
        <xdr:cNvPr id="67" name="3 CuadroTexto">
          <a:extLst>
            <a:ext uri="{FF2B5EF4-FFF2-40B4-BE49-F238E27FC236}">
              <a16:creationId xmlns:a16="http://schemas.microsoft.com/office/drawing/2014/main" id="{DE2865FC-5586-482F-B03F-10478B4DB4A0}"/>
            </a:ext>
          </a:extLst>
        </xdr:cNvPr>
        <xdr:cNvSpPr txBox="1"/>
      </xdr:nvSpPr>
      <xdr:spPr>
        <a:xfrm>
          <a:off x="8286750" y="134778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1114425</xdr:colOff>
      <xdr:row>5</xdr:row>
      <xdr:rowOff>381000</xdr:rowOff>
    </xdr:from>
    <xdr:ext cx="184731" cy="264560"/>
    <xdr:sp macro="" textlink="">
      <xdr:nvSpPr>
        <xdr:cNvPr id="68" name="3 CuadroTexto">
          <a:extLst>
            <a:ext uri="{FF2B5EF4-FFF2-40B4-BE49-F238E27FC236}">
              <a16:creationId xmlns:a16="http://schemas.microsoft.com/office/drawing/2014/main" id="{AEE92ED0-2B83-4999-8BD5-492EB05ECE53}"/>
            </a:ext>
          </a:extLst>
        </xdr:cNvPr>
        <xdr:cNvSpPr txBox="1"/>
      </xdr:nvSpPr>
      <xdr:spPr>
        <a:xfrm>
          <a:off x="8286750" y="134778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12</xdr:col>
      <xdr:colOff>1114425</xdr:colOff>
      <xdr:row>5</xdr:row>
      <xdr:rowOff>381000</xdr:rowOff>
    </xdr:from>
    <xdr:ext cx="184731" cy="264560"/>
    <xdr:sp macro="" textlink="">
      <xdr:nvSpPr>
        <xdr:cNvPr id="69" name="3 CuadroTexto">
          <a:extLst>
            <a:ext uri="{FF2B5EF4-FFF2-40B4-BE49-F238E27FC236}">
              <a16:creationId xmlns:a16="http://schemas.microsoft.com/office/drawing/2014/main" id="{69A2C062-D1F1-4FDF-B439-A58F6394EAEA}"/>
            </a:ext>
          </a:extLst>
        </xdr:cNvPr>
        <xdr:cNvSpPr txBox="1"/>
      </xdr:nvSpPr>
      <xdr:spPr>
        <a:xfrm>
          <a:off x="8286750" y="134778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1114425</xdr:colOff>
      <xdr:row>6</xdr:row>
      <xdr:rowOff>381000</xdr:rowOff>
    </xdr:from>
    <xdr:ext cx="184731" cy="264560"/>
    <xdr:sp macro="" textlink="">
      <xdr:nvSpPr>
        <xdr:cNvPr id="70" name="3 CuadroTexto">
          <a:extLst>
            <a:ext uri="{FF2B5EF4-FFF2-40B4-BE49-F238E27FC236}">
              <a16:creationId xmlns:a16="http://schemas.microsoft.com/office/drawing/2014/main" id="{9BB8D2A3-F5CB-4C15-BF42-A39A02CFA7ED}"/>
            </a:ext>
          </a:extLst>
        </xdr:cNvPr>
        <xdr:cNvSpPr txBox="1"/>
      </xdr:nvSpPr>
      <xdr:spPr>
        <a:xfrm>
          <a:off x="8286750" y="134778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12</xdr:col>
      <xdr:colOff>1114425</xdr:colOff>
      <xdr:row>6</xdr:row>
      <xdr:rowOff>381000</xdr:rowOff>
    </xdr:from>
    <xdr:ext cx="184731" cy="264560"/>
    <xdr:sp macro="" textlink="">
      <xdr:nvSpPr>
        <xdr:cNvPr id="71" name="3 CuadroTexto">
          <a:extLst>
            <a:ext uri="{FF2B5EF4-FFF2-40B4-BE49-F238E27FC236}">
              <a16:creationId xmlns:a16="http://schemas.microsoft.com/office/drawing/2014/main" id="{A92468B0-F713-4303-BE2F-F5E7FDF63418}"/>
            </a:ext>
          </a:extLst>
        </xdr:cNvPr>
        <xdr:cNvSpPr txBox="1"/>
      </xdr:nvSpPr>
      <xdr:spPr>
        <a:xfrm>
          <a:off x="8286750" y="134778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1114425</xdr:colOff>
      <xdr:row>7</xdr:row>
      <xdr:rowOff>381000</xdr:rowOff>
    </xdr:from>
    <xdr:ext cx="184731" cy="264560"/>
    <xdr:sp macro="" textlink="">
      <xdr:nvSpPr>
        <xdr:cNvPr id="72" name="3 CuadroTexto">
          <a:extLst>
            <a:ext uri="{FF2B5EF4-FFF2-40B4-BE49-F238E27FC236}">
              <a16:creationId xmlns:a16="http://schemas.microsoft.com/office/drawing/2014/main" id="{0411A706-597F-4801-A1FD-0BA6D56CB8E0}"/>
            </a:ext>
          </a:extLst>
        </xdr:cNvPr>
        <xdr:cNvSpPr txBox="1"/>
      </xdr:nvSpPr>
      <xdr:spPr>
        <a:xfrm>
          <a:off x="8286750" y="134778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12</xdr:col>
      <xdr:colOff>1114425</xdr:colOff>
      <xdr:row>7</xdr:row>
      <xdr:rowOff>381000</xdr:rowOff>
    </xdr:from>
    <xdr:ext cx="184731" cy="264560"/>
    <xdr:sp macro="" textlink="">
      <xdr:nvSpPr>
        <xdr:cNvPr id="73" name="3 CuadroTexto">
          <a:extLst>
            <a:ext uri="{FF2B5EF4-FFF2-40B4-BE49-F238E27FC236}">
              <a16:creationId xmlns:a16="http://schemas.microsoft.com/office/drawing/2014/main" id="{C7747CC3-D4F9-4F9E-973E-438C2B78B4CF}"/>
            </a:ext>
          </a:extLst>
        </xdr:cNvPr>
        <xdr:cNvSpPr txBox="1"/>
      </xdr:nvSpPr>
      <xdr:spPr>
        <a:xfrm>
          <a:off x="8286750" y="134778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1114425</xdr:colOff>
      <xdr:row>8</xdr:row>
      <xdr:rowOff>381000</xdr:rowOff>
    </xdr:from>
    <xdr:ext cx="184731" cy="264560"/>
    <xdr:sp macro="" textlink="">
      <xdr:nvSpPr>
        <xdr:cNvPr id="74" name="3 CuadroTexto">
          <a:extLst>
            <a:ext uri="{FF2B5EF4-FFF2-40B4-BE49-F238E27FC236}">
              <a16:creationId xmlns:a16="http://schemas.microsoft.com/office/drawing/2014/main" id="{78E3823F-AE04-4125-B8CB-9E1E7DFF330B}"/>
            </a:ext>
          </a:extLst>
        </xdr:cNvPr>
        <xdr:cNvSpPr txBox="1"/>
      </xdr:nvSpPr>
      <xdr:spPr>
        <a:xfrm>
          <a:off x="8286750" y="134778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12</xdr:col>
      <xdr:colOff>1114425</xdr:colOff>
      <xdr:row>8</xdr:row>
      <xdr:rowOff>381000</xdr:rowOff>
    </xdr:from>
    <xdr:ext cx="184731" cy="264560"/>
    <xdr:sp macro="" textlink="">
      <xdr:nvSpPr>
        <xdr:cNvPr id="75" name="3 CuadroTexto">
          <a:extLst>
            <a:ext uri="{FF2B5EF4-FFF2-40B4-BE49-F238E27FC236}">
              <a16:creationId xmlns:a16="http://schemas.microsoft.com/office/drawing/2014/main" id="{B1F95614-8339-4BFF-B96F-FC3D09E78ECE}"/>
            </a:ext>
          </a:extLst>
        </xdr:cNvPr>
        <xdr:cNvSpPr txBox="1"/>
      </xdr:nvSpPr>
      <xdr:spPr>
        <a:xfrm>
          <a:off x="8286750" y="134778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1114425</xdr:colOff>
      <xdr:row>9</xdr:row>
      <xdr:rowOff>381000</xdr:rowOff>
    </xdr:from>
    <xdr:ext cx="184731" cy="264560"/>
    <xdr:sp macro="" textlink="">
      <xdr:nvSpPr>
        <xdr:cNvPr id="76" name="3 CuadroTexto">
          <a:extLst>
            <a:ext uri="{FF2B5EF4-FFF2-40B4-BE49-F238E27FC236}">
              <a16:creationId xmlns:a16="http://schemas.microsoft.com/office/drawing/2014/main" id="{9B12E355-915E-43E9-8F38-13813E49B943}"/>
            </a:ext>
          </a:extLst>
        </xdr:cNvPr>
        <xdr:cNvSpPr txBox="1"/>
      </xdr:nvSpPr>
      <xdr:spPr>
        <a:xfrm>
          <a:off x="8286750" y="134778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12</xdr:col>
      <xdr:colOff>1114425</xdr:colOff>
      <xdr:row>9</xdr:row>
      <xdr:rowOff>381000</xdr:rowOff>
    </xdr:from>
    <xdr:ext cx="184731" cy="264560"/>
    <xdr:sp macro="" textlink="">
      <xdr:nvSpPr>
        <xdr:cNvPr id="77" name="3 CuadroTexto">
          <a:extLst>
            <a:ext uri="{FF2B5EF4-FFF2-40B4-BE49-F238E27FC236}">
              <a16:creationId xmlns:a16="http://schemas.microsoft.com/office/drawing/2014/main" id="{6B4659D3-A1D3-40DC-96F0-6D935FB68448}"/>
            </a:ext>
          </a:extLst>
        </xdr:cNvPr>
        <xdr:cNvSpPr txBox="1"/>
      </xdr:nvSpPr>
      <xdr:spPr>
        <a:xfrm>
          <a:off x="8286750" y="134778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1114425</xdr:colOff>
      <xdr:row>10</xdr:row>
      <xdr:rowOff>381000</xdr:rowOff>
    </xdr:from>
    <xdr:ext cx="184731" cy="264560"/>
    <xdr:sp macro="" textlink="">
      <xdr:nvSpPr>
        <xdr:cNvPr id="78" name="3 CuadroTexto">
          <a:extLst>
            <a:ext uri="{FF2B5EF4-FFF2-40B4-BE49-F238E27FC236}">
              <a16:creationId xmlns:a16="http://schemas.microsoft.com/office/drawing/2014/main" id="{937E5BBA-3002-4F29-931B-F9CF8CB24EF8}"/>
            </a:ext>
          </a:extLst>
        </xdr:cNvPr>
        <xdr:cNvSpPr txBox="1"/>
      </xdr:nvSpPr>
      <xdr:spPr>
        <a:xfrm>
          <a:off x="8286750" y="134778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12</xdr:col>
      <xdr:colOff>1114425</xdr:colOff>
      <xdr:row>10</xdr:row>
      <xdr:rowOff>381000</xdr:rowOff>
    </xdr:from>
    <xdr:ext cx="184731" cy="264560"/>
    <xdr:sp macro="" textlink="">
      <xdr:nvSpPr>
        <xdr:cNvPr id="79" name="3 CuadroTexto">
          <a:extLst>
            <a:ext uri="{FF2B5EF4-FFF2-40B4-BE49-F238E27FC236}">
              <a16:creationId xmlns:a16="http://schemas.microsoft.com/office/drawing/2014/main" id="{A649C2D1-94DB-4329-AB20-52E37D8A6180}"/>
            </a:ext>
          </a:extLst>
        </xdr:cNvPr>
        <xdr:cNvSpPr txBox="1"/>
      </xdr:nvSpPr>
      <xdr:spPr>
        <a:xfrm>
          <a:off x="8286750" y="134778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5</xdr:col>
      <xdr:colOff>1868366</xdr:colOff>
      <xdr:row>0</xdr:row>
      <xdr:rowOff>411808</xdr:rowOff>
    </xdr:from>
    <xdr:to>
      <xdr:col>10</xdr:col>
      <xdr:colOff>2130135</xdr:colOff>
      <xdr:row>3</xdr:row>
      <xdr:rowOff>398318</xdr:rowOff>
    </xdr:to>
    <xdr:sp macro="" textlink="">
      <xdr:nvSpPr>
        <xdr:cNvPr id="2" name="1 Rectángulo">
          <a:extLst>
            <a:ext uri="{FF2B5EF4-FFF2-40B4-BE49-F238E27FC236}">
              <a16:creationId xmlns:a16="http://schemas.microsoft.com/office/drawing/2014/main" id="{E431E453-D629-4B24-B918-D5C518333543}"/>
            </a:ext>
          </a:extLst>
        </xdr:cNvPr>
        <xdr:cNvSpPr/>
      </xdr:nvSpPr>
      <xdr:spPr>
        <a:xfrm>
          <a:off x="7816729" y="183208"/>
          <a:ext cx="4067006" cy="543723"/>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AR" sz="1400" b="1">
              <a:solidFill>
                <a:schemeClr val="tx1"/>
              </a:solidFill>
              <a:latin typeface="Arial Narrow" panose="020B0606020202030204" pitchFamily="34" charset="0"/>
            </a:rPr>
            <a:t>NOMINA</a:t>
          </a:r>
          <a:r>
            <a:rPr lang="es-AR" sz="1400" b="1" baseline="0">
              <a:solidFill>
                <a:schemeClr val="tx1"/>
              </a:solidFill>
              <a:latin typeface="Arial Narrow" panose="020B0606020202030204" pitchFamily="34" charset="0"/>
            </a:rPr>
            <a:t> PERIODO JUNIO 2023</a:t>
          </a:r>
          <a:endParaRPr lang="es-AR" sz="1400" b="1">
            <a:solidFill>
              <a:schemeClr val="tx1"/>
            </a:solidFill>
            <a:latin typeface="Arial Narrow" panose="020B0606020202030204" pitchFamily="34" charset="0"/>
          </a:endParaRPr>
        </a:p>
      </xdr:txBody>
    </xdr:sp>
    <xdr:clientData/>
  </xdr:twoCellAnchor>
  <xdr:twoCellAnchor editAs="oneCell">
    <xdr:from>
      <xdr:col>0</xdr:col>
      <xdr:colOff>57151</xdr:colOff>
      <xdr:row>0</xdr:row>
      <xdr:rowOff>76200</xdr:rowOff>
    </xdr:from>
    <xdr:to>
      <xdr:col>0</xdr:col>
      <xdr:colOff>1771650</xdr:colOff>
      <xdr:row>3</xdr:row>
      <xdr:rowOff>95250</xdr:rowOff>
    </xdr:to>
    <xdr:pic>
      <xdr:nvPicPr>
        <xdr:cNvPr id="3" name="Imagen 2">
          <a:extLst>
            <a:ext uri="{FF2B5EF4-FFF2-40B4-BE49-F238E27FC236}">
              <a16:creationId xmlns:a16="http://schemas.microsoft.com/office/drawing/2014/main" id="{54E15340-847A-47CB-9A51-29ACE2D2477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1" y="76200"/>
          <a:ext cx="1714499" cy="56197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mailto:oinodeldy0@gmail.com" TargetMode="External"/><Relationship Id="rId3" Type="http://schemas.openxmlformats.org/officeDocument/2006/relationships/hyperlink" Target="mailto:cmonica.2003@gmail.com" TargetMode="External"/><Relationship Id="rId7" Type="http://schemas.openxmlformats.org/officeDocument/2006/relationships/hyperlink" Target="mailto:gonzales10cristian@gmail.com" TargetMode="External"/><Relationship Id="rId2" Type="http://schemas.openxmlformats.org/officeDocument/2006/relationships/hyperlink" Target="mailto:idriledgonzales@hotmail.com" TargetMode="External"/><Relationship Id="rId1" Type="http://schemas.openxmlformats.org/officeDocument/2006/relationships/hyperlink" Target="mailto:mariadelcarmenbocanegravega@gmail.com" TargetMode="External"/><Relationship Id="rId6" Type="http://schemas.openxmlformats.org/officeDocument/2006/relationships/hyperlink" Target="mailto:ladyhoyos324@gmail.com" TargetMode="External"/><Relationship Id="rId5" Type="http://schemas.openxmlformats.org/officeDocument/2006/relationships/hyperlink" Target="mailto:andresrayito1997@gmail.com" TargetMode="External"/><Relationship Id="rId10" Type="http://schemas.openxmlformats.org/officeDocument/2006/relationships/drawing" Target="../drawings/drawing1.xml"/><Relationship Id="rId4" Type="http://schemas.openxmlformats.org/officeDocument/2006/relationships/hyperlink" Target="mailto:eslome75@hotmail.com"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J33"/>
  <sheetViews>
    <sheetView topLeftCell="A22" workbookViewId="0">
      <selection activeCell="F12" sqref="F12"/>
    </sheetView>
  </sheetViews>
  <sheetFormatPr baseColWidth="10" defaultColWidth="14.42578125" defaultRowHeight="15" customHeight="1" x14ac:dyDescent="0.25"/>
  <cols>
    <col min="1" max="1" width="7.85546875" customWidth="1"/>
    <col min="2" max="2" width="27.42578125" customWidth="1"/>
    <col min="5" max="5" width="18.85546875" customWidth="1"/>
    <col min="6" max="6" width="21.28515625" customWidth="1"/>
    <col min="7" max="7" width="16" customWidth="1"/>
    <col min="8" max="8" width="0" hidden="1" customWidth="1"/>
    <col min="10" max="10" width="10.5703125" customWidth="1"/>
  </cols>
  <sheetData>
    <row r="1" spans="1:10" ht="34.5" thickBot="1" x14ac:dyDescent="0.55000000000000004">
      <c r="A1" s="449" t="s">
        <v>0</v>
      </c>
      <c r="B1" s="450"/>
      <c r="C1" s="450"/>
      <c r="D1" s="450"/>
      <c r="E1" s="450"/>
      <c r="F1" s="450"/>
      <c r="G1" s="450"/>
      <c r="H1" s="450"/>
      <c r="I1" s="450"/>
      <c r="J1" s="451"/>
    </row>
    <row r="2" spans="1:10" ht="28.5" customHeight="1" x14ac:dyDescent="0.25">
      <c r="A2" s="343" t="s">
        <v>1</v>
      </c>
      <c r="B2" s="359" t="s">
        <v>2</v>
      </c>
      <c r="C2" s="358" t="s">
        <v>3</v>
      </c>
      <c r="D2" s="360" t="s">
        <v>4</v>
      </c>
      <c r="E2" s="361" t="s">
        <v>5</v>
      </c>
      <c r="F2" s="361" t="s">
        <v>6</v>
      </c>
      <c r="G2" s="359" t="s">
        <v>7</v>
      </c>
      <c r="H2" s="344" t="s">
        <v>8</v>
      </c>
      <c r="I2" s="359" t="s">
        <v>9</v>
      </c>
      <c r="J2" s="345" t="s">
        <v>10</v>
      </c>
    </row>
    <row r="3" spans="1:10" ht="29.25" x14ac:dyDescent="0.25">
      <c r="A3" s="346">
        <v>1</v>
      </c>
      <c r="B3" s="1" t="s">
        <v>21</v>
      </c>
      <c r="C3" s="1" t="s">
        <v>22</v>
      </c>
      <c r="D3" s="1">
        <v>3107172458</v>
      </c>
      <c r="E3" s="2" t="s">
        <v>18</v>
      </c>
      <c r="F3" s="1" t="s">
        <v>23</v>
      </c>
      <c r="G3" s="351">
        <v>668030</v>
      </c>
      <c r="H3" s="3"/>
      <c r="I3" s="4">
        <v>45143</v>
      </c>
      <c r="J3" s="356">
        <v>350</v>
      </c>
    </row>
    <row r="4" spans="1:10" ht="29.25" x14ac:dyDescent="0.25">
      <c r="A4" s="346">
        <v>2</v>
      </c>
      <c r="B4" s="1" t="s">
        <v>24</v>
      </c>
      <c r="C4" s="1" t="s">
        <v>25</v>
      </c>
      <c r="D4" s="1"/>
      <c r="E4" s="2" t="s">
        <v>18</v>
      </c>
      <c r="F4" s="1" t="s">
        <v>26</v>
      </c>
      <c r="G4" s="351">
        <v>90650</v>
      </c>
      <c r="H4" s="3"/>
      <c r="I4" s="4">
        <v>45143</v>
      </c>
      <c r="J4" s="356">
        <v>351</v>
      </c>
    </row>
    <row r="5" spans="1:10" ht="29.25" x14ac:dyDescent="0.25">
      <c r="A5" s="346">
        <v>3</v>
      </c>
      <c r="B5" s="1" t="s">
        <v>27</v>
      </c>
      <c r="C5" s="5">
        <v>17665786</v>
      </c>
      <c r="D5" s="1">
        <v>3115381174</v>
      </c>
      <c r="E5" s="2" t="s">
        <v>28</v>
      </c>
      <c r="F5" s="1" t="s">
        <v>29</v>
      </c>
      <c r="G5" s="351">
        <v>160000</v>
      </c>
      <c r="H5" s="3"/>
      <c r="I5" s="4">
        <v>45143</v>
      </c>
      <c r="J5" s="356">
        <v>352</v>
      </c>
    </row>
    <row r="6" spans="1:10" ht="29.25" x14ac:dyDescent="0.25">
      <c r="A6" s="346">
        <v>4</v>
      </c>
      <c r="B6" s="1" t="s">
        <v>27</v>
      </c>
      <c r="C6" s="5">
        <v>17665786</v>
      </c>
      <c r="D6" s="1">
        <v>3115381174</v>
      </c>
      <c r="E6" s="2" t="s">
        <v>28</v>
      </c>
      <c r="F6" s="1" t="s">
        <v>58</v>
      </c>
      <c r="G6" s="352">
        <v>160000</v>
      </c>
      <c r="H6" s="3"/>
      <c r="I6" s="4">
        <v>45143</v>
      </c>
      <c r="J6" s="356">
        <v>353</v>
      </c>
    </row>
    <row r="7" spans="1:10" ht="29.25" x14ac:dyDescent="0.25">
      <c r="A7" s="346">
        <v>5</v>
      </c>
      <c r="B7" s="1" t="s">
        <v>27</v>
      </c>
      <c r="C7" s="5">
        <v>17665786</v>
      </c>
      <c r="D7" s="1">
        <v>3115381174</v>
      </c>
      <c r="E7" s="2" t="s">
        <v>28</v>
      </c>
      <c r="F7" s="1" t="s">
        <v>57</v>
      </c>
      <c r="G7" s="351">
        <v>160000</v>
      </c>
      <c r="H7" s="3"/>
      <c r="I7" s="4">
        <v>45143</v>
      </c>
      <c r="J7" s="356">
        <v>354</v>
      </c>
    </row>
    <row r="8" spans="1:10" ht="29.25" x14ac:dyDescent="0.25">
      <c r="A8" s="346">
        <v>6</v>
      </c>
      <c r="B8" s="6" t="s">
        <v>11</v>
      </c>
      <c r="C8" s="7">
        <v>40614841</v>
      </c>
      <c r="D8" s="8">
        <v>3108796269</v>
      </c>
      <c r="E8" s="2" t="s">
        <v>12</v>
      </c>
      <c r="F8" s="1" t="s">
        <v>50</v>
      </c>
      <c r="G8" s="351">
        <v>1280000</v>
      </c>
      <c r="H8" s="3">
        <f t="shared" ref="H8:H10" si="0">G8*3.5%</f>
        <v>44800.000000000007</v>
      </c>
      <c r="I8" s="4">
        <v>45146</v>
      </c>
      <c r="J8" s="356">
        <v>364</v>
      </c>
    </row>
    <row r="9" spans="1:10" ht="29.25" x14ac:dyDescent="0.25">
      <c r="A9" s="346">
        <v>7</v>
      </c>
      <c r="B9" s="9" t="s">
        <v>13</v>
      </c>
      <c r="C9" s="7">
        <v>7685698</v>
      </c>
      <c r="D9" s="8"/>
      <c r="E9" s="2" t="s">
        <v>14</v>
      </c>
      <c r="F9" s="1" t="s">
        <v>40</v>
      </c>
      <c r="G9" s="351">
        <v>1526900</v>
      </c>
      <c r="H9" s="3">
        <f t="shared" si="0"/>
        <v>53441.500000000007</v>
      </c>
      <c r="I9" s="4">
        <v>45146</v>
      </c>
      <c r="J9" s="356">
        <v>365</v>
      </c>
    </row>
    <row r="10" spans="1:10" ht="29.25" x14ac:dyDescent="0.25">
      <c r="A10" s="346">
        <v>8</v>
      </c>
      <c r="B10" s="1" t="s">
        <v>15</v>
      </c>
      <c r="C10" s="5">
        <v>1118028393</v>
      </c>
      <c r="D10" s="1">
        <v>3144926845</v>
      </c>
      <c r="E10" s="2" t="s">
        <v>14</v>
      </c>
      <c r="F10" s="1" t="s">
        <v>46</v>
      </c>
      <c r="G10" s="351">
        <v>1251150</v>
      </c>
      <c r="H10" s="3">
        <f t="shared" si="0"/>
        <v>43790.250000000007</v>
      </c>
      <c r="I10" s="4">
        <v>45146</v>
      </c>
      <c r="J10" s="356">
        <v>366</v>
      </c>
    </row>
    <row r="11" spans="1:10" ht="29.25" x14ac:dyDescent="0.25">
      <c r="A11" s="346">
        <v>9</v>
      </c>
      <c r="B11" s="1" t="s">
        <v>16</v>
      </c>
      <c r="C11" s="5">
        <v>40730569</v>
      </c>
      <c r="D11" s="1">
        <v>3223861901</v>
      </c>
      <c r="E11" s="2" t="s">
        <v>17</v>
      </c>
      <c r="F11" s="1" t="s">
        <v>44</v>
      </c>
      <c r="G11" s="351">
        <v>968000</v>
      </c>
      <c r="H11" s="3"/>
      <c r="I11" s="4">
        <v>45146</v>
      </c>
      <c r="J11" s="356">
        <v>367</v>
      </c>
    </row>
    <row r="12" spans="1:10" ht="29.25" x14ac:dyDescent="0.25">
      <c r="A12" s="346">
        <v>10</v>
      </c>
      <c r="B12" s="6" t="s">
        <v>11</v>
      </c>
      <c r="C12" s="7">
        <v>40614841</v>
      </c>
      <c r="D12" s="8">
        <v>3108796269</v>
      </c>
      <c r="E12" s="2" t="s">
        <v>18</v>
      </c>
      <c r="F12" s="1" t="s">
        <v>51</v>
      </c>
      <c r="G12" s="351">
        <v>2399884</v>
      </c>
      <c r="H12" s="3">
        <f>G12*3.5%</f>
        <v>83995.94</v>
      </c>
      <c r="I12" s="4">
        <v>45146</v>
      </c>
      <c r="J12" s="356">
        <v>368</v>
      </c>
    </row>
    <row r="13" spans="1:10" ht="29.25" x14ac:dyDescent="0.25">
      <c r="A13" s="346">
        <v>11</v>
      </c>
      <c r="B13" s="1" t="s">
        <v>19</v>
      </c>
      <c r="C13" s="5">
        <v>40731563</v>
      </c>
      <c r="D13" s="1">
        <v>3123513917</v>
      </c>
      <c r="E13" s="2" t="s">
        <v>20</v>
      </c>
      <c r="F13" s="1" t="s">
        <v>48</v>
      </c>
      <c r="G13" s="351">
        <v>330000</v>
      </c>
      <c r="H13" s="3"/>
      <c r="I13" s="4">
        <v>45146</v>
      </c>
      <c r="J13" s="356">
        <v>369</v>
      </c>
    </row>
    <row r="14" spans="1:10" ht="29.25" x14ac:dyDescent="0.25">
      <c r="A14" s="346">
        <v>12</v>
      </c>
      <c r="B14" s="10" t="s">
        <v>30</v>
      </c>
      <c r="C14" s="11">
        <v>40729544</v>
      </c>
      <c r="D14" s="6">
        <v>3124355925</v>
      </c>
      <c r="E14" s="10" t="s">
        <v>18</v>
      </c>
      <c r="F14" s="1" t="s">
        <v>42</v>
      </c>
      <c r="G14" s="351">
        <v>1044000</v>
      </c>
      <c r="H14" s="3"/>
      <c r="I14" s="4">
        <v>45146</v>
      </c>
      <c r="J14" s="356">
        <v>370</v>
      </c>
    </row>
    <row r="15" spans="1:10" ht="29.25" x14ac:dyDescent="0.25">
      <c r="A15" s="346">
        <v>13</v>
      </c>
      <c r="B15" s="6" t="s">
        <v>11</v>
      </c>
      <c r="C15" s="7">
        <v>40614841</v>
      </c>
      <c r="D15" s="8">
        <v>3108796269</v>
      </c>
      <c r="E15" s="2" t="s">
        <v>12</v>
      </c>
      <c r="F15" s="1" t="s">
        <v>52</v>
      </c>
      <c r="G15" s="352">
        <v>1445000</v>
      </c>
      <c r="H15" s="3">
        <f t="shared" ref="H15:H17" si="1">G15*3.5%</f>
        <v>50575.000000000007</v>
      </c>
      <c r="I15" s="4">
        <v>45146</v>
      </c>
      <c r="J15" s="356">
        <v>371</v>
      </c>
    </row>
    <row r="16" spans="1:10" ht="29.25" x14ac:dyDescent="0.25">
      <c r="A16" s="346">
        <v>14</v>
      </c>
      <c r="B16" s="9" t="s">
        <v>13</v>
      </c>
      <c r="C16" s="7">
        <v>7685698</v>
      </c>
      <c r="D16" s="8"/>
      <c r="E16" s="2" t="s">
        <v>14</v>
      </c>
      <c r="F16" s="1" t="s">
        <v>41</v>
      </c>
      <c r="G16" s="353">
        <v>1281500</v>
      </c>
      <c r="H16" s="3">
        <f t="shared" si="1"/>
        <v>44852.500000000007</v>
      </c>
      <c r="I16" s="4">
        <v>45146</v>
      </c>
      <c r="J16" s="356">
        <v>372</v>
      </c>
    </row>
    <row r="17" spans="1:10" ht="29.25" x14ac:dyDescent="0.25">
      <c r="A17" s="346">
        <v>15</v>
      </c>
      <c r="B17" s="1" t="s">
        <v>15</v>
      </c>
      <c r="C17" s="5">
        <v>1118028393</v>
      </c>
      <c r="D17" s="1">
        <v>3144926845</v>
      </c>
      <c r="E17" s="2" t="s">
        <v>14</v>
      </c>
      <c r="F17" s="1" t="s">
        <v>47</v>
      </c>
      <c r="G17" s="353">
        <v>1604750</v>
      </c>
      <c r="H17" s="3">
        <f t="shared" si="1"/>
        <v>56166.250000000007</v>
      </c>
      <c r="I17" s="4">
        <v>45146</v>
      </c>
      <c r="J17" s="356">
        <v>373</v>
      </c>
    </row>
    <row r="18" spans="1:10" ht="29.25" x14ac:dyDescent="0.25">
      <c r="A18" s="346">
        <v>16</v>
      </c>
      <c r="B18" s="1" t="s">
        <v>16</v>
      </c>
      <c r="C18" s="5">
        <v>40730569</v>
      </c>
      <c r="D18" s="1">
        <v>3223861901</v>
      </c>
      <c r="E18" s="2" t="s">
        <v>17</v>
      </c>
      <c r="F18" s="1" t="s">
        <v>45</v>
      </c>
      <c r="G18" s="353">
        <v>1080500</v>
      </c>
      <c r="H18" s="3"/>
      <c r="I18" s="4">
        <v>45146</v>
      </c>
      <c r="J18" s="356">
        <v>374</v>
      </c>
    </row>
    <row r="19" spans="1:10" ht="29.25" x14ac:dyDescent="0.25">
      <c r="A19" s="346">
        <v>17</v>
      </c>
      <c r="B19" s="6" t="s">
        <v>11</v>
      </c>
      <c r="C19" s="7">
        <v>40614841</v>
      </c>
      <c r="D19" s="8">
        <v>3108796269</v>
      </c>
      <c r="E19" s="2" t="s">
        <v>18</v>
      </c>
      <c r="F19" s="1" t="s">
        <v>53</v>
      </c>
      <c r="G19" s="353">
        <v>2251900</v>
      </c>
      <c r="H19" s="3">
        <f>G19*3.5%</f>
        <v>78816.500000000015</v>
      </c>
      <c r="I19" s="4">
        <v>45146</v>
      </c>
      <c r="J19" s="356">
        <v>375</v>
      </c>
    </row>
    <row r="20" spans="1:10" ht="29.25" x14ac:dyDescent="0.25">
      <c r="A20" s="346">
        <v>18</v>
      </c>
      <c r="B20" s="1" t="s">
        <v>19</v>
      </c>
      <c r="C20" s="5">
        <v>40731563</v>
      </c>
      <c r="D20" s="1">
        <v>3123513917</v>
      </c>
      <c r="E20" s="2" t="s">
        <v>20</v>
      </c>
      <c r="F20" s="1" t="s">
        <v>49</v>
      </c>
      <c r="G20" s="351">
        <v>365000</v>
      </c>
      <c r="H20" s="3"/>
      <c r="I20" s="4">
        <v>45146</v>
      </c>
      <c r="J20" s="356">
        <v>376</v>
      </c>
    </row>
    <row r="21" spans="1:10" ht="29.25" x14ac:dyDescent="0.25">
      <c r="A21" s="346">
        <v>19</v>
      </c>
      <c r="B21" s="10" t="s">
        <v>30</v>
      </c>
      <c r="C21" s="11">
        <v>40729544</v>
      </c>
      <c r="D21" s="6">
        <v>3124355925</v>
      </c>
      <c r="E21" s="10" t="s">
        <v>18</v>
      </c>
      <c r="F21" s="1" t="s">
        <v>43</v>
      </c>
      <c r="G21" s="351">
        <v>1242200</v>
      </c>
      <c r="H21" s="3">
        <f>G21*3.5%</f>
        <v>43477.000000000007</v>
      </c>
      <c r="I21" s="4">
        <v>45146</v>
      </c>
      <c r="J21" s="356">
        <v>377</v>
      </c>
    </row>
    <row r="22" spans="1:10" ht="29.25" x14ac:dyDescent="0.25">
      <c r="A22" s="346">
        <v>20</v>
      </c>
      <c r="B22" s="12" t="s">
        <v>31</v>
      </c>
      <c r="C22" s="13">
        <v>41908802</v>
      </c>
      <c r="D22" s="14">
        <v>3053602750</v>
      </c>
      <c r="E22" s="6" t="s">
        <v>32</v>
      </c>
      <c r="F22" s="1" t="s">
        <v>54</v>
      </c>
      <c r="G22" s="352">
        <v>1227500</v>
      </c>
      <c r="H22" s="3">
        <f>G22*3.5%</f>
        <v>42962.500000000007</v>
      </c>
      <c r="I22" s="4">
        <v>45147</v>
      </c>
      <c r="J22" s="356">
        <v>378</v>
      </c>
    </row>
    <row r="23" spans="1:10" ht="29.25" x14ac:dyDescent="0.25">
      <c r="A23" s="346">
        <v>21</v>
      </c>
      <c r="B23" s="1" t="s">
        <v>33</v>
      </c>
      <c r="C23" s="5">
        <v>1116915592</v>
      </c>
      <c r="D23" s="1">
        <v>3228349380</v>
      </c>
      <c r="E23" s="2" t="s">
        <v>34</v>
      </c>
      <c r="F23" s="1" t="s">
        <v>55</v>
      </c>
      <c r="G23" s="353">
        <v>900000</v>
      </c>
      <c r="H23" s="3"/>
      <c r="I23" s="4">
        <v>45147</v>
      </c>
      <c r="J23" s="356">
        <v>379</v>
      </c>
    </row>
    <row r="24" spans="1:10" ht="29.25" x14ac:dyDescent="0.25">
      <c r="A24" s="346">
        <v>22</v>
      </c>
      <c r="B24" s="10" t="s">
        <v>35</v>
      </c>
      <c r="C24" s="6">
        <v>17783674</v>
      </c>
      <c r="D24" s="6">
        <v>3136078206</v>
      </c>
      <c r="E24" s="6" t="s">
        <v>36</v>
      </c>
      <c r="F24" s="1" t="s">
        <v>56</v>
      </c>
      <c r="G24" s="353">
        <v>1090000</v>
      </c>
      <c r="H24" s="3"/>
      <c r="I24" s="4">
        <v>45147</v>
      </c>
      <c r="J24" s="356">
        <v>380</v>
      </c>
    </row>
    <row r="25" spans="1:10" ht="15" customHeight="1" x14ac:dyDescent="0.25">
      <c r="A25" s="340"/>
      <c r="B25" s="341"/>
      <c r="C25" s="341"/>
      <c r="D25" s="341"/>
      <c r="E25" s="341"/>
      <c r="F25" s="341"/>
      <c r="G25" s="354">
        <f>SUM(G3:G24)</f>
        <v>22526964</v>
      </c>
      <c r="H25" s="341"/>
      <c r="I25" s="341"/>
      <c r="J25" s="357"/>
    </row>
    <row r="26" spans="1:10" ht="41.25" customHeight="1" thickBot="1" x14ac:dyDescent="0.3">
      <c r="A26" s="347">
        <v>1</v>
      </c>
      <c r="B26" s="439" t="s">
        <v>37</v>
      </c>
      <c r="C26" s="440">
        <v>17659698</v>
      </c>
      <c r="D26" s="441"/>
      <c r="E26" s="442" t="s">
        <v>38</v>
      </c>
      <c r="F26" s="439" t="s">
        <v>39</v>
      </c>
      <c r="G26" s="443">
        <v>2000000</v>
      </c>
      <c r="H26" s="444">
        <f>G26*6%</f>
        <v>120000</v>
      </c>
      <c r="I26" s="445">
        <v>45147</v>
      </c>
      <c r="J26" s="446">
        <v>381</v>
      </c>
    </row>
    <row r="27" spans="1:10" ht="15" customHeight="1" thickBot="1" x14ac:dyDescent="0.3">
      <c r="A27" s="362"/>
      <c r="B27" s="341"/>
      <c r="C27" s="341"/>
      <c r="D27" s="341"/>
      <c r="E27" s="341"/>
      <c r="F27" s="341"/>
      <c r="G27" s="363"/>
      <c r="H27" s="341"/>
      <c r="I27" s="341"/>
      <c r="J27" s="342"/>
    </row>
    <row r="28" spans="1:10" ht="15" customHeight="1" x14ac:dyDescent="0.25">
      <c r="A28" s="452" t="s">
        <v>290</v>
      </c>
      <c r="B28" s="453"/>
      <c r="C28" s="453"/>
      <c r="D28" s="453"/>
      <c r="E28" s="453"/>
      <c r="F28" s="453"/>
      <c r="G28" s="350">
        <v>13157212</v>
      </c>
      <c r="H28" s="341"/>
      <c r="I28" s="341"/>
      <c r="J28" s="342"/>
    </row>
    <row r="29" spans="1:10" ht="15" customHeight="1" x14ac:dyDescent="0.25">
      <c r="A29" s="576" t="s">
        <v>350</v>
      </c>
      <c r="B29" s="577"/>
      <c r="C29" s="577"/>
      <c r="D29" s="577"/>
      <c r="E29" s="577"/>
      <c r="F29" s="578"/>
      <c r="G29" s="575">
        <v>562966</v>
      </c>
      <c r="H29" s="341"/>
      <c r="I29" s="579"/>
      <c r="J29" s="342"/>
    </row>
    <row r="30" spans="1:10" ht="18.75" customHeight="1" x14ac:dyDescent="0.25">
      <c r="A30" s="454" t="s">
        <v>144</v>
      </c>
      <c r="B30" s="455"/>
      <c r="C30" s="455"/>
      <c r="D30" s="455"/>
      <c r="E30" s="455"/>
      <c r="F30" s="455"/>
      <c r="G30" s="355">
        <f>+G25+G26+G28+G29</f>
        <v>38247142</v>
      </c>
      <c r="H30" s="341"/>
      <c r="I30" s="579"/>
      <c r="J30" s="342"/>
    </row>
    <row r="31" spans="1:10" ht="15" customHeight="1" x14ac:dyDescent="0.25">
      <c r="A31" s="340"/>
      <c r="B31" s="341"/>
      <c r="C31" s="341"/>
      <c r="D31" s="341"/>
      <c r="E31" s="341"/>
      <c r="F31" s="341"/>
      <c r="G31" s="342"/>
      <c r="H31" s="341"/>
      <c r="I31" s="579"/>
      <c r="J31" s="342"/>
    </row>
    <row r="32" spans="1:10" ht="15" customHeight="1" x14ac:dyDescent="0.25">
      <c r="A32" s="456" t="s">
        <v>218</v>
      </c>
      <c r="B32" s="457"/>
      <c r="C32" s="457"/>
      <c r="D32" s="457"/>
      <c r="E32" s="457"/>
      <c r="F32" s="457"/>
      <c r="G32" s="348">
        <v>780745</v>
      </c>
      <c r="H32" s="341"/>
      <c r="I32" s="580"/>
      <c r="J32" s="342"/>
    </row>
    <row r="33" spans="1:10" ht="15" customHeight="1" thickBot="1" x14ac:dyDescent="0.3">
      <c r="A33" s="447" t="s">
        <v>219</v>
      </c>
      <c r="B33" s="448"/>
      <c r="C33" s="448"/>
      <c r="D33" s="448"/>
      <c r="E33" s="448"/>
      <c r="F33" s="448"/>
      <c r="G33" s="349">
        <v>780745</v>
      </c>
      <c r="H33" s="364"/>
      <c r="I33" s="581"/>
      <c r="J33" s="365"/>
    </row>
  </sheetData>
  <mergeCells count="6">
    <mergeCell ref="A33:F33"/>
    <mergeCell ref="A1:J1"/>
    <mergeCell ref="A28:F28"/>
    <mergeCell ref="A30:F30"/>
    <mergeCell ref="A32:F32"/>
    <mergeCell ref="A29:F29"/>
  </mergeCells>
  <pageMargins left="0.7" right="0.7" top="0.75" bottom="0.75" header="0.3" footer="0.3"/>
  <pageSetup paperSize="9" scale="55" orientation="portrait"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2"/>
  <sheetViews>
    <sheetView topLeftCell="A4" workbookViewId="0">
      <selection activeCell="Q6" sqref="Q6"/>
    </sheetView>
  </sheetViews>
  <sheetFormatPr baseColWidth="10" defaultColWidth="10.7109375" defaultRowHeight="15" x14ac:dyDescent="0.25"/>
  <cols>
    <col min="1" max="1" width="11.42578125" style="15" customWidth="1"/>
    <col min="2" max="2" width="18" style="15" customWidth="1"/>
    <col min="3" max="3" width="14.7109375" style="15" customWidth="1"/>
    <col min="4" max="4" width="13.140625" style="15" customWidth="1"/>
    <col min="5" max="5" width="13.85546875" style="15" customWidth="1"/>
    <col min="6" max="6" width="29" style="15" customWidth="1"/>
    <col min="7" max="7" width="15.85546875" style="15" customWidth="1"/>
    <col min="8" max="8" width="15.28515625" style="15" hidden="1" customWidth="1"/>
    <col min="9" max="9" width="15.7109375" style="15" hidden="1" customWidth="1"/>
    <col min="10" max="10" width="22.28515625" style="15" hidden="1" customWidth="1"/>
    <col min="11" max="11" width="19.28515625" style="15" hidden="1" customWidth="1"/>
    <col min="12" max="12" width="17.28515625" style="15" hidden="1" customWidth="1"/>
    <col min="13" max="13" width="15.85546875" style="15" hidden="1" customWidth="1"/>
    <col min="14" max="14" width="14.85546875" style="15" customWidth="1"/>
    <col min="15" max="15" width="14.42578125" style="15" customWidth="1"/>
    <col min="16" max="16" width="14" style="15" customWidth="1"/>
    <col min="17" max="17" width="14.140625" style="15" bestFit="1" customWidth="1"/>
    <col min="18" max="18" width="13" style="15" customWidth="1"/>
    <col min="19" max="16384" width="10.7109375" style="15"/>
  </cols>
  <sheetData>
    <row r="1" spans="1:18" ht="15.75" thickBot="1" x14ac:dyDescent="0.3"/>
    <row r="2" spans="1:18" ht="44.25" customHeight="1" x14ac:dyDescent="0.25">
      <c r="A2" s="16" t="s">
        <v>1</v>
      </c>
      <c r="B2" s="17" t="s">
        <v>59</v>
      </c>
      <c r="C2" s="17" t="s">
        <v>60</v>
      </c>
      <c r="D2" s="17" t="s">
        <v>4</v>
      </c>
      <c r="E2" s="17" t="s">
        <v>61</v>
      </c>
      <c r="F2" s="18" t="s">
        <v>62</v>
      </c>
      <c r="G2" s="17" t="s">
        <v>63</v>
      </c>
      <c r="H2" s="17" t="s">
        <v>64</v>
      </c>
      <c r="I2" s="17" t="s">
        <v>65</v>
      </c>
      <c r="J2" s="17" t="s">
        <v>66</v>
      </c>
      <c r="K2" s="17" t="s">
        <v>67</v>
      </c>
      <c r="L2" s="17" t="s">
        <v>68</v>
      </c>
      <c r="M2" s="17" t="s">
        <v>69</v>
      </c>
      <c r="N2" s="19" t="s">
        <v>70</v>
      </c>
      <c r="O2" s="19" t="s">
        <v>71</v>
      </c>
      <c r="P2" s="20" t="s">
        <v>72</v>
      </c>
    </row>
    <row r="3" spans="1:18" ht="18" x14ac:dyDescent="0.25">
      <c r="A3" s="458" t="s">
        <v>217</v>
      </c>
      <c r="B3" s="459"/>
      <c r="C3" s="459"/>
      <c r="D3" s="459"/>
      <c r="E3" s="459"/>
      <c r="F3" s="459"/>
      <c r="G3" s="459"/>
      <c r="H3" s="459"/>
      <c r="I3" s="459"/>
      <c r="J3" s="459"/>
      <c r="K3" s="459"/>
      <c r="L3" s="459"/>
      <c r="M3" s="459"/>
      <c r="N3" s="459"/>
      <c r="O3" s="459"/>
      <c r="P3" s="460"/>
    </row>
    <row r="4" spans="1:18" ht="71.25" x14ac:dyDescent="0.25">
      <c r="A4" s="21">
        <v>1</v>
      </c>
      <c r="B4" s="22" t="s">
        <v>73</v>
      </c>
      <c r="C4" s="23">
        <v>40730984</v>
      </c>
      <c r="D4" s="24">
        <v>3203379157</v>
      </c>
      <c r="E4" s="25" t="s">
        <v>74</v>
      </c>
      <c r="F4" s="26" t="s">
        <v>75</v>
      </c>
      <c r="G4" s="24" t="s">
        <v>76</v>
      </c>
      <c r="H4" s="24" t="s">
        <v>77</v>
      </c>
      <c r="I4" s="24" t="s">
        <v>78</v>
      </c>
      <c r="J4" s="27" t="s">
        <v>79</v>
      </c>
      <c r="K4" s="27" t="s">
        <v>80</v>
      </c>
      <c r="L4" s="27" t="s">
        <v>81</v>
      </c>
      <c r="M4" s="27" t="s">
        <v>81</v>
      </c>
      <c r="N4" s="28" t="s">
        <v>212</v>
      </c>
      <c r="O4" s="29">
        <v>2000000</v>
      </c>
      <c r="P4" s="30"/>
    </row>
    <row r="5" spans="1:18" ht="57" x14ac:dyDescent="0.25">
      <c r="A5" s="21">
        <v>2</v>
      </c>
      <c r="B5" s="22" t="s">
        <v>82</v>
      </c>
      <c r="C5" s="23">
        <v>1116922951</v>
      </c>
      <c r="D5" s="24">
        <v>3218014146</v>
      </c>
      <c r="E5" s="31" t="s">
        <v>83</v>
      </c>
      <c r="F5" s="32" t="s">
        <v>84</v>
      </c>
      <c r="G5" s="24" t="s">
        <v>85</v>
      </c>
      <c r="H5" s="24" t="s">
        <v>86</v>
      </c>
      <c r="I5" s="27" t="s">
        <v>87</v>
      </c>
      <c r="J5" s="27" t="s">
        <v>88</v>
      </c>
      <c r="K5" s="27" t="s">
        <v>89</v>
      </c>
      <c r="L5" s="27"/>
      <c r="M5" s="33" t="s">
        <v>90</v>
      </c>
      <c r="N5" s="28" t="s">
        <v>212</v>
      </c>
      <c r="O5" s="34">
        <v>1400000</v>
      </c>
      <c r="P5" s="30"/>
    </row>
    <row r="6" spans="1:18" ht="38.25" x14ac:dyDescent="0.25">
      <c r="A6" s="21">
        <v>3</v>
      </c>
      <c r="B6" s="22" t="s">
        <v>209</v>
      </c>
      <c r="C6" s="23">
        <v>40733022</v>
      </c>
      <c r="D6" s="24">
        <v>3124966915</v>
      </c>
      <c r="E6" s="25" t="s">
        <v>210</v>
      </c>
      <c r="F6" s="176" t="s">
        <v>211</v>
      </c>
      <c r="G6" s="24" t="s">
        <v>91</v>
      </c>
      <c r="H6" s="24" t="s">
        <v>92</v>
      </c>
      <c r="I6" s="24" t="s">
        <v>93</v>
      </c>
      <c r="J6" s="27" t="s">
        <v>88</v>
      </c>
      <c r="K6" s="27" t="s">
        <v>89</v>
      </c>
      <c r="L6" s="27"/>
      <c r="M6" s="24"/>
      <c r="N6" s="28" t="s">
        <v>212</v>
      </c>
      <c r="O6" s="29">
        <v>1207806</v>
      </c>
      <c r="P6" s="178">
        <v>470800</v>
      </c>
      <c r="Q6" s="35"/>
      <c r="R6" s="35"/>
    </row>
    <row r="7" spans="1:18" ht="42.75" x14ac:dyDescent="0.25">
      <c r="A7" s="21">
        <v>4</v>
      </c>
      <c r="B7" s="22" t="s">
        <v>94</v>
      </c>
      <c r="C7" s="23">
        <v>1116914546</v>
      </c>
      <c r="D7" s="24">
        <v>3124760529</v>
      </c>
      <c r="E7" s="31" t="s">
        <v>95</v>
      </c>
      <c r="F7" s="36" t="s">
        <v>96</v>
      </c>
      <c r="G7" s="24" t="s">
        <v>97</v>
      </c>
      <c r="H7" s="24" t="s">
        <v>98</v>
      </c>
      <c r="I7" s="27" t="s">
        <v>99</v>
      </c>
      <c r="J7" s="27" t="s">
        <v>88</v>
      </c>
      <c r="K7" s="27" t="s">
        <v>89</v>
      </c>
      <c r="L7" s="37"/>
      <c r="M7" s="33" t="s">
        <v>90</v>
      </c>
      <c r="N7" s="28" t="s">
        <v>212</v>
      </c>
      <c r="O7" s="29">
        <v>1207806</v>
      </c>
      <c r="P7" s="178">
        <v>470800</v>
      </c>
      <c r="Q7" s="294"/>
      <c r="R7" s="35"/>
    </row>
    <row r="8" spans="1:18" ht="71.25" x14ac:dyDescent="0.25">
      <c r="A8" s="21">
        <v>5</v>
      </c>
      <c r="B8" s="22" t="s">
        <v>100</v>
      </c>
      <c r="C8" s="23">
        <v>1006459642</v>
      </c>
      <c r="D8" s="24">
        <v>3143764984</v>
      </c>
      <c r="E8" s="38" t="s">
        <v>101</v>
      </c>
      <c r="F8" s="26" t="s">
        <v>102</v>
      </c>
      <c r="G8" s="24" t="s">
        <v>103</v>
      </c>
      <c r="H8" s="24" t="s">
        <v>92</v>
      </c>
      <c r="I8" s="24" t="s">
        <v>104</v>
      </c>
      <c r="J8" s="27" t="s">
        <v>79</v>
      </c>
      <c r="K8" s="27" t="s">
        <v>80</v>
      </c>
      <c r="L8" s="27" t="s">
        <v>81</v>
      </c>
      <c r="M8" s="27" t="s">
        <v>81</v>
      </c>
      <c r="N8" s="28" t="s">
        <v>212</v>
      </c>
      <c r="O8" s="39">
        <v>1600000</v>
      </c>
      <c r="P8" s="40"/>
      <c r="Q8" s="35"/>
    </row>
    <row r="9" spans="1:18" ht="71.25" x14ac:dyDescent="0.25">
      <c r="A9" s="21">
        <v>6</v>
      </c>
      <c r="B9" s="22" t="s">
        <v>105</v>
      </c>
      <c r="C9" s="23">
        <v>40732742</v>
      </c>
      <c r="D9" s="24">
        <v>3186572965</v>
      </c>
      <c r="E9" s="38" t="s">
        <v>106</v>
      </c>
      <c r="F9" s="26" t="s">
        <v>107</v>
      </c>
      <c r="G9" s="24" t="s">
        <v>103</v>
      </c>
      <c r="H9" s="24" t="s">
        <v>108</v>
      </c>
      <c r="I9" s="24" t="s">
        <v>109</v>
      </c>
      <c r="J9" s="27" t="s">
        <v>79</v>
      </c>
      <c r="K9" s="27" t="s">
        <v>80</v>
      </c>
      <c r="L9" s="27" t="s">
        <v>81</v>
      </c>
      <c r="M9" s="27" t="s">
        <v>81</v>
      </c>
      <c r="N9" s="28" t="s">
        <v>212</v>
      </c>
      <c r="O9" s="39">
        <v>1600000</v>
      </c>
      <c r="P9" s="30"/>
    </row>
    <row r="10" spans="1:18" ht="71.25" x14ac:dyDescent="0.25">
      <c r="A10" s="21">
        <v>7</v>
      </c>
      <c r="B10" s="22" t="s">
        <v>110</v>
      </c>
      <c r="C10" s="23">
        <v>1116912966</v>
      </c>
      <c r="D10" s="24">
        <v>3183937737</v>
      </c>
      <c r="E10" s="38" t="s">
        <v>111</v>
      </c>
      <c r="F10" s="26" t="s">
        <v>112</v>
      </c>
      <c r="G10" s="24" t="s">
        <v>103</v>
      </c>
      <c r="H10" s="24" t="s">
        <v>113</v>
      </c>
      <c r="I10" s="24" t="s">
        <v>114</v>
      </c>
      <c r="J10" s="27" t="s">
        <v>79</v>
      </c>
      <c r="K10" s="27" t="s">
        <v>80</v>
      </c>
      <c r="L10" s="27" t="s">
        <v>81</v>
      </c>
      <c r="M10" s="27" t="s">
        <v>81</v>
      </c>
      <c r="N10" s="28" t="s">
        <v>212</v>
      </c>
      <c r="O10" s="39">
        <v>1600000</v>
      </c>
      <c r="P10" s="30"/>
    </row>
    <row r="11" spans="1:18" ht="71.25" x14ac:dyDescent="0.25">
      <c r="A11" s="21">
        <v>8</v>
      </c>
      <c r="B11" s="22" t="s">
        <v>115</v>
      </c>
      <c r="C11" s="23">
        <v>1116919805</v>
      </c>
      <c r="D11" s="24">
        <v>3153099448</v>
      </c>
      <c r="E11" s="38" t="s">
        <v>116</v>
      </c>
      <c r="F11" s="26" t="s">
        <v>117</v>
      </c>
      <c r="G11" s="24" t="s">
        <v>103</v>
      </c>
      <c r="H11" s="24" t="s">
        <v>118</v>
      </c>
      <c r="I11" s="24" t="s">
        <v>119</v>
      </c>
      <c r="J11" s="27" t="s">
        <v>79</v>
      </c>
      <c r="K11" s="27" t="s">
        <v>80</v>
      </c>
      <c r="L11" s="27" t="s">
        <v>81</v>
      </c>
      <c r="M11" s="27" t="s">
        <v>81</v>
      </c>
      <c r="N11" s="28" t="s">
        <v>212</v>
      </c>
      <c r="O11" s="39">
        <v>1600000</v>
      </c>
      <c r="P11" s="30"/>
    </row>
    <row r="12" spans="1:18" ht="15.75" thickBot="1" x14ac:dyDescent="0.3">
      <c r="A12" s="41"/>
      <c r="B12" s="42"/>
      <c r="C12" s="42"/>
      <c r="D12" s="42"/>
      <c r="E12" s="42"/>
      <c r="F12" s="42"/>
      <c r="G12" s="42"/>
      <c r="H12" s="42"/>
      <c r="I12" s="42"/>
      <c r="J12" s="42"/>
      <c r="K12" s="42"/>
      <c r="L12" s="42"/>
      <c r="M12" s="42"/>
      <c r="N12" s="42"/>
      <c r="O12" s="43">
        <f>SUM(O4:O11)</f>
        <v>12215612</v>
      </c>
      <c r="P12" s="44">
        <f>SUM(P6:P11)</f>
        <v>941600</v>
      </c>
      <c r="Q12" s="35"/>
    </row>
  </sheetData>
  <mergeCells count="1">
    <mergeCell ref="A3:P3"/>
  </mergeCells>
  <hyperlinks>
    <hyperlink ref="F9" r:id="rId1"/>
    <hyperlink ref="F6" r:id="rId2"/>
    <hyperlink ref="F8" r:id="rId3"/>
    <hyperlink ref="F4" r:id="rId4"/>
    <hyperlink ref="F5" r:id="rId5"/>
    <hyperlink ref="F10" r:id="rId6"/>
    <hyperlink ref="F11" r:id="rId7"/>
    <hyperlink ref="F7" r:id="rId8"/>
  </hyperlinks>
  <pageMargins left="0.7" right="0.7" top="0.75" bottom="0.75" header="0.3" footer="0.3"/>
  <pageSetup scale="55" orientation="portrait" r:id="rId9"/>
  <drawing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8"/>
  <sheetViews>
    <sheetView topLeftCell="A19" workbookViewId="0">
      <selection activeCell="F41" sqref="F41"/>
    </sheetView>
  </sheetViews>
  <sheetFormatPr baseColWidth="10" defaultColWidth="10.7109375" defaultRowHeight="14.25" x14ac:dyDescent="0.2"/>
  <cols>
    <col min="1" max="1" width="8" style="45" customWidth="1"/>
    <col min="2" max="2" width="54.85546875" style="46" customWidth="1"/>
    <col min="3" max="3" width="17.85546875" style="47" customWidth="1"/>
    <col min="4" max="4" width="11.5703125" style="45" customWidth="1"/>
    <col min="5" max="5" width="17.140625" style="45" bestFit="1" customWidth="1"/>
    <col min="6" max="6" width="16.5703125" style="45" customWidth="1"/>
    <col min="7" max="7" width="20.140625" style="48" bestFit="1" customWidth="1"/>
    <col min="8" max="8" width="15" style="48" customWidth="1"/>
    <col min="9" max="9" width="14.140625" style="48" customWidth="1"/>
    <col min="10" max="16384" width="10.7109375" style="48"/>
  </cols>
  <sheetData>
    <row r="1" spans="1:9" ht="15" thickBot="1" x14ac:dyDescent="0.25"/>
    <row r="2" spans="1:9" ht="15" x14ac:dyDescent="0.25">
      <c r="A2" s="470" t="s">
        <v>220</v>
      </c>
      <c r="B2" s="471"/>
      <c r="C2" s="471"/>
      <c r="D2" s="471"/>
      <c r="E2" s="471"/>
      <c r="F2" s="471"/>
      <c r="G2" s="49"/>
    </row>
    <row r="3" spans="1:9" ht="15" x14ac:dyDescent="0.25">
      <c r="A3" s="472" t="s">
        <v>120</v>
      </c>
      <c r="B3" s="473"/>
      <c r="C3" s="473"/>
      <c r="D3" s="473"/>
      <c r="E3" s="473"/>
      <c r="F3" s="473"/>
      <c r="G3" s="51"/>
    </row>
    <row r="4" spans="1:9" s="55" customFormat="1" ht="30" x14ac:dyDescent="0.25">
      <c r="A4" s="194" t="s">
        <v>121</v>
      </c>
      <c r="B4" s="53" t="s">
        <v>122</v>
      </c>
      <c r="C4" s="53" t="s">
        <v>123</v>
      </c>
      <c r="D4" s="53" t="s">
        <v>124</v>
      </c>
      <c r="E4" s="53" t="s">
        <v>7</v>
      </c>
      <c r="F4" s="54" t="s">
        <v>125</v>
      </c>
      <c r="G4" s="193" t="s">
        <v>126</v>
      </c>
    </row>
    <row r="5" spans="1:9" s="15" customFormat="1" ht="30.75" customHeight="1" x14ac:dyDescent="0.25">
      <c r="A5" s="56">
        <v>1</v>
      </c>
      <c r="B5" s="192" t="s">
        <v>127</v>
      </c>
      <c r="C5" s="192"/>
      <c r="D5" s="192"/>
      <c r="E5" s="192"/>
      <c r="F5" s="192"/>
      <c r="G5" s="30"/>
    </row>
    <row r="6" spans="1:9" ht="57.75" customHeight="1" x14ac:dyDescent="0.2">
      <c r="A6" s="57">
        <v>1.1000000000000001</v>
      </c>
      <c r="B6" s="58" t="s">
        <v>128</v>
      </c>
      <c r="C6" s="59" t="s">
        <v>129</v>
      </c>
      <c r="D6" s="59">
        <v>1</v>
      </c>
      <c r="E6" s="60">
        <v>1966477</v>
      </c>
      <c r="F6" s="60">
        <f>D6*E6</f>
        <v>1966477</v>
      </c>
      <c r="G6" s="61" t="s">
        <v>213</v>
      </c>
      <c r="H6" s="62"/>
    </row>
    <row r="7" spans="1:9" ht="89.25" customHeight="1" x14ac:dyDescent="0.2">
      <c r="A7" s="57">
        <v>1.2</v>
      </c>
      <c r="B7" s="58" t="s">
        <v>130</v>
      </c>
      <c r="C7" s="59" t="s">
        <v>129</v>
      </c>
      <c r="D7" s="59">
        <v>1</v>
      </c>
      <c r="E7" s="60">
        <v>1953701</v>
      </c>
      <c r="F7" s="60">
        <f>E7*D7</f>
        <v>1953701</v>
      </c>
      <c r="G7" s="61" t="s">
        <v>214</v>
      </c>
    </row>
    <row r="8" spans="1:9" ht="57.75" customHeight="1" x14ac:dyDescent="0.2">
      <c r="A8" s="57">
        <v>1.3</v>
      </c>
      <c r="B8" s="58" t="s">
        <v>131</v>
      </c>
      <c r="C8" s="59" t="s">
        <v>129</v>
      </c>
      <c r="D8" s="59">
        <v>1</v>
      </c>
      <c r="E8" s="60">
        <v>2000000</v>
      </c>
      <c r="F8" s="60">
        <f>E8*D8</f>
        <v>2000000</v>
      </c>
      <c r="G8" s="61" t="s">
        <v>213</v>
      </c>
      <c r="H8" s="62"/>
      <c r="I8" s="63"/>
    </row>
    <row r="9" spans="1:9" ht="55.5" customHeight="1" x14ac:dyDescent="0.2">
      <c r="A9" s="57">
        <v>1.5</v>
      </c>
      <c r="B9" s="58" t="s">
        <v>133</v>
      </c>
      <c r="C9" s="59" t="s">
        <v>129</v>
      </c>
      <c r="D9" s="64">
        <v>1</v>
      </c>
      <c r="E9" s="60">
        <v>1400000</v>
      </c>
      <c r="F9" s="60">
        <f>E9*D9</f>
        <v>1400000</v>
      </c>
      <c r="G9" s="61" t="s">
        <v>213</v>
      </c>
    </row>
    <row r="10" spans="1:9" ht="26.25" customHeight="1" x14ac:dyDescent="0.25">
      <c r="A10" s="57"/>
      <c r="B10" s="464" t="s">
        <v>134</v>
      </c>
      <c r="C10" s="464"/>
      <c r="D10" s="464"/>
      <c r="E10" s="464"/>
      <c r="F10" s="65">
        <f>SUM(F6:F9)</f>
        <v>7320178</v>
      </c>
      <c r="G10" s="51"/>
    </row>
    <row r="11" spans="1:9" s="15" customFormat="1" ht="20.25" customHeight="1" x14ac:dyDescent="0.25">
      <c r="A11" s="66">
        <v>2</v>
      </c>
      <c r="B11" s="463" t="s">
        <v>135</v>
      </c>
      <c r="C11" s="463"/>
      <c r="D11" s="463"/>
      <c r="E11" s="463"/>
      <c r="F11" s="67"/>
      <c r="G11" s="30"/>
    </row>
    <row r="12" spans="1:9" ht="77.25" customHeight="1" x14ac:dyDescent="0.2">
      <c r="A12" s="57">
        <v>2.1</v>
      </c>
      <c r="B12" s="58" t="s">
        <v>136</v>
      </c>
      <c r="C12" s="59" t="s">
        <v>129</v>
      </c>
      <c r="D12" s="59">
        <v>1</v>
      </c>
      <c r="E12" s="60">
        <v>6400000</v>
      </c>
      <c r="F12" s="60">
        <f>E12*D12</f>
        <v>6400000</v>
      </c>
      <c r="G12" s="61" t="s">
        <v>213</v>
      </c>
    </row>
    <row r="13" spans="1:9" ht="26.25" customHeight="1" x14ac:dyDescent="0.2">
      <c r="A13" s="57"/>
      <c r="B13" s="467" t="s">
        <v>134</v>
      </c>
      <c r="C13" s="467"/>
      <c r="D13" s="467"/>
      <c r="E13" s="467"/>
      <c r="F13" s="65">
        <f>SUM(F12:F12)</f>
        <v>6400000</v>
      </c>
      <c r="G13" s="51"/>
    </row>
    <row r="14" spans="1:9" s="15" customFormat="1" ht="27.75" customHeight="1" x14ac:dyDescent="0.25">
      <c r="A14" s="56">
        <v>5</v>
      </c>
      <c r="B14" s="463" t="s">
        <v>221</v>
      </c>
      <c r="C14" s="463"/>
      <c r="D14" s="463"/>
      <c r="E14" s="463"/>
      <c r="F14" s="463"/>
      <c r="G14" s="30"/>
    </row>
    <row r="15" spans="1:9" ht="98.25" customHeight="1" x14ac:dyDescent="0.2">
      <c r="A15" s="57">
        <v>5.0999999999999996</v>
      </c>
      <c r="B15" s="58" t="s">
        <v>137</v>
      </c>
      <c r="C15" s="59" t="s">
        <v>138</v>
      </c>
      <c r="D15" s="177">
        <v>662.55776000000003</v>
      </c>
      <c r="E15" s="60">
        <v>34000</v>
      </c>
      <c r="F15" s="68">
        <f>D15*E15</f>
        <v>22526963.84</v>
      </c>
      <c r="G15" s="69" t="s">
        <v>139</v>
      </c>
    </row>
    <row r="16" spans="1:9" ht="26.25" customHeight="1" x14ac:dyDescent="0.25">
      <c r="A16" s="57"/>
      <c r="B16" s="464" t="s">
        <v>134</v>
      </c>
      <c r="C16" s="464"/>
      <c r="D16" s="464"/>
      <c r="E16" s="464"/>
      <c r="F16" s="70">
        <f>SUM(F15:F15)</f>
        <v>22526963.84</v>
      </c>
      <c r="G16" s="51"/>
    </row>
    <row r="17" spans="1:9" ht="26.25" customHeight="1" x14ac:dyDescent="0.2">
      <c r="A17" s="66">
        <v>6</v>
      </c>
      <c r="B17" s="463" t="s">
        <v>140</v>
      </c>
      <c r="C17" s="463"/>
      <c r="D17" s="463"/>
      <c r="E17" s="463"/>
      <c r="F17" s="67"/>
      <c r="G17" s="51"/>
    </row>
    <row r="18" spans="1:9" ht="62.25" customHeight="1" x14ac:dyDescent="0.2">
      <c r="A18" s="57">
        <v>6.1</v>
      </c>
      <c r="B18" s="58" t="s">
        <v>141</v>
      </c>
      <c r="C18" s="59" t="s">
        <v>138</v>
      </c>
      <c r="D18" s="59">
        <v>1</v>
      </c>
      <c r="E18" s="71">
        <v>2000000</v>
      </c>
      <c r="F18" s="70">
        <f>E18*D18</f>
        <v>2000000</v>
      </c>
      <c r="G18" s="465" t="s">
        <v>215</v>
      </c>
    </row>
    <row r="19" spans="1:9" ht="26.25" customHeight="1" x14ac:dyDescent="0.2">
      <c r="A19" s="57"/>
      <c r="B19" s="467" t="s">
        <v>134</v>
      </c>
      <c r="C19" s="467"/>
      <c r="D19" s="467"/>
      <c r="E19" s="467"/>
      <c r="F19" s="70">
        <f>SUM(F18:F18)</f>
        <v>2000000</v>
      </c>
      <c r="G19" s="466"/>
    </row>
    <row r="20" spans="1:9" ht="16.5" thickBot="1" x14ac:dyDescent="0.3">
      <c r="A20" s="468" t="s">
        <v>125</v>
      </c>
      <c r="B20" s="469"/>
      <c r="C20" s="469"/>
      <c r="D20" s="469"/>
      <c r="E20" s="72"/>
      <c r="F20" s="73">
        <f>+F19+F16+F13+F10</f>
        <v>38247141.840000004</v>
      </c>
      <c r="G20" s="74"/>
    </row>
    <row r="21" spans="1:9" ht="15" x14ac:dyDescent="0.2">
      <c r="B21" s="75"/>
      <c r="E21" s="76"/>
      <c r="F21" s="77"/>
    </row>
    <row r="22" spans="1:9" ht="15" x14ac:dyDescent="0.2">
      <c r="F22" s="179"/>
      <c r="G22" s="46"/>
    </row>
    <row r="23" spans="1:9" ht="15" thickBot="1" x14ac:dyDescent="0.25"/>
    <row r="24" spans="1:9" ht="15" x14ac:dyDescent="0.25">
      <c r="B24" s="461" t="s">
        <v>142</v>
      </c>
      <c r="C24" s="462"/>
      <c r="E24" s="48"/>
      <c r="F24" s="48"/>
    </row>
    <row r="25" spans="1:9" s="45" customFormat="1" ht="15" x14ac:dyDescent="0.25">
      <c r="B25" s="78" t="s">
        <v>143</v>
      </c>
      <c r="C25" s="79">
        <f>F20</f>
        <v>38247141.840000004</v>
      </c>
      <c r="E25" s="48"/>
      <c r="F25" s="48"/>
      <c r="G25" s="48"/>
    </row>
    <row r="26" spans="1:9" s="45" customFormat="1" ht="15.75" thickBot="1" x14ac:dyDescent="0.3">
      <c r="B26" s="80" t="s">
        <v>144</v>
      </c>
      <c r="C26" s="81">
        <f>SUM(C25:C25)</f>
        <v>38247141.840000004</v>
      </c>
      <c r="E26" s="48"/>
      <c r="F26" s="48"/>
      <c r="G26" s="48"/>
    </row>
    <row r="28" spans="1:9" s="45" customFormat="1" x14ac:dyDescent="0.2">
      <c r="B28" s="46"/>
      <c r="C28" s="47"/>
      <c r="D28" s="82"/>
      <c r="G28" s="48"/>
      <c r="H28" s="48"/>
      <c r="I28" s="48"/>
    </row>
  </sheetData>
  <mergeCells count="12">
    <mergeCell ref="B13:E13"/>
    <mergeCell ref="A2:F2"/>
    <mergeCell ref="A3:F3"/>
    <mergeCell ref="B10:E10"/>
    <mergeCell ref="B11:E11"/>
    <mergeCell ref="B24:C24"/>
    <mergeCell ref="B14:F14"/>
    <mergeCell ref="B16:E16"/>
    <mergeCell ref="B17:E17"/>
    <mergeCell ref="G18:G19"/>
    <mergeCell ref="B19:E19"/>
    <mergeCell ref="A20:D20"/>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59"/>
  <sheetViews>
    <sheetView topLeftCell="A43" workbookViewId="0">
      <selection activeCell="B59" sqref="B59"/>
    </sheetView>
  </sheetViews>
  <sheetFormatPr baseColWidth="10" defaultColWidth="10.7109375" defaultRowHeight="14.25" x14ac:dyDescent="0.2"/>
  <cols>
    <col min="1" max="1" width="8" style="45" customWidth="1"/>
    <col min="2" max="2" width="54.85546875" style="46" customWidth="1"/>
    <col min="3" max="3" width="16.28515625" style="47" customWidth="1"/>
    <col min="4" max="4" width="15.28515625" style="45" customWidth="1"/>
    <col min="5" max="5" width="17.7109375" style="45" customWidth="1"/>
    <col min="6" max="6" width="24.140625" style="45" customWidth="1"/>
    <col min="7" max="7" width="21.5703125" style="48" customWidth="1"/>
    <col min="8" max="8" width="52.42578125" style="48" bestFit="1" customWidth="1"/>
    <col min="9" max="9" width="15.5703125" style="48" customWidth="1"/>
    <col min="10" max="16384" width="10.7109375" style="48"/>
  </cols>
  <sheetData>
    <row r="2" spans="1:9" ht="15" x14ac:dyDescent="0.25">
      <c r="A2" s="473" t="s">
        <v>145</v>
      </c>
      <c r="B2" s="473"/>
      <c r="C2" s="473"/>
      <c r="D2" s="473"/>
      <c r="E2" s="473"/>
      <c r="F2" s="473"/>
    </row>
    <row r="3" spans="1:9" ht="15" x14ac:dyDescent="0.25">
      <c r="A3" s="473" t="s">
        <v>120</v>
      </c>
      <c r="B3" s="473"/>
      <c r="C3" s="473"/>
      <c r="D3" s="473"/>
      <c r="E3" s="473"/>
      <c r="F3" s="473"/>
    </row>
    <row r="4" spans="1:9" s="55" customFormat="1" ht="15" x14ac:dyDescent="0.25">
      <c r="A4" s="50" t="s">
        <v>121</v>
      </c>
      <c r="B4" s="52" t="s">
        <v>122</v>
      </c>
      <c r="C4" s="53" t="s">
        <v>123</v>
      </c>
      <c r="D4" s="54" t="s">
        <v>124</v>
      </c>
      <c r="E4" s="54" t="s">
        <v>7</v>
      </c>
      <c r="F4" s="54" t="s">
        <v>125</v>
      </c>
    </row>
    <row r="5" spans="1:9" s="15" customFormat="1" ht="30.75" customHeight="1" x14ac:dyDescent="0.25">
      <c r="A5" s="83">
        <v>1</v>
      </c>
      <c r="B5" s="489" t="s">
        <v>127</v>
      </c>
      <c r="C5" s="490"/>
      <c r="D5" s="490"/>
      <c r="E5" s="490"/>
      <c r="F5" s="491"/>
      <c r="G5" s="84"/>
    </row>
    <row r="6" spans="1:9" ht="57.75" customHeight="1" x14ac:dyDescent="0.2">
      <c r="A6" s="64">
        <v>1.1000000000000001</v>
      </c>
      <c r="B6" s="58" t="s">
        <v>128</v>
      </c>
      <c r="C6" s="59" t="s">
        <v>129</v>
      </c>
      <c r="D6" s="59">
        <v>4</v>
      </c>
      <c r="E6" s="60">
        <v>1960089</v>
      </c>
      <c r="F6" s="60">
        <f>D6*E6</f>
        <v>7840356</v>
      </c>
      <c r="G6" s="85"/>
      <c r="H6" s="86"/>
      <c r="I6" s="63"/>
    </row>
    <row r="7" spans="1:9" ht="89.25" customHeight="1" x14ac:dyDescent="0.2">
      <c r="A7" s="64">
        <v>1.2</v>
      </c>
      <c r="B7" s="58" t="s">
        <v>130</v>
      </c>
      <c r="C7" s="59" t="s">
        <v>129</v>
      </c>
      <c r="D7" s="59">
        <v>4</v>
      </c>
      <c r="E7" s="60">
        <v>1960089</v>
      </c>
      <c r="F7" s="60">
        <f>E7*D7</f>
        <v>7840356</v>
      </c>
      <c r="G7" s="87"/>
      <c r="H7" s="86"/>
    </row>
    <row r="8" spans="1:9" ht="45.75" customHeight="1" x14ac:dyDescent="0.2">
      <c r="A8" s="64">
        <v>1.3</v>
      </c>
      <c r="B8" s="58" t="s">
        <v>131</v>
      </c>
      <c r="C8" s="59" t="s">
        <v>129</v>
      </c>
      <c r="D8" s="59">
        <v>4</v>
      </c>
      <c r="E8" s="60">
        <v>2000000</v>
      </c>
      <c r="F8" s="60">
        <f>E8*D8</f>
        <v>8000000</v>
      </c>
      <c r="G8" s="85"/>
      <c r="H8" s="86"/>
      <c r="I8" s="63"/>
    </row>
    <row r="9" spans="1:9" ht="87" customHeight="1" x14ac:dyDescent="0.2">
      <c r="A9" s="64">
        <v>1.4</v>
      </c>
      <c r="B9" s="58" t="s">
        <v>132</v>
      </c>
      <c r="C9" s="59" t="s">
        <v>129</v>
      </c>
      <c r="D9" s="64">
        <v>4</v>
      </c>
      <c r="E9" s="88">
        <v>500000</v>
      </c>
      <c r="F9" s="60">
        <f>D9*E9</f>
        <v>2000000</v>
      </c>
      <c r="G9" s="87"/>
      <c r="H9" s="89"/>
    </row>
    <row r="10" spans="1:9" ht="42.75" customHeight="1" x14ac:dyDescent="0.2">
      <c r="A10" s="64">
        <v>1.5</v>
      </c>
      <c r="B10" s="58" t="s">
        <v>133</v>
      </c>
      <c r="C10" s="59" t="s">
        <v>129</v>
      </c>
      <c r="D10" s="64">
        <v>4</v>
      </c>
      <c r="E10" s="88">
        <v>1400000</v>
      </c>
      <c r="F10" s="60">
        <f>E10*D10</f>
        <v>5600000</v>
      </c>
      <c r="G10" s="87"/>
      <c r="H10" s="89"/>
    </row>
    <row r="11" spans="1:9" ht="26.25" customHeight="1" x14ac:dyDescent="0.25">
      <c r="A11" s="64"/>
      <c r="B11" s="492" t="s">
        <v>134</v>
      </c>
      <c r="C11" s="493"/>
      <c r="D11" s="493"/>
      <c r="E11" s="494"/>
      <c r="F11" s="90">
        <f>SUM(F6:F10)</f>
        <v>31280712</v>
      </c>
      <c r="G11" s="87"/>
      <c r="H11" s="89"/>
    </row>
    <row r="12" spans="1:9" s="15" customFormat="1" ht="20.25" customHeight="1" x14ac:dyDescent="0.25">
      <c r="A12" s="91">
        <v>2</v>
      </c>
      <c r="B12" s="479" t="s">
        <v>135</v>
      </c>
      <c r="C12" s="480"/>
      <c r="D12" s="480"/>
      <c r="E12" s="481"/>
      <c r="F12" s="67"/>
      <c r="G12" s="84"/>
    </row>
    <row r="13" spans="1:9" ht="77.25" customHeight="1" x14ac:dyDescent="0.2">
      <c r="A13" s="64">
        <v>2.1</v>
      </c>
      <c r="B13" s="58" t="s">
        <v>136</v>
      </c>
      <c r="C13" s="59" t="s">
        <v>129</v>
      </c>
      <c r="D13" s="59">
        <v>4</v>
      </c>
      <c r="E13" s="60">
        <v>6400000</v>
      </c>
      <c r="F13" s="60">
        <f>E13*D13</f>
        <v>25600000</v>
      </c>
      <c r="G13" s="87"/>
      <c r="H13" s="86"/>
    </row>
    <row r="14" spans="1:9" ht="78" customHeight="1" x14ac:dyDescent="0.2">
      <c r="A14" s="64">
        <v>2.2000000000000002</v>
      </c>
      <c r="B14" s="58" t="s">
        <v>146</v>
      </c>
      <c r="C14" s="59" t="s">
        <v>138</v>
      </c>
      <c r="D14" s="64">
        <v>30</v>
      </c>
      <c r="E14" s="60">
        <v>32000</v>
      </c>
      <c r="F14" s="60">
        <f>D14*E14</f>
        <v>960000</v>
      </c>
      <c r="G14" s="85"/>
      <c r="H14" s="92"/>
    </row>
    <row r="15" spans="1:9" ht="26.25" customHeight="1" x14ac:dyDescent="0.2">
      <c r="A15" s="64"/>
      <c r="B15" s="495" t="s">
        <v>134</v>
      </c>
      <c r="C15" s="482"/>
      <c r="D15" s="482"/>
      <c r="E15" s="483"/>
      <c r="F15" s="90">
        <f>SUM(F13:F14)</f>
        <v>26560000</v>
      </c>
      <c r="G15" s="87"/>
      <c r="H15" s="92"/>
    </row>
    <row r="16" spans="1:9" ht="26.25" customHeight="1" x14ac:dyDescent="0.2">
      <c r="A16" s="64">
        <v>3</v>
      </c>
      <c r="B16" s="495" t="s">
        <v>147</v>
      </c>
      <c r="C16" s="482"/>
      <c r="D16" s="482"/>
      <c r="E16" s="483"/>
      <c r="F16" s="70"/>
      <c r="G16" s="87"/>
      <c r="H16" s="92"/>
    </row>
    <row r="17" spans="1:8" ht="26.25" customHeight="1" thickBot="1" x14ac:dyDescent="0.25">
      <c r="A17" s="64">
        <v>3.1</v>
      </c>
      <c r="B17" s="93" t="s">
        <v>148</v>
      </c>
      <c r="C17" s="94">
        <v>8</v>
      </c>
      <c r="D17" s="95" t="s">
        <v>149</v>
      </c>
      <c r="E17" s="96">
        <v>16000</v>
      </c>
      <c r="F17" s="97">
        <f>C17*E17</f>
        <v>128000</v>
      </c>
      <c r="G17" s="87"/>
      <c r="H17" s="92"/>
    </row>
    <row r="18" spans="1:8" ht="26.25" customHeight="1" thickBot="1" x14ac:dyDescent="0.25">
      <c r="A18" s="64">
        <v>3.2</v>
      </c>
      <c r="B18" s="98" t="s">
        <v>150</v>
      </c>
      <c r="C18" s="94">
        <v>8</v>
      </c>
      <c r="D18" s="99" t="s">
        <v>151</v>
      </c>
      <c r="E18" s="100">
        <v>35000</v>
      </c>
      <c r="F18" s="97">
        <f>E18*C18</f>
        <v>280000</v>
      </c>
      <c r="G18" s="87"/>
      <c r="H18" s="92"/>
    </row>
    <row r="19" spans="1:8" ht="26.25" customHeight="1" thickBot="1" x14ac:dyDescent="0.25">
      <c r="A19" s="64">
        <v>3.3</v>
      </c>
      <c r="B19" s="98" t="s">
        <v>152</v>
      </c>
      <c r="C19" s="94">
        <v>8</v>
      </c>
      <c r="D19" s="99" t="s">
        <v>149</v>
      </c>
      <c r="E19" s="100">
        <v>26000</v>
      </c>
      <c r="F19" s="97">
        <f>E19*C19</f>
        <v>208000</v>
      </c>
      <c r="G19" s="87"/>
      <c r="H19" s="92"/>
    </row>
    <row r="20" spans="1:8" ht="26.25" customHeight="1" thickBot="1" x14ac:dyDescent="0.25">
      <c r="A20" s="64">
        <v>3.4</v>
      </c>
      <c r="B20" s="101" t="s">
        <v>153</v>
      </c>
      <c r="C20" s="94">
        <v>2</v>
      </c>
      <c r="D20" s="102" t="s">
        <v>154</v>
      </c>
      <c r="E20" s="100">
        <v>27000</v>
      </c>
      <c r="F20" s="97">
        <f>E20*C20</f>
        <v>54000</v>
      </c>
      <c r="G20" s="87"/>
      <c r="H20" s="92"/>
    </row>
    <row r="21" spans="1:8" ht="26.25" customHeight="1" thickBot="1" x14ac:dyDescent="0.25">
      <c r="A21" s="64">
        <v>3.5</v>
      </c>
      <c r="B21" s="98" t="s">
        <v>155</v>
      </c>
      <c r="C21" s="94">
        <v>6</v>
      </c>
      <c r="D21" s="99" t="s">
        <v>151</v>
      </c>
      <c r="E21" s="100">
        <v>35000</v>
      </c>
      <c r="F21" s="97">
        <f>E21*C21</f>
        <v>210000</v>
      </c>
      <c r="G21" s="87"/>
      <c r="H21" s="92"/>
    </row>
    <row r="22" spans="1:8" ht="26.25" customHeight="1" thickBot="1" x14ac:dyDescent="0.25">
      <c r="A22" s="64"/>
      <c r="B22" s="496" t="s">
        <v>134</v>
      </c>
      <c r="C22" s="497"/>
      <c r="D22" s="497"/>
      <c r="E22" s="498"/>
      <c r="F22" s="103">
        <f>SUM(F17:F21)</f>
        <v>880000</v>
      </c>
      <c r="G22" s="87"/>
      <c r="H22" s="92"/>
    </row>
    <row r="23" spans="1:8" ht="26.25" customHeight="1" x14ac:dyDescent="0.2">
      <c r="A23" s="104">
        <v>4</v>
      </c>
      <c r="B23" s="499" t="s">
        <v>156</v>
      </c>
      <c r="C23" s="500"/>
      <c r="D23" s="500"/>
      <c r="E23" s="500"/>
      <c r="F23" s="501"/>
      <c r="G23" s="87"/>
      <c r="H23" s="92"/>
    </row>
    <row r="24" spans="1:8" ht="24.75" customHeight="1" x14ac:dyDescent="0.2">
      <c r="A24" s="104">
        <v>4.0999999999999996</v>
      </c>
      <c r="B24" s="105" t="s">
        <v>157</v>
      </c>
      <c r="C24" s="106">
        <v>3</v>
      </c>
      <c r="D24" s="106" t="s">
        <v>158</v>
      </c>
      <c r="E24" s="107">
        <v>25500</v>
      </c>
      <c r="F24" s="108">
        <f t="shared" ref="F24:F32" si="0">C24*E24</f>
        <v>76500</v>
      </c>
      <c r="G24" s="87"/>
      <c r="H24" s="92"/>
    </row>
    <row r="25" spans="1:8" ht="26.25" customHeight="1" thickBot="1" x14ac:dyDescent="0.25">
      <c r="A25" s="104">
        <v>4.2</v>
      </c>
      <c r="B25" s="109" t="s">
        <v>159</v>
      </c>
      <c r="C25" s="110">
        <v>8</v>
      </c>
      <c r="D25" s="110" t="s">
        <v>160</v>
      </c>
      <c r="E25" s="111">
        <v>27000</v>
      </c>
      <c r="F25" s="111">
        <f t="shared" si="0"/>
        <v>216000</v>
      </c>
      <c r="G25" s="87"/>
      <c r="H25" s="92"/>
    </row>
    <row r="26" spans="1:8" ht="26.25" customHeight="1" thickBot="1" x14ac:dyDescent="0.25">
      <c r="A26" s="104">
        <v>4.3</v>
      </c>
      <c r="B26" s="109" t="s">
        <v>161</v>
      </c>
      <c r="C26" s="110">
        <v>5</v>
      </c>
      <c r="D26" s="110" t="s">
        <v>162</v>
      </c>
      <c r="E26" s="111">
        <v>25000</v>
      </c>
      <c r="F26" s="111">
        <f t="shared" si="0"/>
        <v>125000</v>
      </c>
      <c r="G26" s="87"/>
      <c r="H26" s="92"/>
    </row>
    <row r="27" spans="1:8" ht="26.25" customHeight="1" thickBot="1" x14ac:dyDescent="0.25">
      <c r="A27" s="104">
        <v>4.4000000000000004</v>
      </c>
      <c r="B27" s="109" t="s">
        <v>163</v>
      </c>
      <c r="C27" s="110">
        <v>4</v>
      </c>
      <c r="D27" s="110" t="s">
        <v>164</v>
      </c>
      <c r="E27" s="111">
        <v>15000</v>
      </c>
      <c r="F27" s="111">
        <f t="shared" si="0"/>
        <v>60000</v>
      </c>
      <c r="G27" s="87"/>
      <c r="H27" s="92"/>
    </row>
    <row r="28" spans="1:8" ht="26.25" customHeight="1" thickBot="1" x14ac:dyDescent="0.25">
      <c r="A28" s="104">
        <v>4.5</v>
      </c>
      <c r="B28" s="109" t="s">
        <v>165</v>
      </c>
      <c r="C28" s="110">
        <v>20</v>
      </c>
      <c r="D28" s="110" t="s">
        <v>166</v>
      </c>
      <c r="E28" s="111">
        <v>5500</v>
      </c>
      <c r="F28" s="111">
        <f t="shared" si="0"/>
        <v>110000</v>
      </c>
      <c r="G28" s="87"/>
      <c r="H28" s="92"/>
    </row>
    <row r="29" spans="1:8" ht="26.25" customHeight="1" thickBot="1" x14ac:dyDescent="0.25">
      <c r="A29" s="104">
        <v>4.5999999999999996</v>
      </c>
      <c r="B29" s="109" t="s">
        <v>167</v>
      </c>
      <c r="C29" s="110">
        <v>1</v>
      </c>
      <c r="D29" s="110" t="s">
        <v>168</v>
      </c>
      <c r="E29" s="111">
        <v>78000</v>
      </c>
      <c r="F29" s="111">
        <f t="shared" si="0"/>
        <v>78000</v>
      </c>
      <c r="G29" s="87"/>
      <c r="H29" s="92"/>
    </row>
    <row r="30" spans="1:8" ht="26.25" customHeight="1" thickBot="1" x14ac:dyDescent="0.25">
      <c r="A30" s="104">
        <v>4.7</v>
      </c>
      <c r="B30" s="109" t="s">
        <v>169</v>
      </c>
      <c r="C30" s="110">
        <v>8</v>
      </c>
      <c r="D30" s="110" t="s">
        <v>154</v>
      </c>
      <c r="E30" s="111">
        <v>22000</v>
      </c>
      <c r="F30" s="111">
        <f t="shared" si="0"/>
        <v>176000</v>
      </c>
      <c r="G30" s="87"/>
      <c r="H30" s="92"/>
    </row>
    <row r="31" spans="1:8" ht="26.25" customHeight="1" thickBot="1" x14ac:dyDescent="0.25">
      <c r="A31" s="104">
        <v>4.8</v>
      </c>
      <c r="B31" s="109" t="s">
        <v>170</v>
      </c>
      <c r="C31" s="110">
        <v>1</v>
      </c>
      <c r="D31" s="110" t="s">
        <v>164</v>
      </c>
      <c r="E31" s="111">
        <v>46500</v>
      </c>
      <c r="F31" s="111">
        <f t="shared" si="0"/>
        <v>46500</v>
      </c>
      <c r="G31" s="87"/>
      <c r="H31" s="92"/>
    </row>
    <row r="32" spans="1:8" ht="26.25" customHeight="1" thickBot="1" x14ac:dyDescent="0.25">
      <c r="A32" s="104">
        <v>4.9000000000000004</v>
      </c>
      <c r="B32" s="109" t="s">
        <v>171</v>
      </c>
      <c r="C32" s="110">
        <v>3</v>
      </c>
      <c r="D32" s="110" t="s">
        <v>172</v>
      </c>
      <c r="E32" s="111">
        <v>9000</v>
      </c>
      <c r="F32" s="111">
        <f t="shared" si="0"/>
        <v>27000</v>
      </c>
      <c r="G32" s="87"/>
      <c r="H32" s="92"/>
    </row>
    <row r="33" spans="1:8" ht="26.25" customHeight="1" thickBot="1" x14ac:dyDescent="0.25">
      <c r="A33" s="104">
        <v>4.0999999999999996</v>
      </c>
      <c r="B33" s="112" t="s">
        <v>173</v>
      </c>
      <c r="C33" s="110">
        <v>1</v>
      </c>
      <c r="D33" s="110" t="s">
        <v>174</v>
      </c>
      <c r="E33" s="111">
        <v>150000</v>
      </c>
      <c r="F33" s="111">
        <f>E33*C33</f>
        <v>150000</v>
      </c>
      <c r="G33" s="87"/>
      <c r="H33" s="92"/>
    </row>
    <row r="34" spans="1:8" ht="26.25" customHeight="1" x14ac:dyDescent="0.2">
      <c r="A34" s="64"/>
      <c r="B34" s="502" t="s">
        <v>134</v>
      </c>
      <c r="C34" s="500"/>
      <c r="D34" s="500"/>
      <c r="E34" s="503"/>
      <c r="F34" s="113">
        <f>SUM(F24:F33)</f>
        <v>1065000</v>
      </c>
      <c r="G34" s="87"/>
      <c r="H34" s="92"/>
    </row>
    <row r="35" spans="1:8" s="15" customFormat="1" ht="27.75" customHeight="1" x14ac:dyDescent="0.25">
      <c r="A35" s="114">
        <v>5</v>
      </c>
      <c r="B35" s="504" t="s">
        <v>221</v>
      </c>
      <c r="C35" s="480"/>
      <c r="D35" s="480"/>
      <c r="E35" s="480"/>
      <c r="F35" s="481"/>
      <c r="G35" s="115"/>
    </row>
    <row r="36" spans="1:8" ht="98.25" customHeight="1" x14ac:dyDescent="0.2">
      <c r="A36" s="64">
        <v>5.0999999999999996</v>
      </c>
      <c r="B36" s="58" t="s">
        <v>137</v>
      </c>
      <c r="C36" s="59" t="s">
        <v>138</v>
      </c>
      <c r="D36" s="64">
        <v>3600</v>
      </c>
      <c r="E36" s="60">
        <v>34000</v>
      </c>
      <c r="F36" s="116">
        <f>D36*E36</f>
        <v>122400000</v>
      </c>
      <c r="G36" s="87"/>
    </row>
    <row r="37" spans="1:8" ht="26.25" customHeight="1" x14ac:dyDescent="0.25">
      <c r="B37" s="464" t="s">
        <v>134</v>
      </c>
      <c r="C37" s="464"/>
      <c r="D37" s="464"/>
      <c r="E37" s="464"/>
      <c r="F37" s="117">
        <f>SUM(F36:F36)</f>
        <v>122400000</v>
      </c>
      <c r="G37" s="87"/>
      <c r="H37" s="89"/>
    </row>
    <row r="38" spans="1:8" ht="26.25" customHeight="1" x14ac:dyDescent="0.2">
      <c r="A38" s="118">
        <v>6</v>
      </c>
      <c r="B38" s="479" t="s">
        <v>140</v>
      </c>
      <c r="C38" s="480"/>
      <c r="D38" s="480"/>
      <c r="E38" s="481"/>
      <c r="F38" s="119"/>
      <c r="G38" s="87"/>
      <c r="H38" s="89"/>
    </row>
    <row r="39" spans="1:8" ht="62.25" customHeight="1" x14ac:dyDescent="0.2">
      <c r="A39" s="64">
        <v>6.1</v>
      </c>
      <c r="B39" s="58" t="s">
        <v>141</v>
      </c>
      <c r="C39" s="59" t="s">
        <v>138</v>
      </c>
      <c r="D39" s="59">
        <v>4</v>
      </c>
      <c r="E39" s="120">
        <v>2000000</v>
      </c>
      <c r="F39" s="70">
        <f>E39*D39</f>
        <v>8000000</v>
      </c>
      <c r="G39" s="87"/>
      <c r="H39" s="89"/>
    </row>
    <row r="40" spans="1:8" ht="26.25" customHeight="1" x14ac:dyDescent="0.2">
      <c r="A40" s="104"/>
      <c r="B40" s="482" t="s">
        <v>134</v>
      </c>
      <c r="C40" s="482"/>
      <c r="D40" s="482"/>
      <c r="E40" s="483"/>
      <c r="F40" s="117">
        <f>SUM(F39:F39)</f>
        <v>8000000</v>
      </c>
      <c r="G40" s="87"/>
      <c r="H40" s="89"/>
    </row>
    <row r="41" spans="1:8" s="15" customFormat="1" ht="16.5" customHeight="1" x14ac:dyDescent="0.25">
      <c r="A41" s="118">
        <v>7</v>
      </c>
      <c r="B41" s="484" t="s">
        <v>175</v>
      </c>
      <c r="C41" s="485"/>
      <c r="D41" s="485"/>
      <c r="E41" s="485"/>
      <c r="F41" s="119"/>
      <c r="G41" s="115"/>
    </row>
    <row r="42" spans="1:8" ht="65.25" customHeight="1" x14ac:dyDescent="0.2">
      <c r="A42" s="64">
        <v>7.1</v>
      </c>
      <c r="B42" s="58" t="s">
        <v>176</v>
      </c>
      <c r="C42" s="64" t="s">
        <v>174</v>
      </c>
      <c r="D42" s="64">
        <v>30</v>
      </c>
      <c r="E42" s="60">
        <v>35000</v>
      </c>
      <c r="F42" s="60">
        <f>D42*E42</f>
        <v>1050000</v>
      </c>
      <c r="G42" s="85"/>
      <c r="H42" s="92"/>
    </row>
    <row r="43" spans="1:8" ht="36" customHeight="1" x14ac:dyDescent="0.2">
      <c r="A43" s="104"/>
      <c r="B43" s="482" t="s">
        <v>134</v>
      </c>
      <c r="C43" s="482"/>
      <c r="D43" s="482"/>
      <c r="E43" s="483"/>
      <c r="F43" s="117">
        <f>SUM(F42:F42)</f>
        <v>1050000</v>
      </c>
      <c r="G43" s="85"/>
      <c r="H43" s="89"/>
    </row>
    <row r="44" spans="1:8" ht="15.75" x14ac:dyDescent="0.25">
      <c r="A44" s="478" t="s">
        <v>125</v>
      </c>
      <c r="B44" s="486"/>
      <c r="C44" s="486"/>
      <c r="D44" s="487"/>
      <c r="E44" s="27"/>
      <c r="F44" s="70">
        <f>F11+F15+F22+F34+F37+F40+F43</f>
        <v>191235712</v>
      </c>
      <c r="G44" s="121"/>
      <c r="H44" s="122"/>
    </row>
    <row r="45" spans="1:8" ht="15" x14ac:dyDescent="0.25">
      <c r="B45" s="75"/>
      <c r="E45" s="76"/>
      <c r="F45" s="123"/>
      <c r="G45" s="124"/>
      <c r="H45" s="125"/>
    </row>
    <row r="46" spans="1:8" ht="15.75" x14ac:dyDescent="0.25">
      <c r="A46" s="488" t="s">
        <v>177</v>
      </c>
      <c r="B46" s="488"/>
      <c r="C46" s="488"/>
      <c r="D46" s="488"/>
      <c r="E46" s="488"/>
      <c r="F46" s="488"/>
      <c r="H46" s="55"/>
    </row>
    <row r="47" spans="1:8" ht="30" x14ac:dyDescent="0.25">
      <c r="A47" s="54" t="s">
        <v>121</v>
      </c>
      <c r="B47" s="52" t="s">
        <v>178</v>
      </c>
      <c r="C47" s="53" t="s">
        <v>123</v>
      </c>
      <c r="D47" s="54" t="s">
        <v>124</v>
      </c>
      <c r="E47" s="53" t="s">
        <v>7</v>
      </c>
      <c r="F47" s="53" t="s">
        <v>125</v>
      </c>
      <c r="G47" s="126"/>
      <c r="H47" s="55"/>
    </row>
    <row r="48" spans="1:8" ht="134.25" customHeight="1" x14ac:dyDescent="0.2">
      <c r="A48" s="64">
        <v>1</v>
      </c>
      <c r="B48" s="58" t="s">
        <v>179</v>
      </c>
      <c r="C48" s="59" t="s">
        <v>174</v>
      </c>
      <c r="D48" s="64">
        <v>1</v>
      </c>
      <c r="E48" s="60">
        <v>4800000</v>
      </c>
      <c r="F48" s="60">
        <f>E48*D48</f>
        <v>4800000</v>
      </c>
      <c r="G48" s="85"/>
      <c r="H48" s="89"/>
    </row>
    <row r="49" spans="1:8" ht="45.75" customHeight="1" x14ac:dyDescent="0.2">
      <c r="A49" s="64">
        <v>3</v>
      </c>
      <c r="B49" s="58" t="s">
        <v>180</v>
      </c>
      <c r="C49" s="59" t="s">
        <v>174</v>
      </c>
      <c r="D49" s="64">
        <v>3600</v>
      </c>
      <c r="E49" s="60">
        <v>800</v>
      </c>
      <c r="F49" s="60">
        <f>D49*E49</f>
        <v>2880000</v>
      </c>
      <c r="G49" s="85"/>
      <c r="H49" s="89"/>
    </row>
    <row r="50" spans="1:8" ht="61.5" customHeight="1" x14ac:dyDescent="0.2">
      <c r="A50" s="64">
        <v>4</v>
      </c>
      <c r="B50" s="58" t="s">
        <v>181</v>
      </c>
      <c r="C50" s="59" t="s">
        <v>129</v>
      </c>
      <c r="D50" s="64">
        <v>4</v>
      </c>
      <c r="E50" s="127">
        <v>2860892.8</v>
      </c>
      <c r="F50" s="127">
        <f>E50*D50</f>
        <v>11443571.199999999</v>
      </c>
      <c r="G50" s="85"/>
      <c r="H50" s="89"/>
    </row>
    <row r="51" spans="1:8" ht="15" x14ac:dyDescent="0.25">
      <c r="A51" s="474" t="s">
        <v>182</v>
      </c>
      <c r="B51" s="475"/>
      <c r="C51" s="475"/>
      <c r="D51" s="476"/>
      <c r="E51" s="116"/>
      <c r="F51" s="128">
        <f>SUM(F48:F50)</f>
        <v>19123571.199999999</v>
      </c>
      <c r="G51" s="122"/>
    </row>
    <row r="52" spans="1:8" x14ac:dyDescent="0.2">
      <c r="G52" s="126"/>
    </row>
    <row r="53" spans="1:8" ht="15" thickBot="1" x14ac:dyDescent="0.25"/>
    <row r="54" spans="1:8" ht="15" x14ac:dyDescent="0.25">
      <c r="B54" s="477" t="s">
        <v>142</v>
      </c>
      <c r="C54" s="478"/>
      <c r="D54" s="184"/>
      <c r="E54" s="185"/>
    </row>
    <row r="55" spans="1:8" ht="15" x14ac:dyDescent="0.25">
      <c r="B55" s="129" t="s">
        <v>183</v>
      </c>
      <c r="C55" s="181">
        <f>F44</f>
        <v>191235712</v>
      </c>
      <c r="D55" s="186">
        <f>C55*40%</f>
        <v>76494284.799999997</v>
      </c>
      <c r="E55" s="187" t="s">
        <v>184</v>
      </c>
    </row>
    <row r="56" spans="1:8" ht="15" x14ac:dyDescent="0.25">
      <c r="B56" s="129" t="s">
        <v>185</v>
      </c>
      <c r="C56" s="182">
        <f>C55*10%</f>
        <v>19123571.199999999</v>
      </c>
      <c r="D56" s="186">
        <f>C55*20%</f>
        <v>38247142.399999999</v>
      </c>
      <c r="E56" s="188">
        <v>0.2</v>
      </c>
    </row>
    <row r="57" spans="1:8" ht="15" x14ac:dyDescent="0.25">
      <c r="B57" s="129" t="s">
        <v>144</v>
      </c>
      <c r="C57" s="183">
        <f>SUM(C55:C56)</f>
        <v>210359283.19999999</v>
      </c>
      <c r="D57" s="186">
        <f>C55*20%</f>
        <v>38247142.399999999</v>
      </c>
      <c r="E57" s="188">
        <v>0.2</v>
      </c>
    </row>
    <row r="58" spans="1:8" x14ac:dyDescent="0.2">
      <c r="D58" s="189">
        <f>C55*20%</f>
        <v>38247142.399999999</v>
      </c>
      <c r="E58" s="188">
        <v>0.2</v>
      </c>
    </row>
    <row r="59" spans="1:8" ht="15" thickBot="1" x14ac:dyDescent="0.25">
      <c r="D59" s="190">
        <f>SUM(D55:D58)</f>
        <v>191235712</v>
      </c>
      <c r="E59" s="191">
        <v>1</v>
      </c>
    </row>
  </sheetData>
  <mergeCells count="20">
    <mergeCell ref="B37:E37"/>
    <mergeCell ref="A2:F2"/>
    <mergeCell ref="A3:F3"/>
    <mergeCell ref="B5:F5"/>
    <mergeCell ref="B11:E11"/>
    <mergeCell ref="B12:E12"/>
    <mergeCell ref="B15:E15"/>
    <mergeCell ref="B16:E16"/>
    <mergeCell ref="B22:E22"/>
    <mergeCell ref="B23:F23"/>
    <mergeCell ref="B34:E34"/>
    <mergeCell ref="B35:F35"/>
    <mergeCell ref="A51:D51"/>
    <mergeCell ref="B54:C54"/>
    <mergeCell ref="B38:E38"/>
    <mergeCell ref="B40:E40"/>
    <mergeCell ref="B41:E41"/>
    <mergeCell ref="B43:E43"/>
    <mergeCell ref="A44:D44"/>
    <mergeCell ref="A46:F4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5"/>
  <sheetViews>
    <sheetView workbookViewId="0">
      <selection activeCell="D21" sqref="D21"/>
    </sheetView>
  </sheetViews>
  <sheetFormatPr baseColWidth="10" defaultColWidth="10.7109375" defaultRowHeight="15" x14ac:dyDescent="0.25"/>
  <cols>
    <col min="1" max="1" width="28.140625" style="15" customWidth="1"/>
    <col min="2" max="2" width="36.85546875" style="15" customWidth="1"/>
    <col min="3" max="5" width="10.7109375" style="15"/>
    <col min="6" max="6" width="12.42578125" style="15" customWidth="1"/>
    <col min="7" max="10" width="10.7109375" style="15"/>
    <col min="11" max="11" width="14.28515625" style="15" customWidth="1"/>
    <col min="12" max="12" width="19" style="15" customWidth="1"/>
    <col min="13" max="16384" width="10.7109375" style="15"/>
  </cols>
  <sheetData>
    <row r="1" spans="1:12" x14ac:dyDescent="0.25">
      <c r="A1" s="130"/>
      <c r="B1" s="131"/>
      <c r="C1" s="131"/>
      <c r="D1" s="131"/>
      <c r="E1" s="131"/>
      <c r="F1" s="132"/>
      <c r="G1" s="133"/>
      <c r="H1" s="133"/>
      <c r="I1" s="133"/>
      <c r="J1" s="133"/>
      <c r="K1" s="133"/>
      <c r="L1" s="522" t="s">
        <v>216</v>
      </c>
    </row>
    <row r="2" spans="1:12" x14ac:dyDescent="0.25">
      <c r="A2" s="134"/>
      <c r="B2" s="525" t="s">
        <v>186</v>
      </c>
      <c r="C2" s="525"/>
      <c r="D2" s="525"/>
      <c r="E2" s="525"/>
      <c r="F2" s="525"/>
      <c r="G2" s="310"/>
      <c r="H2" s="310"/>
      <c r="I2" s="310"/>
      <c r="J2" s="310"/>
      <c r="K2" s="310"/>
      <c r="L2" s="523"/>
    </row>
    <row r="3" spans="1:12" x14ac:dyDescent="0.25">
      <c r="A3" s="134"/>
      <c r="B3" s="526" t="s">
        <v>187</v>
      </c>
      <c r="C3" s="526"/>
      <c r="D3" s="526"/>
      <c r="E3" s="526"/>
      <c r="F3" s="135"/>
      <c r="G3" s="310"/>
      <c r="H3" s="310"/>
      <c r="I3" s="310"/>
      <c r="J3" s="310"/>
      <c r="K3" s="310"/>
      <c r="L3" s="523"/>
    </row>
    <row r="4" spans="1:12" ht="15.75" thickBot="1" x14ac:dyDescent="0.3">
      <c r="A4" s="136"/>
      <c r="B4" s="527" t="s">
        <v>188</v>
      </c>
      <c r="C4" s="527"/>
      <c r="D4" s="527"/>
      <c r="E4" s="527"/>
      <c r="F4" s="528"/>
      <c r="G4" s="137"/>
      <c r="H4" s="137"/>
      <c r="I4" s="137"/>
      <c r="J4" s="137"/>
      <c r="K4" s="137"/>
      <c r="L4" s="524"/>
    </row>
    <row r="5" spans="1:12" ht="15.75" thickBot="1" x14ac:dyDescent="0.3">
      <c r="A5" s="134"/>
      <c r="B5" s="311"/>
      <c r="C5" s="311"/>
      <c r="D5" s="311"/>
      <c r="E5" s="311"/>
      <c r="F5" s="311"/>
      <c r="G5" s="310"/>
      <c r="H5" s="310"/>
      <c r="I5" s="310"/>
      <c r="J5" s="310"/>
      <c r="K5" s="310"/>
      <c r="L5" s="138"/>
    </row>
    <row r="6" spans="1:12" ht="25.5" x14ac:dyDescent="0.25">
      <c r="A6" s="529" t="s">
        <v>189</v>
      </c>
      <c r="B6" s="531" t="s">
        <v>190</v>
      </c>
      <c r="C6" s="533" t="s">
        <v>191</v>
      </c>
      <c r="D6" s="534"/>
      <c r="E6" s="534"/>
      <c r="F6" s="534"/>
      <c r="G6" s="535"/>
      <c r="H6" s="533" t="s">
        <v>192</v>
      </c>
      <c r="I6" s="534"/>
      <c r="J6" s="535"/>
      <c r="K6" s="180" t="s">
        <v>193</v>
      </c>
      <c r="L6" s="139" t="s">
        <v>194</v>
      </c>
    </row>
    <row r="7" spans="1:12" ht="39" thickBot="1" x14ac:dyDescent="0.3">
      <c r="A7" s="530"/>
      <c r="B7" s="532"/>
      <c r="C7" s="140" t="s">
        <v>195</v>
      </c>
      <c r="D7" s="141" t="s">
        <v>196</v>
      </c>
      <c r="E7" s="142" t="s">
        <v>197</v>
      </c>
      <c r="F7" s="142" t="s">
        <v>198</v>
      </c>
      <c r="G7" s="142" t="s">
        <v>199</v>
      </c>
      <c r="H7" s="142" t="s">
        <v>200</v>
      </c>
      <c r="I7" s="142" t="s">
        <v>201</v>
      </c>
      <c r="J7" s="142" t="s">
        <v>202</v>
      </c>
      <c r="K7" s="143" t="s">
        <v>203</v>
      </c>
      <c r="L7" s="144"/>
    </row>
    <row r="8" spans="1:12" x14ac:dyDescent="0.25">
      <c r="A8" s="145">
        <v>40733022</v>
      </c>
      <c r="B8" s="146" t="s">
        <v>209</v>
      </c>
      <c r="C8" s="147">
        <v>1160000</v>
      </c>
      <c r="D8" s="148">
        <v>30</v>
      </c>
      <c r="E8" s="147">
        <f>(C8/30)*D8</f>
        <v>1160000</v>
      </c>
      <c r="F8" s="147">
        <f>140606/30*D8</f>
        <v>140606</v>
      </c>
      <c r="G8" s="147">
        <f>E8+F8</f>
        <v>1300606</v>
      </c>
      <c r="H8" s="147">
        <f>(G8-F8)*0.04</f>
        <v>46400</v>
      </c>
      <c r="I8" s="147">
        <f>(G8-F8)*0.04</f>
        <v>46400</v>
      </c>
      <c r="J8" s="147">
        <f>I8+H8</f>
        <v>92800</v>
      </c>
      <c r="K8" s="147">
        <f>G8-J8</f>
        <v>1207806</v>
      </c>
      <c r="L8" s="149"/>
    </row>
    <row r="9" spans="1:12" x14ac:dyDescent="0.25">
      <c r="A9" s="150">
        <v>1116914546</v>
      </c>
      <c r="B9" s="151" t="s">
        <v>94</v>
      </c>
      <c r="C9" s="152">
        <v>1160000</v>
      </c>
      <c r="D9" s="153">
        <v>30</v>
      </c>
      <c r="E9" s="152">
        <f>(C9/30)*D9</f>
        <v>1160000</v>
      </c>
      <c r="F9" s="152">
        <f>140606/30*D9</f>
        <v>140606</v>
      </c>
      <c r="G9" s="152">
        <f>E9+F9</f>
        <v>1300606</v>
      </c>
      <c r="H9" s="152">
        <f>(G9-F9)*0.04</f>
        <v>46400</v>
      </c>
      <c r="I9" s="152">
        <f>(G9-F9)*0.04</f>
        <v>46400</v>
      </c>
      <c r="J9" s="152">
        <f>I9+H9</f>
        <v>92800</v>
      </c>
      <c r="K9" s="152">
        <f>G9-J9</f>
        <v>1207806</v>
      </c>
      <c r="L9" s="154"/>
    </row>
    <row r="10" spans="1:12" ht="15.75" thickBot="1" x14ac:dyDescent="0.3">
      <c r="A10" s="506" t="s">
        <v>204</v>
      </c>
      <c r="B10" s="507"/>
      <c r="C10" s="507"/>
      <c r="D10" s="508"/>
      <c r="E10" s="155">
        <f t="shared" ref="E10:K10" si="0">SUM(E8:E9)</f>
        <v>2320000</v>
      </c>
      <c r="F10" s="155">
        <f t="shared" si="0"/>
        <v>281212</v>
      </c>
      <c r="G10" s="155">
        <f t="shared" si="0"/>
        <v>2601212</v>
      </c>
      <c r="H10" s="155">
        <f t="shared" si="0"/>
        <v>92800</v>
      </c>
      <c r="I10" s="155">
        <f t="shared" si="0"/>
        <v>92800</v>
      </c>
      <c r="J10" s="155">
        <f t="shared" si="0"/>
        <v>185600</v>
      </c>
      <c r="K10" s="155">
        <f t="shared" si="0"/>
        <v>2415612</v>
      </c>
      <c r="L10" s="156"/>
    </row>
    <row r="11" spans="1:12" ht="15.75" thickBot="1" x14ac:dyDescent="0.3">
      <c r="A11" s="157"/>
      <c r="B11" s="312"/>
      <c r="C11" s="158"/>
      <c r="D11" s="313"/>
      <c r="E11" s="313"/>
      <c r="F11" s="314"/>
      <c r="G11" s="313"/>
      <c r="H11" s="313"/>
      <c r="I11" s="313"/>
      <c r="J11" s="313"/>
      <c r="K11" s="313"/>
      <c r="L11" s="160"/>
    </row>
    <row r="12" spans="1:12" x14ac:dyDescent="0.25">
      <c r="A12" s="509">
        <f>K10</f>
        <v>2415612</v>
      </c>
      <c r="B12" s="510"/>
      <c r="C12" s="510"/>
      <c r="D12" s="511"/>
      <c r="E12" s="315"/>
      <c r="F12" s="161" t="s">
        <v>205</v>
      </c>
      <c r="G12" s="515" t="s">
        <v>206</v>
      </c>
      <c r="H12" s="515"/>
      <c r="I12" s="515"/>
      <c r="J12" s="515"/>
      <c r="K12" s="516"/>
      <c r="L12" s="519"/>
    </row>
    <row r="13" spans="1:12" ht="15.75" thickBot="1" x14ac:dyDescent="0.3">
      <c r="A13" s="512"/>
      <c r="B13" s="513"/>
      <c r="C13" s="513"/>
      <c r="D13" s="514"/>
      <c r="E13" s="162"/>
      <c r="F13" s="163"/>
      <c r="G13" s="517"/>
      <c r="H13" s="517"/>
      <c r="I13" s="517"/>
      <c r="J13" s="517"/>
      <c r="K13" s="518"/>
      <c r="L13" s="520"/>
    </row>
    <row r="14" spans="1:12" x14ac:dyDescent="0.25">
      <c r="A14" s="505"/>
      <c r="B14" s="505"/>
      <c r="C14" s="164"/>
      <c r="D14" s="165"/>
      <c r="E14" s="166"/>
      <c r="F14" s="167"/>
      <c r="G14" s="521"/>
      <c r="H14" s="521"/>
      <c r="I14" s="521"/>
      <c r="J14" s="521"/>
      <c r="K14" s="168"/>
      <c r="L14" s="169"/>
    </row>
    <row r="15" spans="1:12" x14ac:dyDescent="0.25">
      <c r="A15" s="170"/>
      <c r="B15" s="171" t="s">
        <v>207</v>
      </c>
      <c r="C15" s="172"/>
      <c r="D15" s="173"/>
      <c r="E15" s="166"/>
      <c r="F15" s="159"/>
      <c r="G15" s="505" t="s">
        <v>208</v>
      </c>
      <c r="H15" s="505"/>
      <c r="I15" s="505"/>
      <c r="J15" s="505"/>
      <c r="K15" s="174"/>
      <c r="L15" s="175"/>
    </row>
  </sheetData>
  <mergeCells count="15">
    <mergeCell ref="L1:L4"/>
    <mergeCell ref="B2:F2"/>
    <mergeCell ref="B3:E3"/>
    <mergeCell ref="B4:F4"/>
    <mergeCell ref="A6:A7"/>
    <mergeCell ref="B6:B7"/>
    <mergeCell ref="C6:G6"/>
    <mergeCell ref="H6:J6"/>
    <mergeCell ref="G15:J15"/>
    <mergeCell ref="A10:D10"/>
    <mergeCell ref="A12:D13"/>
    <mergeCell ref="G12:K13"/>
    <mergeCell ref="L12:L13"/>
    <mergeCell ref="A14:B14"/>
    <mergeCell ref="G14:J14"/>
  </mergeCells>
  <dataValidations count="1">
    <dataValidation type="decimal" allowBlank="1" showInputMessage="1" showErrorMessage="1" sqref="D8:D9">
      <formula1>D8</formula1>
      <formula2>D10</formula2>
    </dataValidation>
  </dataValidations>
  <pageMargins left="0.7" right="0.7" top="0.75" bottom="0.75" header="0.3" footer="0.3"/>
  <pageSetup scale="65" orientation="landscape" horizontalDpi="4294967292" verticalDpi="0"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86"/>
  <sheetViews>
    <sheetView topLeftCell="B1" workbookViewId="0">
      <selection activeCell="F30" sqref="F30"/>
    </sheetView>
  </sheetViews>
  <sheetFormatPr baseColWidth="10" defaultColWidth="11.42578125" defaultRowHeight="14.25" x14ac:dyDescent="0.2"/>
  <cols>
    <col min="1" max="1" width="5.42578125" style="195" hidden="1" customWidth="1"/>
    <col min="2" max="2" width="12" style="195" bestFit="1" customWidth="1"/>
    <col min="3" max="3" width="17.42578125" style="195" customWidth="1"/>
    <col min="4" max="4" width="11" style="195" bestFit="1" customWidth="1"/>
    <col min="5" max="5" width="14.28515625" style="195" customWidth="1"/>
    <col min="6" max="6" width="18.7109375" style="195" customWidth="1"/>
    <col min="7" max="7" width="14.7109375" style="195" customWidth="1"/>
    <col min="8" max="8" width="13.85546875" style="195" customWidth="1"/>
    <col min="9" max="9" width="15" style="195" customWidth="1"/>
    <col min="10" max="10" width="14.85546875" style="195" customWidth="1"/>
    <col min="11" max="11" width="16.85546875" style="195" bestFit="1" customWidth="1"/>
    <col min="12" max="16384" width="11.42578125" style="195"/>
  </cols>
  <sheetData>
    <row r="1" spans="2:10" ht="13.5" customHeight="1" x14ac:dyDescent="0.2">
      <c r="B1" s="538"/>
      <c r="C1" s="539"/>
      <c r="D1" s="539"/>
      <c r="E1" s="539"/>
      <c r="F1" s="539"/>
      <c r="G1" s="539"/>
      <c r="H1" s="539"/>
      <c r="I1" s="540"/>
    </row>
    <row r="2" spans="2:10" ht="12.95" customHeight="1" x14ac:dyDescent="0.2">
      <c r="B2" s="541"/>
      <c r="C2" s="542"/>
      <c r="D2" s="542"/>
      <c r="E2" s="542"/>
      <c r="F2" s="542"/>
      <c r="G2" s="542"/>
      <c r="H2" s="542"/>
      <c r="I2" s="543"/>
    </row>
    <row r="3" spans="2:10" ht="20.25" customHeight="1" x14ac:dyDescent="0.2">
      <c r="B3" s="544" t="s">
        <v>222</v>
      </c>
      <c r="C3" s="545"/>
      <c r="D3" s="545"/>
      <c r="E3" s="545"/>
      <c r="F3" s="545"/>
      <c r="G3" s="545"/>
      <c r="H3" s="545"/>
      <c r="I3" s="546"/>
    </row>
    <row r="4" spans="2:10" ht="6.75" customHeight="1" x14ac:dyDescent="0.2">
      <c r="B4" s="196"/>
      <c r="C4" s="316"/>
      <c r="D4" s="316"/>
      <c r="E4" s="316"/>
      <c r="F4" s="316"/>
      <c r="G4" s="316"/>
      <c r="H4" s="318"/>
      <c r="I4" s="197"/>
    </row>
    <row r="5" spans="2:10" ht="15" thickBot="1" x14ac:dyDescent="0.25">
      <c r="B5" s="196"/>
      <c r="C5" s="316"/>
      <c r="D5" s="316"/>
      <c r="E5" s="547" t="s">
        <v>223</v>
      </c>
      <c r="F5" s="548"/>
      <c r="G5" s="316"/>
      <c r="H5" s="318"/>
      <c r="I5" s="197"/>
    </row>
    <row r="6" spans="2:10" ht="15" thickBot="1" x14ac:dyDescent="0.25">
      <c r="B6" s="549" t="s">
        <v>224</v>
      </c>
      <c r="C6" s="550"/>
      <c r="D6" s="550"/>
      <c r="E6" s="550"/>
      <c r="F6" s="550"/>
      <c r="G6" s="550"/>
      <c r="H6" s="550"/>
      <c r="I6" s="551"/>
      <c r="J6" s="316"/>
    </row>
    <row r="7" spans="2:10" x14ac:dyDescent="0.2">
      <c r="B7" s="198" t="s">
        <v>225</v>
      </c>
      <c r="C7" s="536" t="s">
        <v>94</v>
      </c>
      <c r="D7" s="537"/>
      <c r="E7" s="199"/>
      <c r="F7" s="319" t="s">
        <v>226</v>
      </c>
      <c r="G7" s="319"/>
      <c r="H7" s="320"/>
      <c r="I7" s="197"/>
    </row>
    <row r="8" spans="2:10" ht="3.75" customHeight="1" x14ac:dyDescent="0.2">
      <c r="B8" s="198"/>
      <c r="C8" s="321">
        <v>1116914546</v>
      </c>
      <c r="D8" s="317"/>
      <c r="E8" s="319"/>
      <c r="F8" s="319"/>
      <c r="G8" s="319"/>
      <c r="H8" s="320"/>
      <c r="I8" s="197"/>
    </row>
    <row r="9" spans="2:10" x14ac:dyDescent="0.2">
      <c r="B9" s="198" t="s">
        <v>227</v>
      </c>
      <c r="C9" s="321">
        <v>1116914546</v>
      </c>
      <c r="D9" s="317"/>
      <c r="E9" s="201"/>
      <c r="F9" s="319" t="s">
        <v>228</v>
      </c>
      <c r="G9" s="319"/>
      <c r="H9" s="320"/>
      <c r="I9" s="197"/>
    </row>
    <row r="10" spans="2:10" ht="3" customHeight="1" x14ac:dyDescent="0.2">
      <c r="B10" s="198"/>
      <c r="C10" s="317"/>
      <c r="D10" s="317"/>
      <c r="E10" s="201"/>
      <c r="F10" s="319"/>
      <c r="G10" s="319"/>
      <c r="H10" s="320"/>
      <c r="I10" s="197"/>
    </row>
    <row r="11" spans="2:10" x14ac:dyDescent="0.2">
      <c r="B11" s="198" t="s">
        <v>229</v>
      </c>
      <c r="C11" s="322" t="s">
        <v>97</v>
      </c>
      <c r="D11" s="317"/>
      <c r="E11" s="201"/>
      <c r="F11" s="319" t="s">
        <v>231</v>
      </c>
      <c r="G11" s="319"/>
      <c r="H11" s="320"/>
      <c r="I11" s="197"/>
    </row>
    <row r="12" spans="2:10" ht="3.75" customHeight="1" x14ac:dyDescent="0.2">
      <c r="B12" s="198"/>
      <c r="C12" s="317"/>
      <c r="D12" s="317"/>
      <c r="E12" s="202"/>
      <c r="F12" s="319"/>
      <c r="G12" s="319"/>
      <c r="H12" s="320"/>
      <c r="I12" s="197"/>
    </row>
    <row r="13" spans="2:10" x14ac:dyDescent="0.2">
      <c r="B13" s="198" t="s">
        <v>232</v>
      </c>
      <c r="C13" s="317"/>
      <c r="D13" s="317"/>
      <c r="E13" s="203" t="s">
        <v>233</v>
      </c>
      <c r="F13" s="323"/>
      <c r="G13" s="323"/>
      <c r="H13" s="324"/>
      <c r="I13" s="197"/>
    </row>
    <row r="14" spans="2:10" ht="3.75" customHeight="1" thickBot="1" x14ac:dyDescent="0.25">
      <c r="B14" s="204"/>
      <c r="C14" s="205"/>
      <c r="D14" s="206"/>
      <c r="E14" s="207"/>
      <c r="F14" s="205"/>
      <c r="G14" s="205"/>
      <c r="H14" s="205"/>
      <c r="I14" s="208"/>
    </row>
    <row r="15" spans="2:10" ht="6.75" hidden="1" customHeight="1" x14ac:dyDescent="0.2">
      <c r="B15" s="196"/>
      <c r="C15" s="316"/>
      <c r="D15" s="316"/>
      <c r="E15" s="316"/>
      <c r="F15" s="316"/>
      <c r="G15" s="316"/>
      <c r="H15" s="316"/>
      <c r="I15" s="197"/>
    </row>
    <row r="16" spans="2:10" ht="27.2" customHeight="1" thickTop="1" thickBot="1" x14ac:dyDescent="0.25">
      <c r="B16" s="209" t="s">
        <v>234</v>
      </c>
      <c r="C16" s="210"/>
      <c r="D16" s="211">
        <v>44991</v>
      </c>
      <c r="E16" s="212" t="s">
        <v>235</v>
      </c>
      <c r="F16" s="210"/>
      <c r="G16" s="211">
        <v>45111</v>
      </c>
      <c r="H16" s="212" t="s">
        <v>236</v>
      </c>
      <c r="I16" s="325">
        <v>119</v>
      </c>
      <c r="J16" s="200"/>
    </row>
    <row r="17" spans="2:11" ht="15" customHeight="1" thickTop="1" thickBot="1" x14ac:dyDescent="0.25">
      <c r="B17" s="213" t="s">
        <v>237</v>
      </c>
      <c r="C17" s="214"/>
      <c r="D17" s="211">
        <v>44991</v>
      </c>
      <c r="E17" s="215"/>
      <c r="F17" s="214"/>
      <c r="G17" s="211">
        <v>45111</v>
      </c>
      <c r="H17" s="215"/>
      <c r="I17" s="216">
        <v>119</v>
      </c>
      <c r="K17" s="217"/>
    </row>
    <row r="18" spans="2:11" ht="16.7" customHeight="1" thickTop="1" thickBot="1" x14ac:dyDescent="0.25">
      <c r="B18" s="218" t="s">
        <v>234</v>
      </c>
      <c r="C18" s="219"/>
      <c r="D18" s="211">
        <v>44991</v>
      </c>
      <c r="E18" s="220" t="s">
        <v>238</v>
      </c>
      <c r="F18" s="219"/>
      <c r="G18" s="211">
        <v>45111</v>
      </c>
      <c r="H18" s="220" t="s">
        <v>236</v>
      </c>
      <c r="I18" s="221">
        <v>119</v>
      </c>
      <c r="K18" s="217"/>
    </row>
    <row r="19" spans="2:11" ht="15" thickBot="1" x14ac:dyDescent="0.25">
      <c r="B19" s="222" t="s">
        <v>239</v>
      </c>
      <c r="C19" s="223"/>
      <c r="D19" s="223"/>
      <c r="E19" s="223"/>
      <c r="F19" s="223"/>
      <c r="G19" s="223"/>
      <c r="H19" s="223"/>
      <c r="I19" s="224"/>
      <c r="K19" s="225"/>
    </row>
    <row r="20" spans="2:11" ht="14.25" customHeight="1" thickTop="1" x14ac:dyDescent="0.2">
      <c r="B20" s="226"/>
      <c r="C20" s="316"/>
      <c r="D20" s="326"/>
      <c r="E20" s="316"/>
      <c r="F20" s="327"/>
      <c r="G20" s="327" t="s">
        <v>240</v>
      </c>
      <c r="H20" s="227" t="s">
        <v>241</v>
      </c>
      <c r="I20" s="228" t="s">
        <v>242</v>
      </c>
    </row>
    <row r="21" spans="2:11" x14ac:dyDescent="0.2">
      <c r="B21" s="554" t="s">
        <v>243</v>
      </c>
      <c r="C21" s="555"/>
      <c r="D21" s="555"/>
      <c r="E21" s="555"/>
      <c r="F21" s="556"/>
      <c r="G21" s="229">
        <v>1160000</v>
      </c>
      <c r="H21" s="229">
        <v>1160000</v>
      </c>
      <c r="I21" s="328">
        <v>1160000</v>
      </c>
    </row>
    <row r="22" spans="2:11" ht="3" customHeight="1" x14ac:dyDescent="0.2">
      <c r="B22" s="230"/>
      <c r="C22" s="231"/>
      <c r="D22" s="231"/>
      <c r="E22" s="231"/>
      <c r="F22" s="232"/>
      <c r="G22" s="233"/>
      <c r="H22" s="234"/>
      <c r="I22" s="235"/>
    </row>
    <row r="23" spans="2:11" x14ac:dyDescent="0.2">
      <c r="B23" s="230" t="s">
        <v>244</v>
      </c>
      <c r="C23" s="231"/>
      <c r="D23" s="231"/>
      <c r="E23" s="231"/>
      <c r="F23" s="236"/>
      <c r="G23" s="237">
        <v>0</v>
      </c>
      <c r="H23" s="236">
        <f>G23</f>
        <v>0</v>
      </c>
      <c r="I23" s="238">
        <f>G23</f>
        <v>0</v>
      </c>
    </row>
    <row r="24" spans="2:11" x14ac:dyDescent="0.2">
      <c r="B24" s="230" t="s">
        <v>245</v>
      </c>
      <c r="C24" s="231"/>
      <c r="D24" s="231"/>
      <c r="E24" s="231"/>
      <c r="F24" s="236"/>
      <c r="G24" s="237">
        <v>0</v>
      </c>
      <c r="H24" s="236">
        <f>G24</f>
        <v>0</v>
      </c>
      <c r="I24" s="238">
        <f>G24</f>
        <v>0</v>
      </c>
    </row>
    <row r="25" spans="2:11" x14ac:dyDescent="0.2">
      <c r="B25" s="230" t="s">
        <v>246</v>
      </c>
      <c r="C25" s="231"/>
      <c r="D25" s="231"/>
      <c r="E25" s="231"/>
      <c r="F25" s="236"/>
      <c r="G25" s="237">
        <v>0</v>
      </c>
      <c r="H25" s="236">
        <f>G25</f>
        <v>0</v>
      </c>
      <c r="I25" s="238">
        <f>G25</f>
        <v>0</v>
      </c>
      <c r="J25" s="239"/>
    </row>
    <row r="26" spans="2:11" x14ac:dyDescent="0.2">
      <c r="B26" s="230" t="s">
        <v>247</v>
      </c>
      <c r="C26" s="231"/>
      <c r="D26" s="231"/>
      <c r="E26" s="231"/>
      <c r="F26" s="236"/>
      <c r="G26" s="237">
        <v>0</v>
      </c>
      <c r="H26" s="236">
        <f>G26</f>
        <v>0</v>
      </c>
      <c r="I26" s="238">
        <f>G26</f>
        <v>0</v>
      </c>
      <c r="J26" s="239"/>
    </row>
    <row r="27" spans="2:11" x14ac:dyDescent="0.2">
      <c r="B27" s="230" t="s">
        <v>248</v>
      </c>
      <c r="C27" s="231"/>
      <c r="D27" s="231"/>
      <c r="E27" s="231"/>
      <c r="F27" s="236"/>
      <c r="G27" s="237">
        <v>0</v>
      </c>
      <c r="H27" s="236">
        <f>G27</f>
        <v>0</v>
      </c>
      <c r="I27" s="238">
        <f>G27</f>
        <v>0</v>
      </c>
      <c r="J27" s="239"/>
    </row>
    <row r="28" spans="2:11" x14ac:dyDescent="0.2">
      <c r="B28" s="230" t="s">
        <v>249</v>
      </c>
      <c r="C28" s="231"/>
      <c r="D28" s="231"/>
      <c r="E28" s="231"/>
      <c r="F28" s="236"/>
      <c r="G28" s="237">
        <v>0</v>
      </c>
      <c r="H28" s="236">
        <v>0</v>
      </c>
      <c r="I28" s="238">
        <v>0</v>
      </c>
    </row>
    <row r="29" spans="2:11" x14ac:dyDescent="0.2">
      <c r="B29" s="230" t="s">
        <v>250</v>
      </c>
      <c r="C29" s="231"/>
      <c r="D29" s="231"/>
      <c r="E29" s="231"/>
      <c r="F29" s="236"/>
      <c r="G29" s="237">
        <f>F29</f>
        <v>0</v>
      </c>
      <c r="H29" s="236">
        <v>0</v>
      </c>
      <c r="I29" s="238">
        <v>0</v>
      </c>
    </row>
    <row r="30" spans="2:11" x14ac:dyDescent="0.2">
      <c r="B30" s="230" t="s">
        <v>251</v>
      </c>
      <c r="C30" s="231"/>
      <c r="D30" s="231"/>
      <c r="E30" s="231"/>
      <c r="F30" s="236"/>
      <c r="G30" s="236">
        <f>F30</f>
        <v>0</v>
      </c>
      <c r="H30" s="236">
        <v>0</v>
      </c>
      <c r="I30" s="238">
        <v>0</v>
      </c>
    </row>
    <row r="31" spans="2:11" x14ac:dyDescent="0.2">
      <c r="B31" s="230" t="s">
        <v>252</v>
      </c>
      <c r="C31" s="231"/>
      <c r="D31" s="231"/>
      <c r="E31" s="231"/>
      <c r="F31" s="236"/>
      <c r="G31" s="236">
        <v>0</v>
      </c>
      <c r="H31" s="236">
        <v>0</v>
      </c>
      <c r="I31" s="238">
        <v>0</v>
      </c>
      <c r="J31" s="239"/>
    </row>
    <row r="32" spans="2:11" x14ac:dyDescent="0.2">
      <c r="B32" s="230" t="s">
        <v>253</v>
      </c>
      <c r="C32" s="231"/>
      <c r="D32" s="231"/>
      <c r="E32" s="231"/>
      <c r="F32" s="236"/>
      <c r="G32" s="236">
        <v>0</v>
      </c>
      <c r="H32" s="236">
        <v>0</v>
      </c>
      <c r="I32" s="238">
        <v>0</v>
      </c>
    </row>
    <row r="33" spans="2:10" ht="15" thickBot="1" x14ac:dyDescent="0.25">
      <c r="B33" s="554" t="s">
        <v>254</v>
      </c>
      <c r="C33" s="555"/>
      <c r="D33" s="555"/>
      <c r="E33" s="555"/>
      <c r="F33" s="556"/>
      <c r="G33" s="236">
        <v>0</v>
      </c>
      <c r="H33" s="236">
        <v>140606</v>
      </c>
      <c r="I33" s="238">
        <v>140606</v>
      </c>
    </row>
    <row r="34" spans="2:10" ht="15" hidden="1" thickBot="1" x14ac:dyDescent="0.25">
      <c r="B34" s="554" t="s">
        <v>255</v>
      </c>
      <c r="C34" s="555"/>
      <c r="D34" s="555"/>
      <c r="E34" s="555"/>
      <c r="F34" s="556"/>
      <c r="G34" s="240">
        <f>SUM(G23:G32)</f>
        <v>0</v>
      </c>
      <c r="H34" s="241">
        <f>SUM(H23:H32)</f>
        <v>0</v>
      </c>
      <c r="I34" s="242">
        <f>SUM(I23:I32)</f>
        <v>0</v>
      </c>
    </row>
    <row r="35" spans="2:10" ht="15" hidden="1" thickBot="1" x14ac:dyDescent="0.25">
      <c r="B35" s="554" t="s">
        <v>256</v>
      </c>
      <c r="C35" s="555"/>
      <c r="D35" s="555"/>
      <c r="E35" s="555"/>
      <c r="F35" s="557"/>
      <c r="G35" s="243">
        <f>G34/I18*30</f>
        <v>0</v>
      </c>
      <c r="H35" s="243">
        <f>H34/C39*30</f>
        <v>0</v>
      </c>
      <c r="I35" s="244">
        <f>I34/C46*30</f>
        <v>0</v>
      </c>
    </row>
    <row r="36" spans="2:10" ht="20.25" customHeight="1" thickBot="1" x14ac:dyDescent="0.25">
      <c r="B36" s="558" t="s">
        <v>257</v>
      </c>
      <c r="C36" s="559"/>
      <c r="D36" s="559"/>
      <c r="E36" s="559"/>
      <c r="F36" s="560"/>
      <c r="G36" s="245">
        <f>+G21+G23+G24+G25+G26+G27+G28+G29+G30+G31+G32+G33</f>
        <v>1160000</v>
      </c>
      <c r="H36" s="246">
        <f>SUM(H21:H33)</f>
        <v>1300606</v>
      </c>
      <c r="I36" s="329">
        <f>SUM(I21:I33)</f>
        <v>1300606</v>
      </c>
      <c r="J36" s="316"/>
    </row>
    <row r="37" spans="2:10" ht="15" thickBot="1" x14ac:dyDescent="0.25">
      <c r="B37" s="247" t="s">
        <v>258</v>
      </c>
      <c r="C37" s="248"/>
      <c r="D37" s="248"/>
      <c r="E37" s="248"/>
      <c r="F37" s="248"/>
      <c r="G37" s="248"/>
      <c r="H37" s="248"/>
      <c r="I37" s="276"/>
    </row>
    <row r="38" spans="2:10" ht="15" thickTop="1" x14ac:dyDescent="0.2">
      <c r="B38" s="209" t="s">
        <v>259</v>
      </c>
      <c r="C38" s="210"/>
      <c r="D38" s="210"/>
      <c r="E38" s="249" t="s">
        <v>260</v>
      </c>
      <c r="F38" s="211">
        <f>+D16</f>
        <v>44991</v>
      </c>
      <c r="G38" s="250" t="s">
        <v>261</v>
      </c>
      <c r="H38" s="211">
        <f>+G18</f>
        <v>45111</v>
      </c>
      <c r="I38" s="251">
        <f>+H36*C39/360</f>
        <v>429922.5388888889</v>
      </c>
    </row>
    <row r="39" spans="2:10" x14ac:dyDescent="0.2">
      <c r="B39" s="196" t="s">
        <v>262</v>
      </c>
      <c r="C39" s="330">
        <f>+I16</f>
        <v>119</v>
      </c>
      <c r="D39" s="316"/>
      <c r="E39" s="316"/>
      <c r="F39" s="316"/>
      <c r="G39" s="316"/>
      <c r="H39" s="331"/>
      <c r="I39" s="253"/>
    </row>
    <row r="40" spans="2:10" ht="6" customHeight="1" thickBot="1" x14ac:dyDescent="0.25">
      <c r="B40" s="196"/>
      <c r="C40" s="332"/>
      <c r="D40" s="316"/>
      <c r="E40" s="316"/>
      <c r="F40" s="316"/>
      <c r="G40" s="316"/>
      <c r="H40" s="331"/>
      <c r="I40" s="253"/>
    </row>
    <row r="41" spans="2:10" ht="15" thickTop="1" x14ac:dyDescent="0.2">
      <c r="B41" s="198" t="s">
        <v>263</v>
      </c>
      <c r="C41" s="316"/>
      <c r="D41" s="316"/>
      <c r="E41" s="319" t="s">
        <v>260</v>
      </c>
      <c r="F41" s="211">
        <f>+F38</f>
        <v>44991</v>
      </c>
      <c r="G41" s="333" t="s">
        <v>261</v>
      </c>
      <c r="H41" s="211">
        <f>+H38</f>
        <v>45111</v>
      </c>
      <c r="I41" s="254">
        <f>+I38*0.12*C42/360</f>
        <v>17053.594042592591</v>
      </c>
    </row>
    <row r="42" spans="2:10" ht="15" thickBot="1" x14ac:dyDescent="0.25">
      <c r="B42" s="196" t="s">
        <v>262</v>
      </c>
      <c r="C42" s="330">
        <f>+I16</f>
        <v>119</v>
      </c>
      <c r="D42" s="316"/>
      <c r="E42" s="316"/>
      <c r="F42" s="316"/>
      <c r="G42" s="316"/>
      <c r="H42" s="331"/>
      <c r="I42" s="253"/>
    </row>
    <row r="43" spans="2:10" ht="15" thickTop="1" x14ac:dyDescent="0.2">
      <c r="B43" s="198" t="s">
        <v>264</v>
      </c>
      <c r="C43" s="316"/>
      <c r="D43" s="316"/>
      <c r="E43" s="319" t="s">
        <v>260</v>
      </c>
      <c r="F43" s="211">
        <f>+F38</f>
        <v>44991</v>
      </c>
      <c r="G43" s="333" t="s">
        <v>261</v>
      </c>
      <c r="H43" s="211">
        <f>+H38</f>
        <v>45111</v>
      </c>
      <c r="I43" s="254">
        <f>C44*G36/720</f>
        <v>191722.22222222222</v>
      </c>
      <c r="J43" s="255"/>
    </row>
    <row r="44" spans="2:10" ht="15" thickBot="1" x14ac:dyDescent="0.25">
      <c r="B44" s="196" t="s">
        <v>262</v>
      </c>
      <c r="C44" s="330">
        <f>+I16</f>
        <v>119</v>
      </c>
      <c r="D44" s="324"/>
      <c r="E44" s="324"/>
      <c r="F44" s="334"/>
      <c r="G44" s="316"/>
      <c r="H44" s="335"/>
      <c r="I44" s="253"/>
      <c r="J44" s="239"/>
    </row>
    <row r="45" spans="2:10" ht="15" thickTop="1" x14ac:dyDescent="0.2">
      <c r="B45" s="198" t="s">
        <v>265</v>
      </c>
      <c r="C45" s="316"/>
      <c r="D45" s="316"/>
      <c r="E45" s="319" t="s">
        <v>260</v>
      </c>
      <c r="F45" s="211">
        <f>+F43</f>
        <v>44991</v>
      </c>
      <c r="G45" s="333" t="s">
        <v>261</v>
      </c>
      <c r="H45" s="211">
        <f>+H38</f>
        <v>45111</v>
      </c>
      <c r="I45" s="254">
        <f>+I36*C46/360</f>
        <v>429922.5388888889</v>
      </c>
      <c r="J45" s="317"/>
    </row>
    <row r="46" spans="2:10" x14ac:dyDescent="0.2">
      <c r="B46" s="196" t="s">
        <v>262</v>
      </c>
      <c r="C46" s="330">
        <f>+I18</f>
        <v>119</v>
      </c>
      <c r="D46" s="316"/>
      <c r="E46" s="316"/>
      <c r="F46" s="316"/>
      <c r="G46" s="316"/>
      <c r="H46" s="331"/>
      <c r="I46" s="253"/>
      <c r="J46" s="316"/>
    </row>
    <row r="47" spans="2:10" hidden="1" x14ac:dyDescent="0.2">
      <c r="B47" s="198" t="s">
        <v>266</v>
      </c>
      <c r="C47" s="316"/>
      <c r="D47" s="316"/>
      <c r="E47" s="319" t="s">
        <v>260</v>
      </c>
      <c r="F47" s="326">
        <f>+D16</f>
        <v>44991</v>
      </c>
      <c r="G47" s="333" t="s">
        <v>261</v>
      </c>
      <c r="H47" s="336">
        <f>+G16</f>
        <v>45111</v>
      </c>
      <c r="I47" s="253"/>
    </row>
    <row r="48" spans="2:10" hidden="1" x14ac:dyDescent="0.2">
      <c r="B48" s="196" t="s">
        <v>267</v>
      </c>
      <c r="C48" s="330">
        <v>0</v>
      </c>
      <c r="D48" s="324"/>
      <c r="E48" s="324"/>
      <c r="F48" s="337"/>
      <c r="G48" s="316"/>
      <c r="H48" s="337"/>
      <c r="I48" s="254">
        <f>F36/30*F48</f>
        <v>0</v>
      </c>
    </row>
    <row r="49" spans="2:11" ht="15" thickBot="1" x14ac:dyDescent="0.25">
      <c r="B49" s="247" t="s">
        <v>268</v>
      </c>
      <c r="C49" s="248"/>
      <c r="D49" s="248"/>
      <c r="E49" s="248"/>
      <c r="F49" s="248"/>
      <c r="G49" s="248"/>
      <c r="H49" s="258" t="s">
        <v>269</v>
      </c>
      <c r="I49" s="259">
        <f>+I38+I41+I43+I45</f>
        <v>1068620.8940425925</v>
      </c>
    </row>
    <row r="50" spans="2:11" ht="15" thickTop="1" x14ac:dyDescent="0.2">
      <c r="B50" s="261" t="s">
        <v>270</v>
      </c>
      <c r="C50" s="262"/>
      <c r="D50" s="263"/>
      <c r="E50" s="264" t="s">
        <v>260</v>
      </c>
      <c r="F50" s="265">
        <v>0</v>
      </c>
      <c r="G50" s="266" t="s">
        <v>261</v>
      </c>
      <c r="H50" s="265">
        <v>0</v>
      </c>
      <c r="I50" s="267"/>
    </row>
    <row r="51" spans="2:11" x14ac:dyDescent="0.2">
      <c r="B51" s="196" t="s">
        <v>267</v>
      </c>
      <c r="C51" s="338">
        <v>0</v>
      </c>
      <c r="D51" s="316"/>
      <c r="E51" s="326"/>
      <c r="F51" s="326"/>
      <c r="G51" s="326"/>
      <c r="H51" s="326"/>
      <c r="I51" s="268">
        <v>0</v>
      </c>
      <c r="K51" s="292"/>
    </row>
    <row r="52" spans="2:11" ht="14.25" hidden="1" customHeight="1" x14ac:dyDescent="0.2">
      <c r="B52" s="196"/>
      <c r="C52" s="330"/>
      <c r="D52" s="316"/>
      <c r="E52" s="326"/>
      <c r="F52" s="316"/>
      <c r="G52" s="316"/>
      <c r="H52" s="326"/>
      <c r="I52" s="253"/>
      <c r="K52" s="292"/>
    </row>
    <row r="53" spans="2:11" ht="15" hidden="1" customHeight="1" x14ac:dyDescent="0.2">
      <c r="B53" s="198" t="s">
        <v>271</v>
      </c>
      <c r="C53" s="330"/>
      <c r="D53" s="316"/>
      <c r="E53" s="326"/>
      <c r="F53" s="316"/>
      <c r="G53" s="316"/>
      <c r="H53" s="326"/>
      <c r="I53" s="254">
        <f>F23</f>
        <v>0</v>
      </c>
      <c r="K53" s="292"/>
    </row>
    <row r="54" spans="2:11" ht="15" hidden="1" customHeight="1" x14ac:dyDescent="0.2">
      <c r="B54" s="198" t="s">
        <v>272</v>
      </c>
      <c r="C54" s="330"/>
      <c r="D54" s="316"/>
      <c r="E54" s="326"/>
      <c r="F54" s="316"/>
      <c r="G54" s="316"/>
      <c r="H54" s="326"/>
      <c r="I54" s="254">
        <f>I24</f>
        <v>0</v>
      </c>
      <c r="K54" s="292"/>
    </row>
    <row r="55" spans="2:11" ht="15" hidden="1" customHeight="1" x14ac:dyDescent="0.2">
      <c r="B55" s="198"/>
      <c r="C55" s="330"/>
      <c r="D55" s="316"/>
      <c r="E55" s="326"/>
      <c r="F55" s="316"/>
      <c r="G55" s="316"/>
      <c r="H55" s="326"/>
      <c r="I55" s="254"/>
      <c r="K55" s="292"/>
    </row>
    <row r="56" spans="2:11" hidden="1" x14ac:dyDescent="0.2">
      <c r="B56" s="198" t="s">
        <v>273</v>
      </c>
      <c r="C56" s="330"/>
      <c r="D56" s="316"/>
      <c r="E56" s="326"/>
      <c r="F56" s="316"/>
      <c r="G56" s="316"/>
      <c r="H56" s="326"/>
      <c r="I56" s="268">
        <f>F25</f>
        <v>0</v>
      </c>
      <c r="J56" s="239"/>
      <c r="K56" s="292"/>
    </row>
    <row r="57" spans="2:11" hidden="1" x14ac:dyDescent="0.2">
      <c r="B57" s="198" t="s">
        <v>274</v>
      </c>
      <c r="C57" s="330"/>
      <c r="D57" s="316"/>
      <c r="E57" s="326"/>
      <c r="F57" s="316"/>
      <c r="G57" s="316"/>
      <c r="H57" s="326"/>
      <c r="I57" s="268">
        <f>F26</f>
        <v>0</v>
      </c>
      <c r="J57" s="239"/>
      <c r="K57" s="292"/>
    </row>
    <row r="58" spans="2:11" hidden="1" x14ac:dyDescent="0.2">
      <c r="B58" s="198" t="s">
        <v>275</v>
      </c>
      <c r="C58" s="330"/>
      <c r="D58" s="316"/>
      <c r="E58" s="326"/>
      <c r="F58" s="316"/>
      <c r="G58" s="316"/>
      <c r="H58" s="326"/>
      <c r="I58" s="268">
        <f>F27</f>
        <v>0</v>
      </c>
      <c r="J58" s="239"/>
      <c r="K58" s="292"/>
    </row>
    <row r="59" spans="2:11" ht="2.25" customHeight="1" x14ac:dyDescent="0.2">
      <c r="B59" s="198"/>
      <c r="C59" s="330"/>
      <c r="D59" s="316"/>
      <c r="E59" s="326"/>
      <c r="F59" s="265"/>
      <c r="G59" s="316"/>
      <c r="H59" s="326"/>
      <c r="I59" s="254"/>
      <c r="K59" s="292"/>
    </row>
    <row r="60" spans="2:11" x14ac:dyDescent="0.2">
      <c r="B60" s="198" t="s">
        <v>276</v>
      </c>
      <c r="C60" s="330"/>
      <c r="D60" s="316"/>
      <c r="E60" s="264" t="s">
        <v>260</v>
      </c>
      <c r="F60" s="265">
        <v>0</v>
      </c>
      <c r="G60" s="316"/>
      <c r="H60" s="326">
        <v>0</v>
      </c>
      <c r="I60" s="254">
        <v>0</v>
      </c>
      <c r="K60" s="292"/>
    </row>
    <row r="61" spans="2:11" ht="13.5" customHeight="1" x14ac:dyDescent="0.2">
      <c r="B61" s="196" t="s">
        <v>267</v>
      </c>
      <c r="C61" s="330"/>
      <c r="D61" s="316"/>
      <c r="E61" s="326"/>
      <c r="F61" s="316"/>
      <c r="G61" s="316"/>
      <c r="H61" s="326"/>
      <c r="I61" s="253">
        <v>0</v>
      </c>
      <c r="K61" s="292"/>
    </row>
    <row r="62" spans="2:11" x14ac:dyDescent="0.2">
      <c r="B62" s="272"/>
      <c r="C62" s="273"/>
      <c r="D62" s="273"/>
      <c r="E62" s="274" t="s">
        <v>277</v>
      </c>
      <c r="F62" s="273"/>
      <c r="G62" s="273"/>
      <c r="H62" s="273"/>
      <c r="I62" s="275">
        <f>+I51+I61</f>
        <v>0</v>
      </c>
      <c r="J62" s="239"/>
      <c r="K62" s="293"/>
    </row>
    <row r="63" spans="2:11" ht="15" thickBot="1" x14ac:dyDescent="0.25">
      <c r="B63" s="247" t="s">
        <v>278</v>
      </c>
      <c r="C63" s="248"/>
      <c r="D63" s="248"/>
      <c r="E63" s="248"/>
      <c r="F63" s="248"/>
      <c r="G63" s="248"/>
      <c r="H63" s="248"/>
      <c r="I63" s="276"/>
      <c r="J63" s="239"/>
    </row>
    <row r="64" spans="2:11" ht="18.75" customHeight="1" thickTop="1" x14ac:dyDescent="0.2">
      <c r="B64" s="198" t="s">
        <v>279</v>
      </c>
      <c r="C64" s="316"/>
      <c r="D64" s="278"/>
      <c r="E64" s="278"/>
      <c r="F64" s="278"/>
      <c r="G64" s="278"/>
      <c r="H64" s="278"/>
      <c r="I64" s="254">
        <v>0</v>
      </c>
      <c r="J64" s="239"/>
    </row>
    <row r="65" spans="2:10" ht="18.75" customHeight="1" x14ac:dyDescent="0.2">
      <c r="B65" s="198" t="s">
        <v>280</v>
      </c>
      <c r="C65" s="316"/>
      <c r="D65" s="278"/>
      <c r="E65" s="278"/>
      <c r="F65" s="278"/>
      <c r="G65" s="278"/>
      <c r="H65" s="278"/>
      <c r="I65" s="268">
        <v>0</v>
      </c>
    </row>
    <row r="66" spans="2:10" x14ac:dyDescent="0.2">
      <c r="B66" s="198" t="s">
        <v>281</v>
      </c>
      <c r="C66" s="316"/>
      <c r="D66" s="279"/>
      <c r="E66" s="279">
        <v>0</v>
      </c>
      <c r="F66" s="280" t="s">
        <v>282</v>
      </c>
      <c r="G66" s="281">
        <v>0</v>
      </c>
      <c r="H66" s="279"/>
      <c r="I66" s="254">
        <v>0</v>
      </c>
      <c r="J66" s="239"/>
    </row>
    <row r="67" spans="2:10" x14ac:dyDescent="0.2">
      <c r="B67" s="198" t="s">
        <v>283</v>
      </c>
      <c r="C67" s="316"/>
      <c r="D67" s="279"/>
      <c r="E67" s="279">
        <f>+E66</f>
        <v>0</v>
      </c>
      <c r="F67" s="280" t="s">
        <v>282</v>
      </c>
      <c r="G67" s="281">
        <v>0</v>
      </c>
      <c r="H67" s="278"/>
      <c r="I67" s="254">
        <v>0</v>
      </c>
    </row>
    <row r="68" spans="2:10" x14ac:dyDescent="0.2">
      <c r="B68" s="198" t="s">
        <v>284</v>
      </c>
      <c r="C68" s="316"/>
      <c r="D68" s="279"/>
      <c r="E68" s="279">
        <f>+E66</f>
        <v>0</v>
      </c>
      <c r="F68" s="280" t="s">
        <v>282</v>
      </c>
      <c r="G68" s="281">
        <v>0</v>
      </c>
      <c r="H68" s="278"/>
      <c r="I68" s="254">
        <v>0</v>
      </c>
    </row>
    <row r="69" spans="2:10" x14ac:dyDescent="0.2">
      <c r="B69" s="226"/>
      <c r="C69" s="320"/>
      <c r="D69" s="282"/>
      <c r="E69" s="282"/>
      <c r="F69" s="316"/>
      <c r="G69" s="283">
        <v>0</v>
      </c>
      <c r="H69" s="284"/>
      <c r="I69" s="254"/>
    </row>
    <row r="70" spans="2:10" ht="15" thickBot="1" x14ac:dyDescent="0.25">
      <c r="B70" s="285"/>
      <c r="C70" s="205"/>
      <c r="D70" s="205"/>
      <c r="E70" s="207" t="s">
        <v>285</v>
      </c>
      <c r="F70" s="205"/>
      <c r="G70" s="205"/>
      <c r="H70" s="205"/>
      <c r="I70" s="286">
        <f>SUM(I64:I68)</f>
        <v>0</v>
      </c>
    </row>
    <row r="71" spans="2:10" ht="9.75" hidden="1" customHeight="1" x14ac:dyDescent="0.2">
      <c r="B71" s="196"/>
      <c r="C71" s="316"/>
      <c r="D71" s="316"/>
      <c r="E71" s="316"/>
      <c r="F71" s="316"/>
      <c r="G71" s="316"/>
      <c r="H71" s="316"/>
      <c r="I71" s="253"/>
    </row>
    <row r="72" spans="2:10" ht="3" customHeight="1" thickTop="1" x14ac:dyDescent="0.2">
      <c r="B72" s="287"/>
      <c r="C72" s="210"/>
      <c r="D72" s="210"/>
      <c r="E72" s="210"/>
      <c r="F72" s="210"/>
      <c r="G72" s="210"/>
      <c r="H72" s="210"/>
      <c r="I72" s="288"/>
    </row>
    <row r="73" spans="2:10" ht="15" thickBot="1" x14ac:dyDescent="0.25">
      <c r="B73" s="339"/>
      <c r="C73" s="219"/>
      <c r="D73" s="219"/>
      <c r="E73" s="220" t="s">
        <v>286</v>
      </c>
      <c r="F73" s="219"/>
      <c r="G73" s="219"/>
      <c r="H73" s="219"/>
      <c r="I73" s="240">
        <f>+I49+I62-I70+I61</f>
        <v>1068620.8940425925</v>
      </c>
      <c r="J73" s="239"/>
    </row>
    <row r="74" spans="2:10" ht="3" customHeight="1" thickBot="1" x14ac:dyDescent="0.25">
      <c r="B74" s="285"/>
      <c r="C74" s="205"/>
      <c r="D74" s="205"/>
      <c r="E74" s="205"/>
      <c r="F74" s="205"/>
      <c r="G74" s="205"/>
      <c r="H74" s="205"/>
      <c r="I74" s="289"/>
    </row>
    <row r="75" spans="2:10" ht="3" customHeight="1" thickTop="1" x14ac:dyDescent="0.2">
      <c r="I75" s="290"/>
    </row>
    <row r="76" spans="2:10" ht="3" customHeight="1" x14ac:dyDescent="0.2">
      <c r="I76" s="290"/>
    </row>
    <row r="77" spans="2:10" ht="3" customHeight="1" x14ac:dyDescent="0.2">
      <c r="I77" s="290"/>
    </row>
    <row r="78" spans="2:10" ht="17.25" customHeight="1" x14ac:dyDescent="0.2"/>
    <row r="79" spans="2:10" ht="17.25" customHeight="1" x14ac:dyDescent="0.2"/>
    <row r="80" spans="2:10" ht="15" thickBot="1" x14ac:dyDescent="0.25">
      <c r="C80" s="219"/>
      <c r="D80" s="219"/>
    </row>
    <row r="81" spans="2:9" x14ac:dyDescent="0.2">
      <c r="C81" s="291" t="str">
        <f>C7</f>
        <v>DELDY LILIANA OINO OLAYA</v>
      </c>
      <c r="D81" s="291"/>
      <c r="G81" s="291" t="s">
        <v>287</v>
      </c>
      <c r="H81" s="291"/>
    </row>
    <row r="82" spans="2:9" x14ac:dyDescent="0.2">
      <c r="C82" s="195" t="s">
        <v>288</v>
      </c>
      <c r="G82" s="195" t="s">
        <v>289</v>
      </c>
    </row>
    <row r="83" spans="2:9" ht="18" customHeight="1" x14ac:dyDescent="0.2">
      <c r="C83" s="252">
        <f>+C9</f>
        <v>1116914546</v>
      </c>
    </row>
    <row r="84" spans="2:9" hidden="1" x14ac:dyDescent="0.2">
      <c r="B84" s="553"/>
      <c r="C84" s="553"/>
      <c r="D84" s="553"/>
      <c r="E84" s="553"/>
      <c r="F84" s="553"/>
      <c r="G84" s="553"/>
      <c r="H84" s="553"/>
      <c r="I84" s="553"/>
    </row>
    <row r="85" spans="2:9" x14ac:dyDescent="0.2">
      <c r="B85" s="553"/>
      <c r="C85" s="553"/>
      <c r="D85" s="553"/>
      <c r="E85" s="553"/>
      <c r="F85" s="553"/>
      <c r="G85" s="553"/>
      <c r="H85" s="553"/>
      <c r="I85" s="553"/>
    </row>
    <row r="86" spans="2:9" x14ac:dyDescent="0.2">
      <c r="B86" s="552"/>
      <c r="C86" s="553"/>
      <c r="D86" s="553"/>
      <c r="E86" s="553"/>
      <c r="F86" s="553"/>
      <c r="G86" s="553"/>
      <c r="H86" s="553"/>
      <c r="I86" s="553"/>
    </row>
  </sheetData>
  <mergeCells count="13">
    <mergeCell ref="B86:I86"/>
    <mergeCell ref="B21:F21"/>
    <mergeCell ref="B33:F33"/>
    <mergeCell ref="B34:F34"/>
    <mergeCell ref="B35:F35"/>
    <mergeCell ref="B36:F36"/>
    <mergeCell ref="B84:I85"/>
    <mergeCell ref="C7:D7"/>
    <mergeCell ref="B1:I1"/>
    <mergeCell ref="B2:I2"/>
    <mergeCell ref="B3:I3"/>
    <mergeCell ref="E5:F5"/>
    <mergeCell ref="B6:I6"/>
  </mergeCells>
  <pageMargins left="0.7" right="0.7" top="0.75" bottom="0.75" header="0.3" footer="0.3"/>
  <pageSetup paperSize="9" scale="75" orientation="portrait" horizontalDpi="0" verticalDpi="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86"/>
  <sheetViews>
    <sheetView topLeftCell="B45" workbookViewId="0">
      <selection activeCell="F32" sqref="F32"/>
    </sheetView>
  </sheetViews>
  <sheetFormatPr baseColWidth="10" defaultColWidth="11.42578125" defaultRowHeight="14.25" x14ac:dyDescent="0.2"/>
  <cols>
    <col min="1" max="1" width="5.42578125" style="195" hidden="1" customWidth="1"/>
    <col min="2" max="2" width="12" style="195" bestFit="1" customWidth="1"/>
    <col min="3" max="3" width="17.42578125" style="195" customWidth="1"/>
    <col min="4" max="4" width="11" style="195" bestFit="1" customWidth="1"/>
    <col min="5" max="5" width="14.28515625" style="195" customWidth="1"/>
    <col min="6" max="6" width="18.7109375" style="195" customWidth="1"/>
    <col min="7" max="7" width="14.7109375" style="195" customWidth="1"/>
    <col min="8" max="8" width="13.85546875" style="195" customWidth="1"/>
    <col min="9" max="9" width="15" style="195" customWidth="1"/>
    <col min="10" max="10" width="14.85546875" style="195" customWidth="1"/>
    <col min="11" max="11" width="18" style="195" bestFit="1" customWidth="1"/>
    <col min="12" max="12" width="21.28515625" style="195" customWidth="1"/>
    <col min="13" max="13" width="14.140625" style="195" customWidth="1"/>
    <col min="14" max="16384" width="11.42578125" style="195"/>
  </cols>
  <sheetData>
    <row r="1" spans="2:10" ht="13.5" customHeight="1" x14ac:dyDescent="0.2">
      <c r="B1" s="538"/>
      <c r="C1" s="539"/>
      <c r="D1" s="539"/>
      <c r="E1" s="539"/>
      <c r="F1" s="539"/>
      <c r="G1" s="539"/>
      <c r="H1" s="539"/>
      <c r="I1" s="540"/>
    </row>
    <row r="2" spans="2:10" ht="12.95" customHeight="1" x14ac:dyDescent="0.2">
      <c r="B2" s="541"/>
      <c r="C2" s="542"/>
      <c r="D2" s="542"/>
      <c r="E2" s="542"/>
      <c r="F2" s="542"/>
      <c r="G2" s="542"/>
      <c r="H2" s="542"/>
      <c r="I2" s="543"/>
    </row>
    <row r="3" spans="2:10" ht="20.25" customHeight="1" x14ac:dyDescent="0.2">
      <c r="B3" s="544" t="s">
        <v>222</v>
      </c>
      <c r="C3" s="545"/>
      <c r="D3" s="545"/>
      <c r="E3" s="545"/>
      <c r="F3" s="545"/>
      <c r="G3" s="545"/>
      <c r="H3" s="545"/>
      <c r="I3" s="546"/>
    </row>
    <row r="4" spans="2:10" ht="6.75" customHeight="1" x14ac:dyDescent="0.2">
      <c r="B4" s="196"/>
      <c r="C4" s="316"/>
      <c r="D4" s="316"/>
      <c r="E4" s="316"/>
      <c r="F4" s="316"/>
      <c r="G4" s="316"/>
      <c r="H4" s="318"/>
      <c r="I4" s="197"/>
    </row>
    <row r="5" spans="2:10" ht="15" thickBot="1" x14ac:dyDescent="0.25">
      <c r="B5" s="196"/>
      <c r="C5" s="316"/>
      <c r="D5" s="316"/>
      <c r="E5" s="547" t="s">
        <v>223</v>
      </c>
      <c r="F5" s="548"/>
      <c r="G5" s="316"/>
      <c r="H5" s="318"/>
      <c r="I5" s="197"/>
    </row>
    <row r="6" spans="2:10" ht="15" thickBot="1" x14ac:dyDescent="0.25">
      <c r="B6" s="549" t="s">
        <v>224</v>
      </c>
      <c r="C6" s="550"/>
      <c r="D6" s="550"/>
      <c r="E6" s="550"/>
      <c r="F6" s="550"/>
      <c r="G6" s="550"/>
      <c r="H6" s="550"/>
      <c r="I6" s="551"/>
      <c r="J6" s="316"/>
    </row>
    <row r="7" spans="2:10" x14ac:dyDescent="0.2">
      <c r="B7" s="198" t="s">
        <v>225</v>
      </c>
      <c r="C7" s="536" t="s">
        <v>209</v>
      </c>
      <c r="D7" s="537"/>
      <c r="E7" s="199"/>
      <c r="F7" s="319" t="s">
        <v>226</v>
      </c>
      <c r="G7" s="319"/>
      <c r="H7" s="320"/>
      <c r="I7" s="197"/>
    </row>
    <row r="8" spans="2:10" ht="3.75" customHeight="1" x14ac:dyDescent="0.2">
      <c r="B8" s="198"/>
      <c r="C8" s="317"/>
      <c r="D8" s="317"/>
      <c r="E8" s="319"/>
      <c r="F8" s="319"/>
      <c r="G8" s="319"/>
      <c r="H8" s="320"/>
      <c r="I8" s="197"/>
    </row>
    <row r="9" spans="2:10" x14ac:dyDescent="0.2">
      <c r="B9" s="198" t="s">
        <v>227</v>
      </c>
      <c r="C9" s="321">
        <v>40733022</v>
      </c>
      <c r="D9" s="317"/>
      <c r="E9" s="201"/>
      <c r="F9" s="319" t="s">
        <v>228</v>
      </c>
      <c r="G9" s="319"/>
      <c r="H9" s="320"/>
      <c r="I9" s="197"/>
    </row>
    <row r="10" spans="2:10" ht="3" customHeight="1" x14ac:dyDescent="0.2">
      <c r="B10" s="198"/>
      <c r="C10" s="317"/>
      <c r="D10" s="317"/>
      <c r="E10" s="201"/>
      <c r="F10" s="319"/>
      <c r="G10" s="319"/>
      <c r="H10" s="320"/>
      <c r="I10" s="197"/>
    </row>
    <row r="11" spans="2:10" x14ac:dyDescent="0.2">
      <c r="B11" s="198" t="s">
        <v>229</v>
      </c>
      <c r="C11" s="322" t="s">
        <v>230</v>
      </c>
      <c r="D11" s="317"/>
      <c r="E11" s="201"/>
      <c r="F11" s="319" t="s">
        <v>231</v>
      </c>
      <c r="G11" s="319"/>
      <c r="H11" s="320"/>
      <c r="I11" s="197"/>
    </row>
    <row r="12" spans="2:10" ht="3.75" customHeight="1" x14ac:dyDescent="0.2">
      <c r="B12" s="198"/>
      <c r="C12" s="317"/>
      <c r="D12" s="317"/>
      <c r="E12" s="202"/>
      <c r="F12" s="319"/>
      <c r="G12" s="319"/>
      <c r="H12" s="320"/>
      <c r="I12" s="197"/>
    </row>
    <row r="13" spans="2:10" x14ac:dyDescent="0.2">
      <c r="B13" s="198" t="s">
        <v>232</v>
      </c>
      <c r="C13" s="317"/>
      <c r="D13" s="317"/>
      <c r="E13" s="203" t="s">
        <v>233</v>
      </c>
      <c r="F13" s="323"/>
      <c r="G13" s="323"/>
      <c r="H13" s="324"/>
      <c r="I13" s="197"/>
    </row>
    <row r="14" spans="2:10" ht="3.75" customHeight="1" thickBot="1" x14ac:dyDescent="0.25">
      <c r="B14" s="204"/>
      <c r="C14" s="205"/>
      <c r="D14" s="206"/>
      <c r="E14" s="207"/>
      <c r="F14" s="205"/>
      <c r="G14" s="205"/>
      <c r="H14" s="205"/>
      <c r="I14" s="208"/>
    </row>
    <row r="15" spans="2:10" ht="6.75" hidden="1" customHeight="1" x14ac:dyDescent="0.2">
      <c r="B15" s="196"/>
      <c r="C15" s="316"/>
      <c r="D15" s="316"/>
      <c r="E15" s="316"/>
      <c r="F15" s="316"/>
      <c r="G15" s="316"/>
      <c r="H15" s="316"/>
      <c r="I15" s="197"/>
    </row>
    <row r="16" spans="2:10" ht="27.2" customHeight="1" thickTop="1" thickBot="1" x14ac:dyDescent="0.25">
      <c r="B16" s="209" t="s">
        <v>234</v>
      </c>
      <c r="C16" s="210"/>
      <c r="D16" s="211">
        <v>45081</v>
      </c>
      <c r="E16" s="212" t="s">
        <v>235</v>
      </c>
      <c r="F16" s="210"/>
      <c r="G16" s="211">
        <v>45111</v>
      </c>
      <c r="H16" s="212" t="s">
        <v>236</v>
      </c>
      <c r="I16" s="325">
        <v>31</v>
      </c>
      <c r="J16" s="200"/>
    </row>
    <row r="17" spans="2:11" ht="15" customHeight="1" thickTop="1" thickBot="1" x14ac:dyDescent="0.25">
      <c r="B17" s="213" t="s">
        <v>237</v>
      </c>
      <c r="C17" s="214"/>
      <c r="D17" s="211">
        <f>+D16</f>
        <v>45081</v>
      </c>
      <c r="E17" s="215"/>
      <c r="F17" s="214"/>
      <c r="G17" s="211">
        <f>+G16</f>
        <v>45111</v>
      </c>
      <c r="H17" s="215"/>
      <c r="I17" s="216">
        <f>+I16</f>
        <v>31</v>
      </c>
      <c r="K17" s="217"/>
    </row>
    <row r="18" spans="2:11" ht="16.7" customHeight="1" thickTop="1" thickBot="1" x14ac:dyDescent="0.25">
      <c r="B18" s="218" t="s">
        <v>234</v>
      </c>
      <c r="C18" s="219"/>
      <c r="D18" s="211">
        <f>+D17</f>
        <v>45081</v>
      </c>
      <c r="E18" s="220" t="s">
        <v>238</v>
      </c>
      <c r="F18" s="219"/>
      <c r="G18" s="211">
        <f>+G17</f>
        <v>45111</v>
      </c>
      <c r="H18" s="220" t="s">
        <v>236</v>
      </c>
      <c r="I18" s="221">
        <f>+I17</f>
        <v>31</v>
      </c>
      <c r="K18" s="217"/>
    </row>
    <row r="19" spans="2:11" ht="15" thickBot="1" x14ac:dyDescent="0.25">
      <c r="B19" s="222" t="s">
        <v>239</v>
      </c>
      <c r="C19" s="223"/>
      <c r="D19" s="223"/>
      <c r="E19" s="223"/>
      <c r="F19" s="223"/>
      <c r="G19" s="223"/>
      <c r="H19" s="223"/>
      <c r="I19" s="224"/>
      <c r="K19" s="225"/>
    </row>
    <row r="20" spans="2:11" ht="14.25" customHeight="1" thickTop="1" x14ac:dyDescent="0.2">
      <c r="B20" s="226"/>
      <c r="C20" s="316"/>
      <c r="D20" s="326"/>
      <c r="E20" s="316"/>
      <c r="F20" s="327"/>
      <c r="G20" s="327" t="s">
        <v>240</v>
      </c>
      <c r="H20" s="227" t="s">
        <v>241</v>
      </c>
      <c r="I20" s="228" t="s">
        <v>242</v>
      </c>
    </row>
    <row r="21" spans="2:11" x14ac:dyDescent="0.2">
      <c r="B21" s="554" t="s">
        <v>243</v>
      </c>
      <c r="C21" s="555"/>
      <c r="D21" s="555"/>
      <c r="E21" s="555"/>
      <c r="F21" s="556"/>
      <c r="G21" s="229">
        <v>1160000</v>
      </c>
      <c r="H21" s="229">
        <v>1160000</v>
      </c>
      <c r="I21" s="328">
        <v>1160000</v>
      </c>
    </row>
    <row r="22" spans="2:11" ht="3" customHeight="1" x14ac:dyDescent="0.2">
      <c r="B22" s="230"/>
      <c r="C22" s="231"/>
      <c r="D22" s="231"/>
      <c r="E22" s="231"/>
      <c r="F22" s="232"/>
      <c r="G22" s="233"/>
      <c r="H22" s="234"/>
      <c r="I22" s="235"/>
    </row>
    <row r="23" spans="2:11" x14ac:dyDescent="0.2">
      <c r="B23" s="230" t="s">
        <v>244</v>
      </c>
      <c r="C23" s="231"/>
      <c r="D23" s="231"/>
      <c r="E23" s="231"/>
      <c r="F23" s="236"/>
      <c r="G23" s="237">
        <v>0</v>
      </c>
      <c r="H23" s="236">
        <f>G23</f>
        <v>0</v>
      </c>
      <c r="I23" s="238">
        <f>G23</f>
        <v>0</v>
      </c>
    </row>
    <row r="24" spans="2:11" x14ac:dyDescent="0.2">
      <c r="B24" s="230" t="s">
        <v>245</v>
      </c>
      <c r="C24" s="231"/>
      <c r="D24" s="231"/>
      <c r="E24" s="231"/>
      <c r="F24" s="236"/>
      <c r="G24" s="237">
        <v>0</v>
      </c>
      <c r="H24" s="236">
        <f>G24</f>
        <v>0</v>
      </c>
      <c r="I24" s="238">
        <f>G24</f>
        <v>0</v>
      </c>
    </row>
    <row r="25" spans="2:11" x14ac:dyDescent="0.2">
      <c r="B25" s="230" t="s">
        <v>246</v>
      </c>
      <c r="C25" s="231"/>
      <c r="D25" s="231"/>
      <c r="E25" s="231"/>
      <c r="F25" s="236"/>
      <c r="G25" s="237">
        <v>0</v>
      </c>
      <c r="H25" s="236">
        <f>G25</f>
        <v>0</v>
      </c>
      <c r="I25" s="238">
        <f>G25</f>
        <v>0</v>
      </c>
      <c r="J25" s="239"/>
    </row>
    <row r="26" spans="2:11" x14ac:dyDescent="0.2">
      <c r="B26" s="230" t="s">
        <v>247</v>
      </c>
      <c r="C26" s="231"/>
      <c r="D26" s="231"/>
      <c r="E26" s="231"/>
      <c r="F26" s="236"/>
      <c r="G26" s="237">
        <v>0</v>
      </c>
      <c r="H26" s="236">
        <f>G26</f>
        <v>0</v>
      </c>
      <c r="I26" s="238">
        <f>G26</f>
        <v>0</v>
      </c>
      <c r="J26" s="239"/>
    </row>
    <row r="27" spans="2:11" x14ac:dyDescent="0.2">
      <c r="B27" s="230" t="s">
        <v>248</v>
      </c>
      <c r="C27" s="231"/>
      <c r="D27" s="231"/>
      <c r="E27" s="231"/>
      <c r="F27" s="236"/>
      <c r="G27" s="237">
        <v>0</v>
      </c>
      <c r="H27" s="236">
        <f>G27</f>
        <v>0</v>
      </c>
      <c r="I27" s="238">
        <f>G27</f>
        <v>0</v>
      </c>
      <c r="J27" s="239"/>
    </row>
    <row r="28" spans="2:11" x14ac:dyDescent="0.2">
      <c r="B28" s="230" t="s">
        <v>249</v>
      </c>
      <c r="C28" s="231"/>
      <c r="D28" s="231"/>
      <c r="E28" s="231"/>
      <c r="F28" s="236"/>
      <c r="G28" s="237">
        <v>0</v>
      </c>
      <c r="H28" s="236">
        <v>0</v>
      </c>
      <c r="I28" s="238">
        <v>0</v>
      </c>
    </row>
    <row r="29" spans="2:11" x14ac:dyDescent="0.2">
      <c r="B29" s="230" t="s">
        <v>250</v>
      </c>
      <c r="C29" s="231"/>
      <c r="D29" s="231"/>
      <c r="E29" s="231"/>
      <c r="F29" s="236"/>
      <c r="G29" s="237">
        <f>F29</f>
        <v>0</v>
      </c>
      <c r="H29" s="236">
        <v>0</v>
      </c>
      <c r="I29" s="238">
        <v>0</v>
      </c>
    </row>
    <row r="30" spans="2:11" x14ac:dyDescent="0.2">
      <c r="B30" s="230" t="s">
        <v>251</v>
      </c>
      <c r="C30" s="231"/>
      <c r="D30" s="231"/>
      <c r="E30" s="231"/>
      <c r="F30" s="236"/>
      <c r="G30" s="236">
        <f>F30</f>
        <v>0</v>
      </c>
      <c r="H30" s="236">
        <v>0</v>
      </c>
      <c r="I30" s="238">
        <v>0</v>
      </c>
    </row>
    <row r="31" spans="2:11" x14ac:dyDescent="0.2">
      <c r="B31" s="230" t="s">
        <v>252</v>
      </c>
      <c r="C31" s="231"/>
      <c r="D31" s="231"/>
      <c r="E31" s="231"/>
      <c r="F31" s="236"/>
      <c r="G31" s="236">
        <v>0</v>
      </c>
      <c r="H31" s="236">
        <v>0</v>
      </c>
      <c r="I31" s="238">
        <v>0</v>
      </c>
      <c r="J31" s="239"/>
    </row>
    <row r="32" spans="2:11" x14ac:dyDescent="0.2">
      <c r="B32" s="230" t="s">
        <v>253</v>
      </c>
      <c r="C32" s="231"/>
      <c r="D32" s="231"/>
      <c r="E32" s="231"/>
      <c r="F32" s="236"/>
      <c r="G32" s="236">
        <v>0</v>
      </c>
      <c r="H32" s="236">
        <v>0</v>
      </c>
      <c r="I32" s="238">
        <v>0</v>
      </c>
    </row>
    <row r="33" spans="2:12" ht="15" thickBot="1" x14ac:dyDescent="0.25">
      <c r="B33" s="554" t="s">
        <v>254</v>
      </c>
      <c r="C33" s="555"/>
      <c r="D33" s="555"/>
      <c r="E33" s="555"/>
      <c r="F33" s="556"/>
      <c r="G33" s="236">
        <v>0</v>
      </c>
      <c r="H33" s="236">
        <v>140606</v>
      </c>
      <c r="I33" s="238">
        <v>140606</v>
      </c>
    </row>
    <row r="34" spans="2:12" ht="15" hidden="1" thickBot="1" x14ac:dyDescent="0.25">
      <c r="B34" s="554" t="s">
        <v>255</v>
      </c>
      <c r="C34" s="555"/>
      <c r="D34" s="555"/>
      <c r="E34" s="555"/>
      <c r="F34" s="556"/>
      <c r="G34" s="240">
        <f>SUM(G23:G32)</f>
        <v>0</v>
      </c>
      <c r="H34" s="241">
        <f>SUM(H23:H32)</f>
        <v>0</v>
      </c>
      <c r="I34" s="242">
        <f>SUM(I23:I32)</f>
        <v>0</v>
      </c>
    </row>
    <row r="35" spans="2:12" ht="15" hidden="1" thickBot="1" x14ac:dyDescent="0.25">
      <c r="B35" s="554" t="s">
        <v>256</v>
      </c>
      <c r="C35" s="555"/>
      <c r="D35" s="555"/>
      <c r="E35" s="555"/>
      <c r="F35" s="557"/>
      <c r="G35" s="243">
        <f>G34/I18*30</f>
        <v>0</v>
      </c>
      <c r="H35" s="243">
        <f>H34/C39*30</f>
        <v>0</v>
      </c>
      <c r="I35" s="244">
        <f>I34/C46*30</f>
        <v>0</v>
      </c>
    </row>
    <row r="36" spans="2:12" ht="20.25" customHeight="1" thickBot="1" x14ac:dyDescent="0.25">
      <c r="B36" s="558" t="s">
        <v>257</v>
      </c>
      <c r="C36" s="559"/>
      <c r="D36" s="559"/>
      <c r="E36" s="559"/>
      <c r="F36" s="560"/>
      <c r="G36" s="245">
        <f>+G21+G23+G24+G25+G26+G27+G28+G29+G30+G31+G32+G33</f>
        <v>1160000</v>
      </c>
      <c r="H36" s="246">
        <f>SUM(H21:H33)</f>
        <v>1300606</v>
      </c>
      <c r="I36" s="329">
        <f>SUM(I21:I33)</f>
        <v>1300606</v>
      </c>
      <c r="J36" s="316"/>
    </row>
    <row r="37" spans="2:12" ht="15" thickBot="1" x14ac:dyDescent="0.25">
      <c r="B37" s="247" t="s">
        <v>258</v>
      </c>
      <c r="C37" s="248"/>
      <c r="D37" s="248"/>
      <c r="E37" s="248"/>
      <c r="F37" s="248"/>
      <c r="G37" s="248"/>
      <c r="H37" s="248"/>
      <c r="I37" s="276"/>
    </row>
    <row r="38" spans="2:12" ht="15" thickTop="1" x14ac:dyDescent="0.2">
      <c r="B38" s="209" t="s">
        <v>259</v>
      </c>
      <c r="C38" s="210"/>
      <c r="D38" s="210"/>
      <c r="E38" s="249" t="s">
        <v>260</v>
      </c>
      <c r="F38" s="211">
        <f>+D16</f>
        <v>45081</v>
      </c>
      <c r="G38" s="250" t="s">
        <v>261</v>
      </c>
      <c r="H38" s="211">
        <f>+G18</f>
        <v>45111</v>
      </c>
      <c r="I38" s="251">
        <f>+H36*C39/360</f>
        <v>111996.62777777777</v>
      </c>
    </row>
    <row r="39" spans="2:12" x14ac:dyDescent="0.2">
      <c r="B39" s="196" t="s">
        <v>262</v>
      </c>
      <c r="C39" s="330">
        <f>+I16</f>
        <v>31</v>
      </c>
      <c r="D39" s="316"/>
      <c r="E39" s="316"/>
      <c r="F39" s="316"/>
      <c r="G39" s="316"/>
      <c r="H39" s="331"/>
      <c r="I39" s="253"/>
    </row>
    <row r="40" spans="2:12" ht="6" customHeight="1" thickBot="1" x14ac:dyDescent="0.25">
      <c r="B40" s="196"/>
      <c r="C40" s="332"/>
      <c r="D40" s="316"/>
      <c r="E40" s="316"/>
      <c r="F40" s="316"/>
      <c r="G40" s="316"/>
      <c r="H40" s="331"/>
      <c r="I40" s="253"/>
    </row>
    <row r="41" spans="2:12" ht="15" thickTop="1" x14ac:dyDescent="0.2">
      <c r="B41" s="198" t="s">
        <v>263</v>
      </c>
      <c r="C41" s="316"/>
      <c r="D41" s="316"/>
      <c r="E41" s="319" t="s">
        <v>260</v>
      </c>
      <c r="F41" s="211">
        <f>+F38</f>
        <v>45081</v>
      </c>
      <c r="G41" s="333" t="s">
        <v>261</v>
      </c>
      <c r="H41" s="211">
        <f>+H38</f>
        <v>45111</v>
      </c>
      <c r="I41" s="254">
        <f>+I38*0.12*C42/360</f>
        <v>1157.2984870370369</v>
      </c>
    </row>
    <row r="42" spans="2:12" ht="15" thickBot="1" x14ac:dyDescent="0.25">
      <c r="B42" s="196" t="s">
        <v>262</v>
      </c>
      <c r="C42" s="330">
        <f>+I16</f>
        <v>31</v>
      </c>
      <c r="D42" s="316"/>
      <c r="E42" s="316"/>
      <c r="F42" s="316"/>
      <c r="G42" s="316"/>
      <c r="H42" s="331"/>
      <c r="I42" s="253"/>
    </row>
    <row r="43" spans="2:12" ht="15" thickTop="1" x14ac:dyDescent="0.2">
      <c r="B43" s="198" t="s">
        <v>264</v>
      </c>
      <c r="C43" s="316"/>
      <c r="D43" s="316"/>
      <c r="E43" s="319" t="s">
        <v>260</v>
      </c>
      <c r="F43" s="211">
        <f>+F38</f>
        <v>45081</v>
      </c>
      <c r="G43" s="333" t="s">
        <v>261</v>
      </c>
      <c r="H43" s="211">
        <f>+H38</f>
        <v>45111</v>
      </c>
      <c r="I43" s="254">
        <f>C44*G36/720</f>
        <v>49944.444444444445</v>
      </c>
      <c r="J43" s="255"/>
    </row>
    <row r="44" spans="2:12" ht="15" thickBot="1" x14ac:dyDescent="0.25">
      <c r="B44" s="196" t="s">
        <v>262</v>
      </c>
      <c r="C44" s="330">
        <f>+I16</f>
        <v>31</v>
      </c>
      <c r="D44" s="324"/>
      <c r="E44" s="324"/>
      <c r="F44" s="334"/>
      <c r="G44" s="316"/>
      <c r="H44" s="335"/>
      <c r="I44" s="253"/>
      <c r="J44" s="239"/>
      <c r="K44" s="256"/>
      <c r="L44" s="257"/>
    </row>
    <row r="45" spans="2:12" ht="15" thickTop="1" x14ac:dyDescent="0.2">
      <c r="B45" s="198" t="s">
        <v>265</v>
      </c>
      <c r="C45" s="316"/>
      <c r="D45" s="316"/>
      <c r="E45" s="319" t="s">
        <v>260</v>
      </c>
      <c r="F45" s="211">
        <f>+F43</f>
        <v>45081</v>
      </c>
      <c r="G45" s="333" t="s">
        <v>261</v>
      </c>
      <c r="H45" s="211">
        <f>+H38</f>
        <v>45111</v>
      </c>
      <c r="I45" s="254">
        <f>+I36*C46/360</f>
        <v>111996.62777777777</v>
      </c>
      <c r="J45" s="317"/>
    </row>
    <row r="46" spans="2:12" x14ac:dyDescent="0.2">
      <c r="B46" s="196" t="s">
        <v>262</v>
      </c>
      <c r="C46" s="330">
        <f>+I18</f>
        <v>31</v>
      </c>
      <c r="D46" s="316"/>
      <c r="E46" s="316"/>
      <c r="F46" s="316"/>
      <c r="G46" s="316"/>
      <c r="H46" s="331"/>
      <c r="I46" s="253"/>
      <c r="J46" s="316"/>
      <c r="K46" s="256"/>
    </row>
    <row r="47" spans="2:12" hidden="1" x14ac:dyDescent="0.2">
      <c r="B47" s="198" t="s">
        <v>266</v>
      </c>
      <c r="C47" s="316"/>
      <c r="D47" s="316"/>
      <c r="E47" s="319" t="s">
        <v>260</v>
      </c>
      <c r="F47" s="326">
        <f>+D16</f>
        <v>45081</v>
      </c>
      <c r="G47" s="333" t="s">
        <v>261</v>
      </c>
      <c r="H47" s="336">
        <f>+G16</f>
        <v>45111</v>
      </c>
      <c r="I47" s="253"/>
    </row>
    <row r="48" spans="2:12" hidden="1" x14ac:dyDescent="0.2">
      <c r="B48" s="196" t="s">
        <v>267</v>
      </c>
      <c r="C48" s="330">
        <v>0</v>
      </c>
      <c r="D48" s="324"/>
      <c r="E48" s="324"/>
      <c r="F48" s="337"/>
      <c r="G48" s="316"/>
      <c r="H48" s="337"/>
      <c r="I48" s="254">
        <f>F36/30*F48</f>
        <v>0</v>
      </c>
    </row>
    <row r="49" spans="2:13" ht="15" thickBot="1" x14ac:dyDescent="0.25">
      <c r="B49" s="247" t="s">
        <v>268</v>
      </c>
      <c r="C49" s="248"/>
      <c r="D49" s="248"/>
      <c r="E49" s="248"/>
      <c r="F49" s="248"/>
      <c r="G49" s="248"/>
      <c r="H49" s="258" t="s">
        <v>269</v>
      </c>
      <c r="I49" s="259">
        <f>+I38+I41+I43+I45</f>
        <v>275094.99848703702</v>
      </c>
      <c r="K49" s="260"/>
    </row>
    <row r="50" spans="2:13" ht="15" thickTop="1" x14ac:dyDescent="0.2">
      <c r="B50" s="261" t="s">
        <v>270</v>
      </c>
      <c r="C50" s="262"/>
      <c r="D50" s="263"/>
      <c r="E50" s="264" t="s">
        <v>260</v>
      </c>
      <c r="F50" s="265">
        <v>0</v>
      </c>
      <c r="G50" s="266" t="s">
        <v>261</v>
      </c>
      <c r="H50" s="265">
        <v>0</v>
      </c>
      <c r="I50" s="267"/>
      <c r="K50" s="260"/>
    </row>
    <row r="51" spans="2:13" x14ac:dyDescent="0.2">
      <c r="B51" s="196" t="s">
        <v>267</v>
      </c>
      <c r="C51" s="330">
        <v>0</v>
      </c>
      <c r="D51" s="316"/>
      <c r="E51" s="326"/>
      <c r="F51" s="326"/>
      <c r="G51" s="326"/>
      <c r="H51" s="326"/>
      <c r="I51" s="268">
        <v>0</v>
      </c>
      <c r="K51" s="269"/>
      <c r="M51" s="270"/>
    </row>
    <row r="52" spans="2:13" ht="14.25" hidden="1" customHeight="1" x14ac:dyDescent="0.2">
      <c r="B52" s="196"/>
      <c r="C52" s="330"/>
      <c r="D52" s="316"/>
      <c r="E52" s="326"/>
      <c r="F52" s="316"/>
      <c r="G52" s="316"/>
      <c r="H52" s="326"/>
      <c r="I52" s="253"/>
      <c r="K52" s="271"/>
    </row>
    <row r="53" spans="2:13" ht="15" hidden="1" customHeight="1" x14ac:dyDescent="0.2">
      <c r="B53" s="198" t="s">
        <v>271</v>
      </c>
      <c r="C53" s="330"/>
      <c r="D53" s="316"/>
      <c r="E53" s="326"/>
      <c r="F53" s="316"/>
      <c r="G53" s="316"/>
      <c r="H53" s="326"/>
      <c r="I53" s="254">
        <f>F23</f>
        <v>0</v>
      </c>
      <c r="K53" s="271"/>
    </row>
    <row r="54" spans="2:13" ht="15" hidden="1" customHeight="1" x14ac:dyDescent="0.2">
      <c r="B54" s="198" t="s">
        <v>272</v>
      </c>
      <c r="C54" s="330"/>
      <c r="D54" s="316"/>
      <c r="E54" s="326"/>
      <c r="F54" s="316"/>
      <c r="G54" s="316"/>
      <c r="H54" s="326"/>
      <c r="I54" s="254">
        <f>I24</f>
        <v>0</v>
      </c>
      <c r="K54" s="271"/>
    </row>
    <row r="55" spans="2:13" ht="15" hidden="1" customHeight="1" x14ac:dyDescent="0.2">
      <c r="B55" s="198"/>
      <c r="C55" s="330"/>
      <c r="D55" s="316"/>
      <c r="E55" s="326"/>
      <c r="F55" s="316"/>
      <c r="G55" s="316"/>
      <c r="H55" s="326"/>
      <c r="I55" s="254"/>
      <c r="K55" s="271"/>
    </row>
    <row r="56" spans="2:13" hidden="1" x14ac:dyDescent="0.2">
      <c r="B56" s="198" t="s">
        <v>273</v>
      </c>
      <c r="C56" s="330"/>
      <c r="D56" s="316"/>
      <c r="E56" s="326"/>
      <c r="F56" s="316"/>
      <c r="G56" s="316"/>
      <c r="H56" s="326"/>
      <c r="I56" s="268">
        <f>F25</f>
        <v>0</v>
      </c>
      <c r="J56" s="239"/>
      <c r="K56" s="271"/>
    </row>
    <row r="57" spans="2:13" hidden="1" x14ac:dyDescent="0.2">
      <c r="B57" s="198" t="s">
        <v>274</v>
      </c>
      <c r="C57" s="330"/>
      <c r="D57" s="316"/>
      <c r="E57" s="326"/>
      <c r="F57" s="316"/>
      <c r="G57" s="316"/>
      <c r="H57" s="326"/>
      <c r="I57" s="268">
        <f>F26</f>
        <v>0</v>
      </c>
      <c r="J57" s="239"/>
      <c r="K57" s="271"/>
    </row>
    <row r="58" spans="2:13" hidden="1" x14ac:dyDescent="0.2">
      <c r="B58" s="198" t="s">
        <v>275</v>
      </c>
      <c r="C58" s="330"/>
      <c r="D58" s="316"/>
      <c r="E58" s="326"/>
      <c r="F58" s="316"/>
      <c r="G58" s="316"/>
      <c r="H58" s="326"/>
      <c r="I58" s="268">
        <f>F27</f>
        <v>0</v>
      </c>
      <c r="J58" s="239"/>
      <c r="K58" s="271"/>
    </row>
    <row r="59" spans="2:13" ht="2.25" customHeight="1" x14ac:dyDescent="0.2">
      <c r="B59" s="198"/>
      <c r="C59" s="330"/>
      <c r="D59" s="316"/>
      <c r="E59" s="326"/>
      <c r="F59" s="265"/>
      <c r="G59" s="316"/>
      <c r="H59" s="326"/>
      <c r="I59" s="254"/>
      <c r="K59" s="271"/>
    </row>
    <row r="60" spans="2:13" x14ac:dyDescent="0.2">
      <c r="B60" s="198" t="s">
        <v>276</v>
      </c>
      <c r="C60" s="330"/>
      <c r="D60" s="316"/>
      <c r="E60" s="264" t="s">
        <v>260</v>
      </c>
      <c r="F60" s="265">
        <v>0</v>
      </c>
      <c r="G60" s="316"/>
      <c r="H60" s="326">
        <v>0</v>
      </c>
      <c r="I60" s="254">
        <v>0</v>
      </c>
      <c r="K60" s="271"/>
      <c r="M60" s="270"/>
    </row>
    <row r="61" spans="2:13" ht="13.5" customHeight="1" x14ac:dyDescent="0.2">
      <c r="B61" s="196" t="s">
        <v>267</v>
      </c>
      <c r="C61" s="330"/>
      <c r="D61" s="316"/>
      <c r="E61" s="326"/>
      <c r="F61" s="316"/>
      <c r="G61" s="316"/>
      <c r="H61" s="326"/>
      <c r="I61" s="253">
        <v>0</v>
      </c>
    </row>
    <row r="62" spans="2:13" x14ac:dyDescent="0.2">
      <c r="B62" s="272"/>
      <c r="C62" s="273"/>
      <c r="D62" s="273"/>
      <c r="E62" s="274" t="s">
        <v>277</v>
      </c>
      <c r="F62" s="273"/>
      <c r="G62" s="273"/>
      <c r="H62" s="273"/>
      <c r="I62" s="275">
        <f>+I51+I61</f>
        <v>0</v>
      </c>
      <c r="J62" s="239"/>
      <c r="K62" s="271"/>
    </row>
    <row r="63" spans="2:13" ht="15" thickBot="1" x14ac:dyDescent="0.25">
      <c r="B63" s="247" t="s">
        <v>278</v>
      </c>
      <c r="C63" s="248"/>
      <c r="D63" s="248"/>
      <c r="E63" s="248"/>
      <c r="F63" s="248"/>
      <c r="G63" s="248"/>
      <c r="H63" s="248"/>
      <c r="I63" s="276"/>
      <c r="J63" s="239"/>
      <c r="K63" s="277"/>
    </row>
    <row r="64" spans="2:13" ht="18.75" customHeight="1" thickTop="1" x14ac:dyDescent="0.2">
      <c r="B64" s="198" t="s">
        <v>279</v>
      </c>
      <c r="C64" s="316"/>
      <c r="D64" s="278"/>
      <c r="E64" s="278"/>
      <c r="F64" s="278"/>
      <c r="G64" s="278"/>
      <c r="H64" s="278"/>
      <c r="I64" s="254">
        <v>0</v>
      </c>
      <c r="J64" s="239"/>
      <c r="K64" s="270"/>
    </row>
    <row r="65" spans="2:10" ht="18.75" customHeight="1" x14ac:dyDescent="0.2">
      <c r="B65" s="198" t="s">
        <v>280</v>
      </c>
      <c r="C65" s="316"/>
      <c r="D65" s="278"/>
      <c r="E65" s="278"/>
      <c r="F65" s="278"/>
      <c r="G65" s="278"/>
      <c r="H65" s="278"/>
      <c r="I65" s="268">
        <v>0</v>
      </c>
    </row>
    <row r="66" spans="2:10" x14ac:dyDescent="0.2">
      <c r="B66" s="198" t="s">
        <v>281</v>
      </c>
      <c r="C66" s="316"/>
      <c r="D66" s="279"/>
      <c r="E66" s="279">
        <v>0</v>
      </c>
      <c r="F66" s="280" t="s">
        <v>282</v>
      </c>
      <c r="G66" s="281">
        <v>0</v>
      </c>
      <c r="H66" s="279"/>
      <c r="I66" s="254">
        <v>0</v>
      </c>
      <c r="J66" s="239"/>
    </row>
    <row r="67" spans="2:10" x14ac:dyDescent="0.2">
      <c r="B67" s="198" t="s">
        <v>283</v>
      </c>
      <c r="C67" s="316"/>
      <c r="D67" s="279"/>
      <c r="E67" s="279">
        <f>+E66</f>
        <v>0</v>
      </c>
      <c r="F67" s="280" t="s">
        <v>282</v>
      </c>
      <c r="G67" s="281">
        <v>0</v>
      </c>
      <c r="H67" s="278"/>
      <c r="I67" s="254">
        <v>0</v>
      </c>
    </row>
    <row r="68" spans="2:10" x14ac:dyDescent="0.2">
      <c r="B68" s="198" t="s">
        <v>284</v>
      </c>
      <c r="C68" s="316"/>
      <c r="D68" s="279"/>
      <c r="E68" s="279">
        <f>+E66</f>
        <v>0</v>
      </c>
      <c r="F68" s="280" t="s">
        <v>282</v>
      </c>
      <c r="G68" s="281">
        <v>0</v>
      </c>
      <c r="H68" s="278"/>
      <c r="I68" s="254">
        <v>0</v>
      </c>
    </row>
    <row r="69" spans="2:10" x14ac:dyDescent="0.2">
      <c r="B69" s="226"/>
      <c r="C69" s="320"/>
      <c r="D69" s="282"/>
      <c r="E69" s="282"/>
      <c r="F69" s="316"/>
      <c r="G69" s="283">
        <v>0</v>
      </c>
      <c r="H69" s="284"/>
      <c r="I69" s="254"/>
    </row>
    <row r="70" spans="2:10" ht="15" thickBot="1" x14ac:dyDescent="0.25">
      <c r="B70" s="285"/>
      <c r="C70" s="205"/>
      <c r="D70" s="205"/>
      <c r="E70" s="207" t="s">
        <v>285</v>
      </c>
      <c r="F70" s="205"/>
      <c r="G70" s="205"/>
      <c r="H70" s="205"/>
      <c r="I70" s="286">
        <f>SUM(I64:I68)</f>
        <v>0</v>
      </c>
    </row>
    <row r="71" spans="2:10" ht="9.75" hidden="1" customHeight="1" x14ac:dyDescent="0.2">
      <c r="B71" s="196"/>
      <c r="C71" s="316"/>
      <c r="D71" s="316"/>
      <c r="E71" s="316"/>
      <c r="F71" s="316"/>
      <c r="G71" s="316"/>
      <c r="H71" s="316"/>
      <c r="I71" s="253"/>
    </row>
    <row r="72" spans="2:10" ht="3" customHeight="1" thickTop="1" x14ac:dyDescent="0.2">
      <c r="B72" s="287"/>
      <c r="C72" s="210"/>
      <c r="D72" s="210"/>
      <c r="E72" s="210"/>
      <c r="F72" s="210"/>
      <c r="G72" s="210"/>
      <c r="H72" s="210"/>
      <c r="I72" s="288"/>
    </row>
    <row r="73" spans="2:10" ht="15" thickBot="1" x14ac:dyDescent="0.25">
      <c r="B73" s="339"/>
      <c r="C73" s="219"/>
      <c r="D73" s="219"/>
      <c r="E73" s="220" t="s">
        <v>286</v>
      </c>
      <c r="F73" s="219"/>
      <c r="G73" s="219"/>
      <c r="H73" s="219"/>
      <c r="I73" s="240">
        <f>+I49+I62-I70+I61</f>
        <v>275094.99848703702</v>
      </c>
      <c r="J73" s="239"/>
    </row>
    <row r="74" spans="2:10" ht="3" customHeight="1" thickBot="1" x14ac:dyDescent="0.25">
      <c r="B74" s="285"/>
      <c r="C74" s="205"/>
      <c r="D74" s="205"/>
      <c r="E74" s="205"/>
      <c r="F74" s="205"/>
      <c r="G74" s="205"/>
      <c r="H74" s="205"/>
      <c r="I74" s="289"/>
    </row>
    <row r="75" spans="2:10" ht="3" customHeight="1" thickTop="1" x14ac:dyDescent="0.2">
      <c r="I75" s="290"/>
    </row>
    <row r="76" spans="2:10" ht="3" customHeight="1" x14ac:dyDescent="0.2">
      <c r="I76" s="290"/>
    </row>
    <row r="77" spans="2:10" ht="3" customHeight="1" x14ac:dyDescent="0.2">
      <c r="I77" s="290"/>
    </row>
    <row r="78" spans="2:10" ht="17.25" customHeight="1" x14ac:dyDescent="0.2"/>
    <row r="79" spans="2:10" ht="17.25" customHeight="1" x14ac:dyDescent="0.2"/>
    <row r="80" spans="2:10" ht="15" thickBot="1" x14ac:dyDescent="0.25">
      <c r="C80" s="219"/>
      <c r="D80" s="219"/>
    </row>
    <row r="81" spans="2:9" x14ac:dyDescent="0.2">
      <c r="C81" s="291" t="str">
        <f>C7</f>
        <v>IDRIELED GONZALES REY</v>
      </c>
      <c r="D81" s="291"/>
      <c r="G81" s="291" t="s">
        <v>287</v>
      </c>
      <c r="H81" s="291"/>
    </row>
    <row r="82" spans="2:9" x14ac:dyDescent="0.2">
      <c r="C82" s="195" t="s">
        <v>288</v>
      </c>
      <c r="G82" s="195" t="s">
        <v>289</v>
      </c>
    </row>
    <row r="83" spans="2:9" ht="18" customHeight="1" x14ac:dyDescent="0.2">
      <c r="C83" s="252">
        <f>+C9</f>
        <v>40733022</v>
      </c>
    </row>
    <row r="84" spans="2:9" hidden="1" x14ac:dyDescent="0.2">
      <c r="B84" s="553"/>
      <c r="C84" s="553"/>
      <c r="D84" s="553"/>
      <c r="E84" s="553"/>
      <c r="F84" s="553"/>
      <c r="G84" s="553"/>
      <c r="H84" s="553"/>
      <c r="I84" s="553"/>
    </row>
    <row r="85" spans="2:9" x14ac:dyDescent="0.2">
      <c r="B85" s="553"/>
      <c r="C85" s="553"/>
      <c r="D85" s="553"/>
      <c r="E85" s="553"/>
      <c r="F85" s="553"/>
      <c r="G85" s="553"/>
      <c r="H85" s="553"/>
      <c r="I85" s="553"/>
    </row>
    <row r="86" spans="2:9" x14ac:dyDescent="0.2">
      <c r="B86" s="552"/>
      <c r="C86" s="553"/>
      <c r="D86" s="553"/>
      <c r="E86" s="553"/>
      <c r="F86" s="553"/>
      <c r="G86" s="553"/>
      <c r="H86" s="553"/>
      <c r="I86" s="553"/>
    </row>
  </sheetData>
  <mergeCells count="13">
    <mergeCell ref="B86:I86"/>
    <mergeCell ref="B21:F21"/>
    <mergeCell ref="B33:F33"/>
    <mergeCell ref="B34:F34"/>
    <mergeCell ref="B35:F35"/>
    <mergeCell ref="B36:F36"/>
    <mergeCell ref="B84:I85"/>
    <mergeCell ref="C7:D7"/>
    <mergeCell ref="B1:I1"/>
    <mergeCell ref="B2:I2"/>
    <mergeCell ref="B3:I3"/>
    <mergeCell ref="E5:F5"/>
    <mergeCell ref="B6:I6"/>
  </mergeCells>
  <pageMargins left="0.7" right="0.7" top="0.75" bottom="0.75" header="0.3" footer="0.3"/>
  <pageSetup paperSize="9" scale="75" orientation="portrait" horizontalDpi="0" verticalDpi="0"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Views>
    <sheetView workbookViewId="0">
      <selection activeCell="B12" sqref="B12"/>
    </sheetView>
  </sheetViews>
  <sheetFormatPr baseColWidth="10" defaultRowHeight="15" x14ac:dyDescent="0.25"/>
  <cols>
    <col min="2" max="2" width="61.5703125" customWidth="1"/>
    <col min="5" max="5" width="18.140625" customWidth="1"/>
    <col min="6" max="6" width="21.140625" customWidth="1"/>
  </cols>
  <sheetData>
    <row r="1" spans="1:6" ht="15.75" x14ac:dyDescent="0.25">
      <c r="A1" s="561" t="s">
        <v>177</v>
      </c>
      <c r="B1" s="562"/>
      <c r="C1" s="562"/>
      <c r="D1" s="562"/>
      <c r="E1" s="562"/>
      <c r="F1" s="563"/>
    </row>
    <row r="2" spans="1:6" ht="30" x14ac:dyDescent="0.25">
      <c r="A2" s="295" t="s">
        <v>121</v>
      </c>
      <c r="B2" s="296" t="s">
        <v>178</v>
      </c>
      <c r="C2" s="297" t="s">
        <v>123</v>
      </c>
      <c r="D2" s="298" t="s">
        <v>124</v>
      </c>
      <c r="E2" s="297" t="s">
        <v>7</v>
      </c>
      <c r="F2" s="299" t="s">
        <v>125</v>
      </c>
    </row>
    <row r="3" spans="1:6" ht="127.5" customHeight="1" x14ac:dyDescent="0.25">
      <c r="A3" s="300">
        <v>1</v>
      </c>
      <c r="B3" s="301" t="s">
        <v>179</v>
      </c>
      <c r="C3" s="302" t="s">
        <v>174</v>
      </c>
      <c r="D3" s="303">
        <v>1</v>
      </c>
      <c r="E3" s="304">
        <v>4800000</v>
      </c>
      <c r="F3" s="305">
        <f>E3*D3</f>
        <v>4800000</v>
      </c>
    </row>
    <row r="4" spans="1:6" ht="51.75" customHeight="1" x14ac:dyDescent="0.25">
      <c r="A4" s="300">
        <v>3</v>
      </c>
      <c r="B4" s="301" t="s">
        <v>180</v>
      </c>
      <c r="C4" s="302" t="s">
        <v>174</v>
      </c>
      <c r="D4" s="303">
        <v>3600</v>
      </c>
      <c r="E4" s="304">
        <v>800</v>
      </c>
      <c r="F4" s="305">
        <f>D4*E4</f>
        <v>2880000</v>
      </c>
    </row>
    <row r="5" spans="1:6" ht="57" customHeight="1" x14ac:dyDescent="0.25">
      <c r="A5" s="300">
        <v>4</v>
      </c>
      <c r="B5" s="301" t="s">
        <v>181</v>
      </c>
      <c r="C5" s="302" t="s">
        <v>129</v>
      </c>
      <c r="D5" s="303">
        <v>4</v>
      </c>
      <c r="E5" s="306">
        <v>2860892.8</v>
      </c>
      <c r="F5" s="307">
        <f>E5*D5</f>
        <v>11443571.199999999</v>
      </c>
    </row>
    <row r="6" spans="1:6" ht="15.75" thickBot="1" x14ac:dyDescent="0.3">
      <c r="A6" s="564" t="s">
        <v>182</v>
      </c>
      <c r="B6" s="565"/>
      <c r="C6" s="565"/>
      <c r="D6" s="566"/>
      <c r="E6" s="308"/>
      <c r="F6" s="309">
        <f>SUM(F3:F5)</f>
        <v>19123571.199999999</v>
      </c>
    </row>
  </sheetData>
  <mergeCells count="2">
    <mergeCell ref="A1:F1"/>
    <mergeCell ref="A6:D6"/>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1"/>
  <sheetViews>
    <sheetView tabSelected="1" workbookViewId="0">
      <selection activeCell="F29" sqref="F29"/>
    </sheetView>
  </sheetViews>
  <sheetFormatPr baseColWidth="10" defaultColWidth="14.42578125" defaultRowHeight="15" x14ac:dyDescent="0.25"/>
  <cols>
    <col min="1" max="1" width="7.7109375" customWidth="1"/>
    <col min="2" max="2" width="29.140625" customWidth="1"/>
    <col min="3" max="3" width="17.42578125" customWidth="1"/>
    <col min="4" max="4" width="15" bestFit="1" customWidth="1"/>
    <col min="5" max="5" width="20.42578125" customWidth="1"/>
    <col min="6" max="6" width="18.5703125" customWidth="1"/>
    <col min="7" max="7" width="16.7109375" customWidth="1"/>
    <col min="8" max="8" width="15.85546875" customWidth="1"/>
    <col min="9" max="9" width="15.85546875" bestFit="1" customWidth="1"/>
    <col min="10" max="11" width="14.42578125" bestFit="1" customWidth="1"/>
  </cols>
  <sheetData>
    <row r="1" spans="1:26" ht="16.5" thickBot="1" x14ac:dyDescent="0.3">
      <c r="A1" s="567" t="s">
        <v>291</v>
      </c>
      <c r="B1" s="568"/>
      <c r="C1" s="568"/>
      <c r="D1" s="568"/>
      <c r="E1" s="568"/>
      <c r="F1" s="568"/>
      <c r="G1" s="568"/>
      <c r="H1" s="568"/>
      <c r="I1" s="568"/>
      <c r="J1" s="568"/>
      <c r="K1" s="569"/>
      <c r="L1" s="366"/>
      <c r="M1" s="366"/>
      <c r="N1" s="366"/>
      <c r="O1" s="366"/>
      <c r="P1" s="366"/>
      <c r="Q1" s="366"/>
      <c r="R1" s="366"/>
      <c r="S1" s="366"/>
      <c r="T1" s="366"/>
      <c r="U1" s="366"/>
      <c r="V1" s="366"/>
      <c r="W1" s="366"/>
      <c r="X1" s="366"/>
      <c r="Y1" s="366"/>
      <c r="Z1" s="366"/>
    </row>
    <row r="2" spans="1:26" ht="45" x14ac:dyDescent="0.25">
      <c r="A2" s="428" t="s">
        <v>1</v>
      </c>
      <c r="B2" s="429" t="s">
        <v>2</v>
      </c>
      <c r="C2" s="430" t="s">
        <v>3</v>
      </c>
      <c r="D2" s="429" t="s">
        <v>4</v>
      </c>
      <c r="E2" s="429" t="s">
        <v>5</v>
      </c>
      <c r="F2" s="431" t="s">
        <v>6</v>
      </c>
      <c r="G2" s="429" t="s">
        <v>7</v>
      </c>
      <c r="H2" s="429" t="s">
        <v>8</v>
      </c>
      <c r="I2" s="429" t="s">
        <v>292</v>
      </c>
      <c r="J2" s="429" t="s">
        <v>9</v>
      </c>
      <c r="K2" s="432" t="s">
        <v>10</v>
      </c>
      <c r="L2" s="366"/>
      <c r="M2" s="366"/>
      <c r="N2" s="366"/>
      <c r="O2" s="366"/>
      <c r="P2" s="366"/>
      <c r="Q2" s="366"/>
      <c r="R2" s="366"/>
      <c r="S2" s="366"/>
      <c r="T2" s="366"/>
      <c r="U2" s="366"/>
      <c r="V2" s="366"/>
      <c r="W2" s="366"/>
      <c r="X2" s="366"/>
      <c r="Y2" s="366"/>
      <c r="Z2" s="366"/>
    </row>
    <row r="3" spans="1:26" ht="29.25" x14ac:dyDescent="0.25">
      <c r="A3" s="367">
        <v>1</v>
      </c>
      <c r="B3" s="368" t="s">
        <v>293</v>
      </c>
      <c r="C3" s="369">
        <v>17659698</v>
      </c>
      <c r="D3" s="370"/>
      <c r="E3" s="368" t="s">
        <v>294</v>
      </c>
      <c r="F3" s="371" t="s">
        <v>295</v>
      </c>
      <c r="G3" s="372">
        <v>1200000</v>
      </c>
      <c r="H3" s="371"/>
      <c r="I3" s="373">
        <f t="shared" ref="I3:I10" si="0">G3</f>
        <v>1200000</v>
      </c>
      <c r="J3" s="374">
        <v>45064</v>
      </c>
      <c r="K3" s="375">
        <v>127</v>
      </c>
      <c r="L3" s="366"/>
      <c r="M3" s="366"/>
      <c r="N3" s="366"/>
      <c r="O3" s="366"/>
      <c r="P3" s="366"/>
      <c r="Q3" s="366"/>
      <c r="R3" s="366"/>
      <c r="S3" s="366"/>
      <c r="T3" s="366"/>
      <c r="U3" s="366"/>
      <c r="V3" s="366"/>
      <c r="W3" s="366"/>
      <c r="X3" s="366"/>
      <c r="Y3" s="366"/>
      <c r="Z3" s="366"/>
    </row>
    <row r="4" spans="1:26" ht="29.25" x14ac:dyDescent="0.25">
      <c r="A4" s="367">
        <v>2</v>
      </c>
      <c r="B4" s="368" t="s">
        <v>293</v>
      </c>
      <c r="C4" s="369">
        <v>17659698</v>
      </c>
      <c r="D4" s="370"/>
      <c r="E4" s="368" t="s">
        <v>294</v>
      </c>
      <c r="F4" s="371" t="s">
        <v>296</v>
      </c>
      <c r="G4" s="372">
        <v>1200000</v>
      </c>
      <c r="H4" s="371"/>
      <c r="I4" s="373">
        <f t="shared" si="0"/>
        <v>1200000</v>
      </c>
      <c r="J4" s="374">
        <v>45064</v>
      </c>
      <c r="K4" s="375">
        <v>128</v>
      </c>
      <c r="L4" s="366"/>
      <c r="M4" s="366"/>
      <c r="N4" s="366"/>
      <c r="O4" s="366"/>
      <c r="P4" s="366"/>
      <c r="Q4" s="366"/>
      <c r="R4" s="366"/>
      <c r="S4" s="366"/>
      <c r="T4" s="366"/>
      <c r="U4" s="366"/>
      <c r="V4" s="366"/>
      <c r="W4" s="366"/>
      <c r="X4" s="366"/>
      <c r="Y4" s="366"/>
      <c r="Z4" s="366"/>
    </row>
    <row r="5" spans="1:26" ht="29.25" x14ac:dyDescent="0.25">
      <c r="A5" s="367">
        <v>3</v>
      </c>
      <c r="B5" s="368" t="s">
        <v>293</v>
      </c>
      <c r="C5" s="369">
        <v>17659698</v>
      </c>
      <c r="D5" s="370"/>
      <c r="E5" s="368" t="s">
        <v>294</v>
      </c>
      <c r="F5" s="371" t="s">
        <v>297</v>
      </c>
      <c r="G5" s="372">
        <v>1200000</v>
      </c>
      <c r="H5" s="371"/>
      <c r="I5" s="373">
        <f t="shared" si="0"/>
        <v>1200000</v>
      </c>
      <c r="J5" s="374">
        <v>45082</v>
      </c>
      <c r="K5" s="375">
        <v>239</v>
      </c>
      <c r="L5" s="366"/>
      <c r="M5" s="366"/>
      <c r="N5" s="366"/>
      <c r="O5" s="366"/>
      <c r="P5" s="366"/>
      <c r="Q5" s="366"/>
      <c r="R5" s="366"/>
      <c r="S5" s="366"/>
      <c r="T5" s="366"/>
      <c r="U5" s="366"/>
      <c r="V5" s="366"/>
      <c r="W5" s="366"/>
      <c r="X5" s="366"/>
      <c r="Y5" s="366"/>
      <c r="Z5" s="366"/>
    </row>
    <row r="6" spans="1:26" ht="29.25" x14ac:dyDescent="0.25">
      <c r="A6" s="367">
        <v>4</v>
      </c>
      <c r="B6" s="368" t="s">
        <v>293</v>
      </c>
      <c r="C6" s="369">
        <v>17659698</v>
      </c>
      <c r="D6" s="370"/>
      <c r="E6" s="368" t="s">
        <v>294</v>
      </c>
      <c r="F6" s="371" t="s">
        <v>298</v>
      </c>
      <c r="G6" s="372">
        <v>1200000</v>
      </c>
      <c r="H6" s="371"/>
      <c r="I6" s="373">
        <f t="shared" si="0"/>
        <v>1200000</v>
      </c>
      <c r="J6" s="374">
        <v>45150</v>
      </c>
      <c r="K6" s="375">
        <v>400</v>
      </c>
      <c r="L6" s="366"/>
      <c r="M6" s="366"/>
      <c r="N6" s="366"/>
      <c r="O6" s="366"/>
      <c r="P6" s="366"/>
      <c r="Q6" s="366"/>
      <c r="R6" s="366"/>
      <c r="S6" s="366"/>
      <c r="T6" s="366"/>
      <c r="U6" s="366"/>
      <c r="V6" s="366"/>
      <c r="W6" s="366"/>
      <c r="X6" s="366"/>
      <c r="Y6" s="366"/>
      <c r="Z6" s="366"/>
    </row>
    <row r="7" spans="1:26" ht="29.25" x14ac:dyDescent="0.25">
      <c r="A7" s="367">
        <v>5</v>
      </c>
      <c r="B7" s="368" t="s">
        <v>30</v>
      </c>
      <c r="C7" s="376">
        <v>40729544</v>
      </c>
      <c r="D7" s="371"/>
      <c r="E7" s="368" t="s">
        <v>299</v>
      </c>
      <c r="F7" s="371" t="s">
        <v>300</v>
      </c>
      <c r="G7" s="372">
        <v>720000</v>
      </c>
      <c r="H7" s="371"/>
      <c r="I7" s="373">
        <f t="shared" si="0"/>
        <v>720000</v>
      </c>
      <c r="J7" s="374">
        <v>45064</v>
      </c>
      <c r="K7" s="375">
        <v>129</v>
      </c>
      <c r="L7" s="366"/>
      <c r="M7" s="366"/>
      <c r="N7" s="366"/>
      <c r="O7" s="366"/>
      <c r="P7" s="366"/>
      <c r="Q7" s="366"/>
      <c r="R7" s="366"/>
      <c r="S7" s="366"/>
      <c r="T7" s="366"/>
      <c r="U7" s="366"/>
      <c r="V7" s="366"/>
      <c r="W7" s="366"/>
      <c r="X7" s="366"/>
      <c r="Y7" s="366"/>
      <c r="Z7" s="366"/>
    </row>
    <row r="8" spans="1:26" ht="29.25" x14ac:dyDescent="0.25">
      <c r="A8" s="367">
        <v>6</v>
      </c>
      <c r="B8" s="368" t="s">
        <v>30</v>
      </c>
      <c r="C8" s="376">
        <v>40729544</v>
      </c>
      <c r="D8" s="371"/>
      <c r="E8" s="368" t="s">
        <v>299</v>
      </c>
      <c r="F8" s="371" t="s">
        <v>301</v>
      </c>
      <c r="G8" s="372">
        <v>720000</v>
      </c>
      <c r="H8" s="371"/>
      <c r="I8" s="373">
        <f t="shared" si="0"/>
        <v>720000</v>
      </c>
      <c r="J8" s="374">
        <v>45064</v>
      </c>
      <c r="K8" s="375">
        <v>130</v>
      </c>
      <c r="L8" s="366"/>
      <c r="M8" s="366"/>
      <c r="N8" s="366"/>
      <c r="O8" s="366"/>
      <c r="P8" s="366"/>
      <c r="Q8" s="366"/>
      <c r="R8" s="366"/>
      <c r="S8" s="366"/>
      <c r="T8" s="366"/>
      <c r="U8" s="366"/>
      <c r="V8" s="366"/>
      <c r="W8" s="366"/>
      <c r="X8" s="366"/>
      <c r="Y8" s="366"/>
      <c r="Z8" s="366"/>
    </row>
    <row r="9" spans="1:26" ht="29.25" x14ac:dyDescent="0.25">
      <c r="A9" s="367">
        <v>7</v>
      </c>
      <c r="B9" s="368" t="s">
        <v>30</v>
      </c>
      <c r="C9" s="376">
        <v>40729544</v>
      </c>
      <c r="D9" s="371"/>
      <c r="E9" s="368" t="s">
        <v>299</v>
      </c>
      <c r="F9" s="371" t="s">
        <v>302</v>
      </c>
      <c r="G9" s="372">
        <v>720000</v>
      </c>
      <c r="H9" s="371"/>
      <c r="I9" s="373">
        <f t="shared" si="0"/>
        <v>720000</v>
      </c>
      <c r="J9" s="374">
        <v>45082</v>
      </c>
      <c r="K9" s="375">
        <v>238</v>
      </c>
      <c r="L9" s="366"/>
      <c r="M9" s="366"/>
      <c r="N9" s="366"/>
      <c r="O9" s="366"/>
      <c r="P9" s="366"/>
      <c r="Q9" s="366"/>
      <c r="R9" s="366"/>
      <c r="S9" s="366"/>
      <c r="T9" s="366"/>
      <c r="U9" s="366"/>
      <c r="V9" s="366"/>
      <c r="W9" s="366"/>
      <c r="X9" s="366"/>
      <c r="Y9" s="366"/>
      <c r="Z9" s="366"/>
    </row>
    <row r="10" spans="1:26" ht="29.25" x14ac:dyDescent="0.25">
      <c r="A10" s="367">
        <v>8</v>
      </c>
      <c r="B10" s="368" t="s">
        <v>30</v>
      </c>
      <c r="C10" s="376">
        <v>40729544</v>
      </c>
      <c r="D10" s="371"/>
      <c r="E10" s="368" t="s">
        <v>299</v>
      </c>
      <c r="F10" s="371" t="s">
        <v>303</v>
      </c>
      <c r="G10" s="372">
        <v>720000</v>
      </c>
      <c r="H10" s="371"/>
      <c r="I10" s="377">
        <f t="shared" si="0"/>
        <v>720000</v>
      </c>
      <c r="J10" s="374">
        <v>45150</v>
      </c>
      <c r="K10" s="375">
        <v>401</v>
      </c>
      <c r="L10" s="366"/>
      <c r="M10" s="366"/>
      <c r="N10" s="366"/>
      <c r="O10" s="366"/>
      <c r="P10" s="366"/>
      <c r="Q10" s="366"/>
      <c r="R10" s="366"/>
      <c r="S10" s="366"/>
      <c r="T10" s="366"/>
      <c r="U10" s="366"/>
      <c r="V10" s="366"/>
      <c r="W10" s="366"/>
      <c r="X10" s="366"/>
      <c r="Y10" s="366"/>
      <c r="Z10" s="366"/>
    </row>
    <row r="11" spans="1:26" ht="15.75" thickBot="1" x14ac:dyDescent="0.3">
      <c r="A11" s="378"/>
      <c r="B11" s="379"/>
      <c r="C11" s="379"/>
      <c r="D11" s="379"/>
      <c r="E11" s="379"/>
      <c r="F11" s="379"/>
      <c r="G11" s="380">
        <f>SUM(G3:G10)</f>
        <v>7680000</v>
      </c>
      <c r="H11" s="379"/>
      <c r="I11" s="379"/>
      <c r="J11" s="379"/>
      <c r="K11" s="381"/>
      <c r="L11" s="366"/>
      <c r="M11" s="366"/>
      <c r="N11" s="366"/>
      <c r="O11" s="366"/>
      <c r="P11" s="366"/>
      <c r="Q11" s="366"/>
      <c r="R11" s="366"/>
      <c r="S11" s="366"/>
      <c r="T11" s="366"/>
      <c r="U11" s="366"/>
      <c r="V11" s="366"/>
      <c r="W11" s="366"/>
      <c r="X11" s="366"/>
      <c r="Y11" s="366"/>
      <c r="Z11" s="366"/>
    </row>
    <row r="12" spans="1:26" ht="23.25" thickBot="1" x14ac:dyDescent="0.4">
      <c r="A12" s="570" t="s">
        <v>304</v>
      </c>
      <c r="B12" s="571"/>
      <c r="C12" s="571"/>
      <c r="D12" s="571"/>
      <c r="E12" s="571"/>
      <c r="F12" s="571"/>
      <c r="G12" s="571"/>
      <c r="H12" s="571"/>
      <c r="I12" s="571"/>
      <c r="J12" s="571"/>
      <c r="K12" s="572"/>
    </row>
    <row r="13" spans="1:26" ht="30.75" customHeight="1" x14ac:dyDescent="0.25">
      <c r="A13" s="433" t="s">
        <v>1</v>
      </c>
      <c r="B13" s="434" t="s">
        <v>2</v>
      </c>
      <c r="C13" s="435" t="s">
        <v>3</v>
      </c>
      <c r="D13" s="434" t="s">
        <v>4</v>
      </c>
      <c r="E13" s="434" t="s">
        <v>5</v>
      </c>
      <c r="F13" s="435" t="s">
        <v>6</v>
      </c>
      <c r="G13" s="436" t="s">
        <v>7</v>
      </c>
      <c r="H13" s="434" t="s">
        <v>8</v>
      </c>
      <c r="I13" s="437" t="s">
        <v>292</v>
      </c>
      <c r="J13" s="437" t="s">
        <v>9</v>
      </c>
      <c r="K13" s="438" t="s">
        <v>10</v>
      </c>
    </row>
    <row r="14" spans="1:26" ht="29.25" x14ac:dyDescent="0.25">
      <c r="A14" s="382">
        <v>1</v>
      </c>
      <c r="B14" s="383" t="s">
        <v>24</v>
      </c>
      <c r="C14" s="383" t="s">
        <v>25</v>
      </c>
      <c r="D14" s="384"/>
      <c r="E14" s="385" t="s">
        <v>305</v>
      </c>
      <c r="F14" s="386" t="s">
        <v>306</v>
      </c>
      <c r="G14" s="387" t="s">
        <v>307</v>
      </c>
      <c r="H14" s="388"/>
      <c r="I14" s="388">
        <v>12300</v>
      </c>
      <c r="J14" s="389">
        <v>44997</v>
      </c>
      <c r="K14" s="390">
        <v>9</v>
      </c>
    </row>
    <row r="15" spans="1:26" ht="29.25" x14ac:dyDescent="0.25">
      <c r="A15" s="382">
        <v>2</v>
      </c>
      <c r="B15" s="383" t="s">
        <v>24</v>
      </c>
      <c r="C15" s="383" t="s">
        <v>25</v>
      </c>
      <c r="D15" s="384"/>
      <c r="E15" s="385" t="s">
        <v>305</v>
      </c>
      <c r="F15" s="386" t="s">
        <v>308</v>
      </c>
      <c r="G15" s="387">
        <v>24800</v>
      </c>
      <c r="H15" s="388"/>
      <c r="I15" s="388">
        <f t="shared" ref="I15:I23" si="1">G15</f>
        <v>24800</v>
      </c>
      <c r="J15" s="389">
        <v>45003</v>
      </c>
      <c r="K15" s="390">
        <v>16</v>
      </c>
    </row>
    <row r="16" spans="1:26" ht="29.25" x14ac:dyDescent="0.25">
      <c r="A16" s="382">
        <v>3</v>
      </c>
      <c r="B16" s="383" t="s">
        <v>24</v>
      </c>
      <c r="C16" s="383" t="s">
        <v>25</v>
      </c>
      <c r="D16" s="384"/>
      <c r="E16" s="385" t="s">
        <v>305</v>
      </c>
      <c r="F16" s="386" t="s">
        <v>309</v>
      </c>
      <c r="G16" s="387">
        <v>20350</v>
      </c>
      <c r="H16" s="388"/>
      <c r="I16" s="388">
        <f t="shared" si="1"/>
        <v>20350</v>
      </c>
      <c r="J16" s="389">
        <v>45003</v>
      </c>
      <c r="K16" s="390">
        <v>17</v>
      </c>
    </row>
    <row r="17" spans="1:26" ht="29.25" x14ac:dyDescent="0.25">
      <c r="A17" s="382">
        <v>4</v>
      </c>
      <c r="B17" s="383" t="s">
        <v>24</v>
      </c>
      <c r="C17" s="383" t="s">
        <v>25</v>
      </c>
      <c r="D17" s="384"/>
      <c r="E17" s="385" t="s">
        <v>305</v>
      </c>
      <c r="F17" s="386" t="s">
        <v>310</v>
      </c>
      <c r="G17" s="387">
        <v>115650</v>
      </c>
      <c r="H17" s="388"/>
      <c r="I17" s="388">
        <f t="shared" si="1"/>
        <v>115650</v>
      </c>
      <c r="J17" s="389">
        <v>45006</v>
      </c>
      <c r="K17" s="390">
        <v>20</v>
      </c>
    </row>
    <row r="18" spans="1:26" ht="29.25" x14ac:dyDescent="0.25">
      <c r="A18" s="382">
        <v>5</v>
      </c>
      <c r="B18" s="383" t="s">
        <v>24</v>
      </c>
      <c r="C18" s="383" t="s">
        <v>25</v>
      </c>
      <c r="D18" s="384"/>
      <c r="E18" s="385" t="s">
        <v>305</v>
      </c>
      <c r="F18" s="386" t="s">
        <v>311</v>
      </c>
      <c r="G18" s="387">
        <v>207410</v>
      </c>
      <c r="H18" s="388"/>
      <c r="I18" s="388">
        <f t="shared" si="1"/>
        <v>207410</v>
      </c>
      <c r="J18" s="389">
        <v>45014</v>
      </c>
      <c r="K18" s="390">
        <v>36</v>
      </c>
    </row>
    <row r="19" spans="1:26" ht="29.25" x14ac:dyDescent="0.25">
      <c r="A19" s="382">
        <v>6</v>
      </c>
      <c r="B19" s="383" t="s">
        <v>24</v>
      </c>
      <c r="C19" s="383" t="s">
        <v>25</v>
      </c>
      <c r="D19" s="384"/>
      <c r="E19" s="385" t="s">
        <v>305</v>
      </c>
      <c r="F19" s="386" t="s">
        <v>312</v>
      </c>
      <c r="G19" s="387">
        <v>68400</v>
      </c>
      <c r="H19" s="388"/>
      <c r="I19" s="388">
        <f t="shared" si="1"/>
        <v>68400</v>
      </c>
      <c r="J19" s="389">
        <v>45014</v>
      </c>
      <c r="K19" s="390">
        <v>37</v>
      </c>
    </row>
    <row r="20" spans="1:26" ht="29.25" x14ac:dyDescent="0.25">
      <c r="A20" s="382">
        <v>7</v>
      </c>
      <c r="B20" s="383" t="s">
        <v>24</v>
      </c>
      <c r="C20" s="383" t="s">
        <v>25</v>
      </c>
      <c r="D20" s="384"/>
      <c r="E20" s="385" t="s">
        <v>305</v>
      </c>
      <c r="F20" s="386" t="s">
        <v>313</v>
      </c>
      <c r="G20" s="387">
        <v>442090</v>
      </c>
      <c r="H20" s="388"/>
      <c r="I20" s="388">
        <f t="shared" si="1"/>
        <v>442090</v>
      </c>
      <c r="J20" s="389">
        <v>45040</v>
      </c>
      <c r="K20" s="390">
        <v>109</v>
      </c>
    </row>
    <row r="21" spans="1:26" ht="29.25" x14ac:dyDescent="0.25">
      <c r="A21" s="391">
        <v>8</v>
      </c>
      <c r="B21" s="383" t="s">
        <v>24</v>
      </c>
      <c r="C21" s="383" t="s">
        <v>25</v>
      </c>
      <c r="D21" s="384"/>
      <c r="E21" s="385" t="s">
        <v>305</v>
      </c>
      <c r="F21" s="386" t="s">
        <v>314</v>
      </c>
      <c r="G21" s="387">
        <v>173090</v>
      </c>
      <c r="H21" s="392"/>
      <c r="I21" s="388">
        <f t="shared" si="1"/>
        <v>173090</v>
      </c>
      <c r="J21" s="389">
        <v>45068</v>
      </c>
      <c r="K21" s="390">
        <v>139</v>
      </c>
    </row>
    <row r="22" spans="1:26" ht="29.25" x14ac:dyDescent="0.25">
      <c r="A22" s="391">
        <v>9</v>
      </c>
      <c r="B22" s="383" t="s">
        <v>24</v>
      </c>
      <c r="C22" s="383" t="s">
        <v>25</v>
      </c>
      <c r="D22" s="384"/>
      <c r="E22" s="385" t="s">
        <v>305</v>
      </c>
      <c r="F22" s="393" t="s">
        <v>315</v>
      </c>
      <c r="G22" s="394">
        <v>428560</v>
      </c>
      <c r="H22" s="392"/>
      <c r="I22" s="395">
        <f t="shared" si="1"/>
        <v>428560</v>
      </c>
      <c r="J22" s="389">
        <v>45097</v>
      </c>
      <c r="K22" s="390">
        <v>266</v>
      </c>
    </row>
    <row r="23" spans="1:26" ht="29.25" x14ac:dyDescent="0.25">
      <c r="A23" s="382">
        <v>8</v>
      </c>
      <c r="B23" s="385" t="s">
        <v>316</v>
      </c>
      <c r="C23" s="396" t="s">
        <v>317</v>
      </c>
      <c r="D23" s="384"/>
      <c r="E23" s="385" t="s">
        <v>318</v>
      </c>
      <c r="F23" s="397">
        <v>45056</v>
      </c>
      <c r="G23" s="387">
        <v>194400</v>
      </c>
      <c r="H23" s="388"/>
      <c r="I23" s="388">
        <f t="shared" si="1"/>
        <v>194400</v>
      </c>
      <c r="J23" s="389">
        <v>45056</v>
      </c>
      <c r="K23" s="390">
        <v>114</v>
      </c>
    </row>
    <row r="24" spans="1:26" s="407" customFormat="1" ht="29.25" x14ac:dyDescent="0.25">
      <c r="A24" s="398">
        <v>9</v>
      </c>
      <c r="B24" s="399" t="s">
        <v>316</v>
      </c>
      <c r="C24" s="400" t="s">
        <v>319</v>
      </c>
      <c r="D24" s="401"/>
      <c r="E24" s="399" t="s">
        <v>318</v>
      </c>
      <c r="F24" s="402" t="s">
        <v>320</v>
      </c>
      <c r="G24" s="403">
        <v>194400</v>
      </c>
      <c r="H24" s="401"/>
      <c r="I24" s="404"/>
      <c r="J24" s="405">
        <v>45161</v>
      </c>
      <c r="K24" s="390">
        <v>115</v>
      </c>
      <c r="L24" s="406"/>
      <c r="M24" s="406"/>
      <c r="N24" s="406"/>
      <c r="O24" s="406"/>
      <c r="P24" s="406"/>
      <c r="Q24" s="406"/>
      <c r="R24" s="406"/>
      <c r="S24" s="406"/>
      <c r="T24" s="406"/>
      <c r="U24" s="406"/>
      <c r="V24" s="406"/>
      <c r="W24" s="406"/>
      <c r="X24" s="406"/>
      <c r="Y24" s="406"/>
      <c r="Z24" s="406"/>
    </row>
    <row r="25" spans="1:26" ht="29.25" x14ac:dyDescent="0.25">
      <c r="A25" s="382">
        <v>10</v>
      </c>
      <c r="B25" s="386" t="s">
        <v>321</v>
      </c>
      <c r="C25" s="383" t="s">
        <v>319</v>
      </c>
      <c r="D25" s="392"/>
      <c r="E25" s="385" t="s">
        <v>322</v>
      </c>
      <c r="F25" s="397">
        <v>45048</v>
      </c>
      <c r="G25" s="387">
        <v>1417515</v>
      </c>
      <c r="H25" s="388"/>
      <c r="I25" s="388">
        <f t="shared" ref="I25:I27" si="2">G25</f>
        <v>1417515</v>
      </c>
      <c r="J25" s="389">
        <v>45048</v>
      </c>
      <c r="K25" s="390">
        <v>111</v>
      </c>
    </row>
    <row r="26" spans="1:26" x14ac:dyDescent="0.25">
      <c r="A26" s="382">
        <v>11</v>
      </c>
      <c r="B26" s="383" t="s">
        <v>323</v>
      </c>
      <c r="C26" s="383"/>
      <c r="D26" s="392"/>
      <c r="E26" s="385" t="s">
        <v>324</v>
      </c>
      <c r="F26" s="397" t="s">
        <v>325</v>
      </c>
      <c r="G26" s="387">
        <v>55000</v>
      </c>
      <c r="H26" s="388"/>
      <c r="I26" s="388">
        <f t="shared" si="2"/>
        <v>55000</v>
      </c>
      <c r="J26" s="389">
        <v>44994</v>
      </c>
      <c r="K26" s="390">
        <v>5</v>
      </c>
    </row>
    <row r="27" spans="1:26" x14ac:dyDescent="0.25">
      <c r="A27" s="382">
        <v>12</v>
      </c>
      <c r="B27" s="383" t="s">
        <v>323</v>
      </c>
      <c r="C27" s="383"/>
      <c r="D27" s="392"/>
      <c r="E27" s="385" t="s">
        <v>324</v>
      </c>
      <c r="F27" s="397" t="s">
        <v>326</v>
      </c>
      <c r="G27" s="387">
        <v>55000</v>
      </c>
      <c r="H27" s="388"/>
      <c r="I27" s="388">
        <f t="shared" si="2"/>
        <v>55000</v>
      </c>
      <c r="J27" s="389">
        <v>45033</v>
      </c>
      <c r="K27" s="390">
        <v>84</v>
      </c>
    </row>
    <row r="28" spans="1:26" ht="29.25" x14ac:dyDescent="0.25">
      <c r="A28" s="382">
        <v>13</v>
      </c>
      <c r="B28" s="385" t="s">
        <v>327</v>
      </c>
      <c r="C28" s="396">
        <v>40729886</v>
      </c>
      <c r="D28" s="392"/>
      <c r="E28" s="385" t="s">
        <v>328</v>
      </c>
      <c r="F28" s="397" t="s">
        <v>329</v>
      </c>
      <c r="G28" s="387">
        <v>800000</v>
      </c>
      <c r="H28" s="388">
        <f t="shared" ref="H28:H31" si="3">G28*2%</f>
        <v>16000</v>
      </c>
      <c r="I28" s="388">
        <f t="shared" ref="I28:I34" si="4">G28-H28</f>
        <v>784000</v>
      </c>
      <c r="J28" s="389">
        <v>45064</v>
      </c>
      <c r="K28" s="408">
        <v>131</v>
      </c>
    </row>
    <row r="29" spans="1:26" ht="29.25" x14ac:dyDescent="0.25">
      <c r="A29" s="382">
        <v>14</v>
      </c>
      <c r="B29" s="385" t="s">
        <v>327</v>
      </c>
      <c r="C29" s="396">
        <v>40729886</v>
      </c>
      <c r="D29" s="392"/>
      <c r="E29" s="385" t="s">
        <v>328</v>
      </c>
      <c r="F29" s="397" t="s">
        <v>330</v>
      </c>
      <c r="G29" s="387">
        <v>800000</v>
      </c>
      <c r="H29" s="388">
        <f t="shared" si="3"/>
        <v>16000</v>
      </c>
      <c r="I29" s="388">
        <f t="shared" si="4"/>
        <v>784000</v>
      </c>
      <c r="J29" s="389">
        <v>45064</v>
      </c>
      <c r="K29" s="408">
        <v>132</v>
      </c>
    </row>
    <row r="30" spans="1:26" ht="29.25" x14ac:dyDescent="0.25">
      <c r="A30" s="391">
        <v>15</v>
      </c>
      <c r="B30" s="385" t="s">
        <v>327</v>
      </c>
      <c r="C30" s="396">
        <v>40729886</v>
      </c>
      <c r="D30" s="392"/>
      <c r="E30" s="385" t="s">
        <v>328</v>
      </c>
      <c r="F30" s="386" t="s">
        <v>331</v>
      </c>
      <c r="G30" s="387">
        <v>800000</v>
      </c>
      <c r="H30" s="388">
        <f t="shared" si="3"/>
        <v>16000</v>
      </c>
      <c r="I30" s="388">
        <f t="shared" si="4"/>
        <v>784000</v>
      </c>
      <c r="J30" s="389">
        <v>45086</v>
      </c>
      <c r="K30" s="408">
        <v>254</v>
      </c>
    </row>
    <row r="31" spans="1:26" ht="29.25" x14ac:dyDescent="0.25">
      <c r="A31" s="391">
        <v>16</v>
      </c>
      <c r="B31" s="385" t="s">
        <v>327</v>
      </c>
      <c r="C31" s="396">
        <v>40729886</v>
      </c>
      <c r="D31" s="392"/>
      <c r="E31" s="385" t="s">
        <v>328</v>
      </c>
      <c r="F31" s="393" t="s">
        <v>332</v>
      </c>
      <c r="G31" s="394">
        <v>800000</v>
      </c>
      <c r="H31" s="388">
        <f t="shared" si="3"/>
        <v>16000</v>
      </c>
      <c r="I31" s="388">
        <f t="shared" si="4"/>
        <v>784000</v>
      </c>
      <c r="J31" s="409">
        <v>45150</v>
      </c>
      <c r="K31" s="408">
        <v>402</v>
      </c>
    </row>
    <row r="32" spans="1:26" ht="29.25" x14ac:dyDescent="0.25">
      <c r="A32" s="382">
        <v>17</v>
      </c>
      <c r="B32" s="393" t="s">
        <v>115</v>
      </c>
      <c r="C32" s="396">
        <v>1116919805</v>
      </c>
      <c r="D32" s="392"/>
      <c r="E32" s="385" t="s">
        <v>333</v>
      </c>
      <c r="F32" s="386" t="s">
        <v>334</v>
      </c>
      <c r="G32" s="387">
        <v>900000</v>
      </c>
      <c r="H32" s="410">
        <f t="shared" ref="H32:H34" si="5">G32*6%</f>
        <v>54000</v>
      </c>
      <c r="I32" s="388">
        <f t="shared" si="4"/>
        <v>846000</v>
      </c>
      <c r="J32" s="389">
        <v>45064</v>
      </c>
      <c r="K32" s="408">
        <v>133</v>
      </c>
    </row>
    <row r="33" spans="1:11" ht="29.25" x14ac:dyDescent="0.25">
      <c r="A33" s="391">
        <v>18</v>
      </c>
      <c r="B33" s="385" t="s">
        <v>100</v>
      </c>
      <c r="C33" s="396">
        <v>1006459642</v>
      </c>
      <c r="D33" s="392"/>
      <c r="E33" s="385" t="s">
        <v>333</v>
      </c>
      <c r="F33" s="393" t="s">
        <v>335</v>
      </c>
      <c r="G33" s="387">
        <v>1050000</v>
      </c>
      <c r="H33" s="410">
        <f t="shared" si="5"/>
        <v>63000</v>
      </c>
      <c r="I33" s="388">
        <f t="shared" si="4"/>
        <v>987000</v>
      </c>
      <c r="J33" s="389">
        <v>45091</v>
      </c>
      <c r="K33" s="408">
        <v>255</v>
      </c>
    </row>
    <row r="34" spans="1:11" ht="29.25" x14ac:dyDescent="0.25">
      <c r="A34" s="391">
        <v>19</v>
      </c>
      <c r="B34" s="393" t="s">
        <v>336</v>
      </c>
      <c r="C34" s="393"/>
      <c r="D34" s="411"/>
      <c r="E34" s="385" t="s">
        <v>333</v>
      </c>
      <c r="F34" s="393" t="s">
        <v>337</v>
      </c>
      <c r="G34" s="394">
        <v>1440000</v>
      </c>
      <c r="H34" s="410">
        <f t="shared" si="5"/>
        <v>86400</v>
      </c>
      <c r="I34" s="388">
        <f t="shared" si="4"/>
        <v>1353600</v>
      </c>
      <c r="J34" s="409">
        <v>45150</v>
      </c>
      <c r="K34" s="408">
        <v>403</v>
      </c>
    </row>
    <row r="35" spans="1:11" ht="29.25" x14ac:dyDescent="0.25">
      <c r="A35" s="382">
        <v>20</v>
      </c>
      <c r="B35" s="393" t="s">
        <v>338</v>
      </c>
      <c r="C35" s="396">
        <v>40731706</v>
      </c>
      <c r="D35" s="392"/>
      <c r="E35" s="385" t="s">
        <v>339</v>
      </c>
      <c r="F35" s="393" t="s">
        <v>340</v>
      </c>
      <c r="G35" s="387">
        <v>622000</v>
      </c>
      <c r="H35" s="410"/>
      <c r="I35" s="388">
        <f t="shared" ref="I35:I38" si="6">G35</f>
        <v>622000</v>
      </c>
      <c r="J35" s="389">
        <v>45064</v>
      </c>
      <c r="K35" s="408">
        <v>134</v>
      </c>
    </row>
    <row r="36" spans="1:11" ht="29.25" x14ac:dyDescent="0.25">
      <c r="A36" s="391">
        <v>21</v>
      </c>
      <c r="B36" s="386" t="s">
        <v>21</v>
      </c>
      <c r="C36" s="383" t="s">
        <v>22</v>
      </c>
      <c r="D36" s="383">
        <v>3107172458</v>
      </c>
      <c r="E36" s="385" t="s">
        <v>305</v>
      </c>
      <c r="F36" s="393" t="s">
        <v>341</v>
      </c>
      <c r="G36" s="394">
        <v>21900</v>
      </c>
      <c r="H36" s="392"/>
      <c r="I36" s="395">
        <f t="shared" si="6"/>
        <v>21900</v>
      </c>
      <c r="J36" s="389">
        <v>45078</v>
      </c>
      <c r="K36" s="408">
        <v>226</v>
      </c>
    </row>
    <row r="37" spans="1:11" ht="29.25" x14ac:dyDescent="0.25">
      <c r="A37" s="391">
        <v>22</v>
      </c>
      <c r="B37" s="412" t="s">
        <v>342</v>
      </c>
      <c r="C37" s="383" t="s">
        <v>343</v>
      </c>
      <c r="D37" s="385">
        <v>3223661571</v>
      </c>
      <c r="E37" s="413" t="s">
        <v>18</v>
      </c>
      <c r="F37" s="385" t="s">
        <v>344</v>
      </c>
      <c r="G37" s="387">
        <v>312000</v>
      </c>
      <c r="H37" s="392"/>
      <c r="I37" s="414">
        <f t="shared" si="6"/>
        <v>312000</v>
      </c>
      <c r="J37" s="389">
        <v>45050</v>
      </c>
      <c r="K37" s="408">
        <v>112</v>
      </c>
    </row>
    <row r="38" spans="1:11" ht="28.5" x14ac:dyDescent="0.25">
      <c r="A38" s="391">
        <v>23</v>
      </c>
      <c r="B38" s="393" t="s">
        <v>345</v>
      </c>
      <c r="C38" s="393" t="s">
        <v>346</v>
      </c>
      <c r="D38" s="411"/>
      <c r="E38" s="393" t="s">
        <v>347</v>
      </c>
      <c r="F38" s="393" t="s">
        <v>348</v>
      </c>
      <c r="G38" s="394">
        <v>501006</v>
      </c>
      <c r="H38" s="392"/>
      <c r="I38" s="395">
        <f t="shared" si="6"/>
        <v>501006</v>
      </c>
      <c r="J38" s="389">
        <v>45085</v>
      </c>
      <c r="K38" s="408">
        <v>252</v>
      </c>
    </row>
    <row r="39" spans="1:11" ht="16.5" thickBot="1" x14ac:dyDescent="0.3">
      <c r="A39" s="415"/>
      <c r="B39" s="416"/>
      <c r="C39" s="417"/>
      <c r="D39" s="416"/>
      <c r="E39" s="416"/>
      <c r="F39" s="417"/>
      <c r="G39" s="418">
        <f>SUM(G14:G38)</f>
        <v>11443571</v>
      </c>
      <c r="H39" s="416"/>
      <c r="I39" s="419"/>
      <c r="J39" s="420"/>
      <c r="K39" s="421"/>
    </row>
    <row r="40" spans="1:11" ht="16.5" thickBot="1" x14ac:dyDescent="0.3">
      <c r="A40" s="573" t="s">
        <v>349</v>
      </c>
      <c r="B40" s="574"/>
      <c r="C40" s="574"/>
      <c r="D40" s="574"/>
      <c r="E40" s="574"/>
      <c r="F40" s="574"/>
      <c r="G40" s="422">
        <f>G39+G11</f>
        <v>19123571</v>
      </c>
      <c r="H40" s="423"/>
      <c r="I40" s="424"/>
      <c r="J40" s="424"/>
      <c r="K40" s="425"/>
    </row>
    <row r="41" spans="1:11" x14ac:dyDescent="0.25">
      <c r="C41" s="426"/>
      <c r="F41" s="426"/>
      <c r="G41" s="427"/>
      <c r="I41" s="427"/>
      <c r="J41" s="427"/>
      <c r="K41" s="427"/>
    </row>
    <row r="42" spans="1:11" x14ac:dyDescent="0.25">
      <c r="C42" s="426"/>
      <c r="F42" s="426"/>
      <c r="G42" s="427"/>
      <c r="I42" s="427"/>
      <c r="J42" s="427"/>
      <c r="K42" s="427"/>
    </row>
    <row r="43" spans="1:11" x14ac:dyDescent="0.25">
      <c r="C43" s="426"/>
      <c r="F43" s="426"/>
      <c r="G43" s="427"/>
      <c r="I43" s="427"/>
      <c r="J43" s="427"/>
      <c r="K43" s="427"/>
    </row>
    <row r="44" spans="1:11" x14ac:dyDescent="0.25">
      <c r="C44" s="426"/>
      <c r="F44" s="426"/>
      <c r="G44" s="427"/>
      <c r="I44" s="427"/>
      <c r="J44" s="427"/>
      <c r="K44" s="427"/>
    </row>
    <row r="45" spans="1:11" x14ac:dyDescent="0.25">
      <c r="C45" s="426"/>
      <c r="F45" s="426"/>
      <c r="G45" s="427"/>
      <c r="I45" s="427"/>
      <c r="J45" s="427"/>
      <c r="K45" s="427"/>
    </row>
    <row r="46" spans="1:11" x14ac:dyDescent="0.25">
      <c r="C46" s="426"/>
      <c r="F46" s="426"/>
      <c r="G46" s="427"/>
      <c r="I46" s="427"/>
      <c r="J46" s="427"/>
      <c r="K46" s="427"/>
    </row>
    <row r="47" spans="1:11" x14ac:dyDescent="0.25">
      <c r="C47" s="426"/>
      <c r="F47" s="426"/>
      <c r="G47" s="427"/>
      <c r="I47" s="427"/>
      <c r="J47" s="427"/>
      <c r="K47" s="427"/>
    </row>
    <row r="48" spans="1:11" x14ac:dyDescent="0.25">
      <c r="C48" s="426"/>
      <c r="F48" s="426"/>
      <c r="G48" s="427"/>
      <c r="I48" s="427"/>
      <c r="J48" s="427"/>
      <c r="K48" s="427"/>
    </row>
    <row r="49" spans="3:11" x14ac:dyDescent="0.25">
      <c r="C49" s="426"/>
      <c r="F49" s="426"/>
      <c r="G49" s="427"/>
      <c r="I49" s="427"/>
      <c r="J49" s="427"/>
      <c r="K49" s="427"/>
    </row>
    <row r="50" spans="3:11" x14ac:dyDescent="0.25">
      <c r="C50" s="426"/>
      <c r="F50" s="426"/>
      <c r="G50" s="427"/>
      <c r="I50" s="427"/>
      <c r="J50" s="427"/>
      <c r="K50" s="427"/>
    </row>
    <row r="51" spans="3:11" x14ac:dyDescent="0.25">
      <c r="C51" s="426"/>
      <c r="F51" s="426"/>
      <c r="G51" s="427"/>
      <c r="I51" s="427"/>
      <c r="J51" s="427"/>
      <c r="K51" s="427"/>
    </row>
    <row r="52" spans="3:11" x14ac:dyDescent="0.25">
      <c r="C52" s="426"/>
      <c r="F52" s="426"/>
      <c r="G52" s="427"/>
      <c r="I52" s="427"/>
      <c r="J52" s="427"/>
      <c r="K52" s="427"/>
    </row>
    <row r="53" spans="3:11" x14ac:dyDescent="0.25">
      <c r="C53" s="426"/>
      <c r="F53" s="426"/>
      <c r="G53" s="427"/>
      <c r="I53" s="427"/>
      <c r="J53" s="427"/>
      <c r="K53" s="427"/>
    </row>
    <row r="54" spans="3:11" x14ac:dyDescent="0.25">
      <c r="C54" s="426"/>
      <c r="F54" s="426"/>
      <c r="G54" s="427"/>
      <c r="I54" s="427"/>
      <c r="J54" s="427"/>
      <c r="K54" s="427"/>
    </row>
    <row r="55" spans="3:11" x14ac:dyDescent="0.25">
      <c r="C55" s="426"/>
      <c r="F55" s="426"/>
      <c r="G55" s="427"/>
      <c r="I55" s="427"/>
      <c r="J55" s="427"/>
      <c r="K55" s="427"/>
    </row>
    <row r="56" spans="3:11" x14ac:dyDescent="0.25">
      <c r="C56" s="426"/>
      <c r="F56" s="426"/>
      <c r="G56" s="427"/>
      <c r="I56" s="427"/>
      <c r="J56" s="427"/>
      <c r="K56" s="427"/>
    </row>
    <row r="57" spans="3:11" x14ac:dyDescent="0.25">
      <c r="C57" s="426"/>
      <c r="F57" s="426"/>
      <c r="G57" s="427"/>
      <c r="I57" s="427"/>
      <c r="J57" s="427"/>
      <c r="K57" s="427"/>
    </row>
    <row r="58" spans="3:11" x14ac:dyDescent="0.25">
      <c r="C58" s="426"/>
      <c r="F58" s="426"/>
      <c r="G58" s="427"/>
      <c r="I58" s="427"/>
      <c r="J58" s="427"/>
      <c r="K58" s="427"/>
    </row>
    <row r="59" spans="3:11" x14ac:dyDescent="0.25">
      <c r="C59" s="426"/>
      <c r="F59" s="426"/>
      <c r="G59" s="427"/>
      <c r="I59" s="427"/>
      <c r="J59" s="427"/>
      <c r="K59" s="427"/>
    </row>
    <row r="60" spans="3:11" x14ac:dyDescent="0.25">
      <c r="C60" s="426"/>
      <c r="F60" s="426"/>
      <c r="G60" s="427"/>
      <c r="I60" s="427"/>
      <c r="J60" s="427"/>
      <c r="K60" s="427"/>
    </row>
    <row r="61" spans="3:11" x14ac:dyDescent="0.25">
      <c r="C61" s="426"/>
      <c r="F61" s="426"/>
      <c r="G61" s="427"/>
      <c r="I61" s="427"/>
      <c r="J61" s="427"/>
      <c r="K61" s="427"/>
    </row>
    <row r="62" spans="3:11" x14ac:dyDescent="0.25">
      <c r="C62" s="426"/>
      <c r="F62" s="426"/>
      <c r="G62" s="427"/>
      <c r="I62" s="427"/>
      <c r="J62" s="427"/>
      <c r="K62" s="427"/>
    </row>
    <row r="63" spans="3:11" x14ac:dyDescent="0.25">
      <c r="C63" s="426"/>
      <c r="F63" s="426"/>
      <c r="G63" s="427"/>
      <c r="I63" s="427"/>
      <c r="J63" s="427"/>
      <c r="K63" s="427"/>
    </row>
    <row r="64" spans="3:11" x14ac:dyDescent="0.25">
      <c r="C64" s="426"/>
      <c r="F64" s="426"/>
      <c r="G64" s="427"/>
      <c r="I64" s="427"/>
      <c r="J64" s="427"/>
      <c r="K64" s="427"/>
    </row>
    <row r="65" spans="3:11" x14ac:dyDescent="0.25">
      <c r="C65" s="426"/>
      <c r="F65" s="426"/>
      <c r="G65" s="427"/>
      <c r="I65" s="427"/>
      <c r="J65" s="427"/>
      <c r="K65" s="427"/>
    </row>
    <row r="66" spans="3:11" x14ac:dyDescent="0.25">
      <c r="C66" s="426"/>
      <c r="F66" s="426"/>
      <c r="G66" s="427"/>
      <c r="I66" s="427"/>
      <c r="J66" s="427"/>
      <c r="K66" s="427"/>
    </row>
    <row r="67" spans="3:11" x14ac:dyDescent="0.25">
      <c r="C67" s="426"/>
      <c r="F67" s="426"/>
      <c r="G67" s="427"/>
      <c r="I67" s="427"/>
      <c r="J67" s="427"/>
      <c r="K67" s="427"/>
    </row>
    <row r="68" spans="3:11" x14ac:dyDescent="0.25">
      <c r="C68" s="426"/>
      <c r="F68" s="426"/>
      <c r="G68" s="427"/>
      <c r="I68" s="427"/>
      <c r="J68" s="427"/>
      <c r="K68" s="427"/>
    </row>
    <row r="69" spans="3:11" x14ac:dyDescent="0.25">
      <c r="C69" s="426"/>
      <c r="F69" s="426"/>
      <c r="G69" s="427"/>
      <c r="I69" s="427"/>
      <c r="J69" s="427"/>
      <c r="K69" s="427"/>
    </row>
    <row r="70" spans="3:11" x14ac:dyDescent="0.25">
      <c r="C70" s="426"/>
      <c r="F70" s="426"/>
      <c r="G70" s="427"/>
      <c r="I70" s="427"/>
      <c r="J70" s="427"/>
      <c r="K70" s="427"/>
    </row>
    <row r="71" spans="3:11" x14ac:dyDescent="0.25">
      <c r="C71" s="426"/>
      <c r="F71" s="426"/>
      <c r="G71" s="427"/>
      <c r="I71" s="427"/>
      <c r="J71" s="427"/>
      <c r="K71" s="427"/>
    </row>
    <row r="72" spans="3:11" x14ac:dyDescent="0.25">
      <c r="C72" s="426"/>
      <c r="F72" s="426"/>
      <c r="G72" s="427"/>
      <c r="I72" s="427"/>
      <c r="J72" s="427"/>
      <c r="K72" s="427"/>
    </row>
    <row r="73" spans="3:11" x14ac:dyDescent="0.25">
      <c r="C73" s="426"/>
      <c r="F73" s="426"/>
      <c r="G73" s="427"/>
      <c r="I73" s="427"/>
      <c r="J73" s="427"/>
      <c r="K73" s="427"/>
    </row>
    <row r="74" spans="3:11" x14ac:dyDescent="0.25">
      <c r="C74" s="426"/>
      <c r="F74" s="426"/>
      <c r="G74" s="427"/>
      <c r="I74" s="427"/>
      <c r="J74" s="427"/>
      <c r="K74" s="427"/>
    </row>
    <row r="75" spans="3:11" x14ac:dyDescent="0.25">
      <c r="C75" s="426"/>
      <c r="F75" s="426"/>
      <c r="G75" s="427"/>
      <c r="I75" s="427"/>
      <c r="J75" s="427"/>
      <c r="K75" s="427"/>
    </row>
    <row r="76" spans="3:11" x14ac:dyDescent="0.25">
      <c r="C76" s="426"/>
      <c r="F76" s="426"/>
      <c r="G76" s="427"/>
      <c r="I76" s="427"/>
      <c r="J76" s="427"/>
      <c r="K76" s="427"/>
    </row>
    <row r="77" spans="3:11" x14ac:dyDescent="0.25">
      <c r="C77" s="426"/>
      <c r="F77" s="426"/>
      <c r="G77" s="427"/>
      <c r="I77" s="427"/>
      <c r="J77" s="427"/>
      <c r="K77" s="427"/>
    </row>
    <row r="78" spans="3:11" x14ac:dyDescent="0.25">
      <c r="C78" s="426"/>
      <c r="F78" s="426"/>
      <c r="G78" s="427"/>
      <c r="I78" s="427"/>
      <c r="J78" s="427"/>
      <c r="K78" s="427"/>
    </row>
    <row r="79" spans="3:11" x14ac:dyDescent="0.25">
      <c r="C79" s="426"/>
      <c r="F79" s="426"/>
      <c r="G79" s="427"/>
      <c r="I79" s="427"/>
      <c r="J79" s="427"/>
      <c r="K79" s="427"/>
    </row>
    <row r="80" spans="3:11" x14ac:dyDescent="0.25">
      <c r="C80" s="426"/>
      <c r="F80" s="426"/>
      <c r="G80" s="427"/>
      <c r="I80" s="427"/>
      <c r="J80" s="427"/>
      <c r="K80" s="427"/>
    </row>
    <row r="81" spans="3:11" x14ac:dyDescent="0.25">
      <c r="C81" s="426"/>
      <c r="F81" s="426"/>
      <c r="G81" s="427"/>
      <c r="I81" s="427"/>
      <c r="J81" s="427"/>
      <c r="K81" s="427"/>
    </row>
    <row r="82" spans="3:11" x14ac:dyDescent="0.25">
      <c r="C82" s="426"/>
      <c r="F82" s="426"/>
      <c r="G82" s="427"/>
      <c r="I82" s="427"/>
      <c r="J82" s="427"/>
      <c r="K82" s="427"/>
    </row>
    <row r="83" spans="3:11" x14ac:dyDescent="0.25">
      <c r="C83" s="426"/>
      <c r="F83" s="426"/>
      <c r="G83" s="427"/>
      <c r="I83" s="427"/>
      <c r="J83" s="427"/>
      <c r="K83" s="427"/>
    </row>
    <row r="84" spans="3:11" x14ac:dyDescent="0.25">
      <c r="C84" s="426"/>
      <c r="F84" s="426"/>
      <c r="G84" s="427"/>
      <c r="I84" s="427"/>
      <c r="J84" s="427"/>
      <c r="K84" s="427"/>
    </row>
    <row r="85" spans="3:11" x14ac:dyDescent="0.25">
      <c r="C85" s="426"/>
      <c r="F85" s="426"/>
      <c r="G85" s="427"/>
      <c r="I85" s="427"/>
      <c r="J85" s="427"/>
      <c r="K85" s="427"/>
    </row>
    <row r="86" spans="3:11" x14ac:dyDescent="0.25">
      <c r="C86" s="426"/>
      <c r="F86" s="426"/>
      <c r="G86" s="427"/>
      <c r="I86" s="427"/>
      <c r="J86" s="427"/>
      <c r="K86" s="427"/>
    </row>
    <row r="87" spans="3:11" x14ac:dyDescent="0.25">
      <c r="C87" s="426"/>
      <c r="F87" s="426"/>
      <c r="G87" s="427"/>
      <c r="I87" s="427"/>
      <c r="J87" s="427"/>
      <c r="K87" s="427"/>
    </row>
    <row r="88" spans="3:11" x14ac:dyDescent="0.25">
      <c r="C88" s="426"/>
      <c r="F88" s="426"/>
      <c r="G88" s="427"/>
      <c r="I88" s="427"/>
      <c r="J88" s="427"/>
      <c r="K88" s="427"/>
    </row>
    <row r="89" spans="3:11" x14ac:dyDescent="0.25">
      <c r="C89" s="426"/>
      <c r="F89" s="426"/>
      <c r="G89" s="427"/>
      <c r="I89" s="427"/>
      <c r="J89" s="427"/>
      <c r="K89" s="427"/>
    </row>
    <row r="90" spans="3:11" x14ac:dyDescent="0.25">
      <c r="C90" s="426"/>
      <c r="F90" s="426"/>
      <c r="G90" s="427"/>
      <c r="I90" s="427"/>
      <c r="J90" s="427"/>
      <c r="K90" s="427"/>
    </row>
    <row r="91" spans="3:11" x14ac:dyDescent="0.25">
      <c r="C91" s="426"/>
      <c r="F91" s="426"/>
      <c r="G91" s="427"/>
      <c r="I91" s="427"/>
      <c r="J91" s="427"/>
      <c r="K91" s="427"/>
    </row>
    <row r="92" spans="3:11" x14ac:dyDescent="0.25">
      <c r="C92" s="426"/>
      <c r="F92" s="426"/>
      <c r="G92" s="427"/>
      <c r="I92" s="427"/>
      <c r="J92" s="427"/>
      <c r="K92" s="427"/>
    </row>
    <row r="93" spans="3:11" x14ac:dyDescent="0.25">
      <c r="C93" s="426"/>
      <c r="F93" s="426"/>
      <c r="G93" s="427"/>
      <c r="I93" s="427"/>
      <c r="J93" s="427"/>
      <c r="K93" s="427"/>
    </row>
    <row r="94" spans="3:11" x14ac:dyDescent="0.25">
      <c r="C94" s="426"/>
      <c r="F94" s="426"/>
      <c r="G94" s="427"/>
      <c r="I94" s="427"/>
      <c r="J94" s="427"/>
      <c r="K94" s="427"/>
    </row>
    <row r="95" spans="3:11" x14ac:dyDescent="0.25">
      <c r="C95" s="426"/>
      <c r="F95" s="426"/>
      <c r="G95" s="427"/>
      <c r="I95" s="427"/>
      <c r="J95" s="427"/>
      <c r="K95" s="427"/>
    </row>
    <row r="96" spans="3:11" x14ac:dyDescent="0.25">
      <c r="C96" s="426"/>
      <c r="F96" s="426"/>
      <c r="G96" s="427"/>
      <c r="I96" s="427"/>
      <c r="J96" s="427"/>
      <c r="K96" s="427"/>
    </row>
    <row r="97" spans="3:11" x14ac:dyDescent="0.25">
      <c r="C97" s="426"/>
      <c r="F97" s="426"/>
      <c r="G97" s="427"/>
      <c r="I97" s="427"/>
      <c r="J97" s="427"/>
      <c r="K97" s="427"/>
    </row>
    <row r="98" spans="3:11" x14ac:dyDescent="0.25">
      <c r="C98" s="426"/>
      <c r="F98" s="426"/>
      <c r="G98" s="427"/>
      <c r="I98" s="427"/>
      <c r="J98" s="427"/>
      <c r="K98" s="427"/>
    </row>
    <row r="99" spans="3:11" x14ac:dyDescent="0.25">
      <c r="C99" s="426"/>
      <c r="F99" s="426"/>
      <c r="G99" s="427"/>
      <c r="I99" s="427"/>
      <c r="J99" s="427"/>
      <c r="K99" s="427"/>
    </row>
    <row r="100" spans="3:11" x14ac:dyDescent="0.25">
      <c r="C100" s="426"/>
      <c r="F100" s="426"/>
      <c r="G100" s="427"/>
      <c r="I100" s="427"/>
      <c r="J100" s="427"/>
      <c r="K100" s="427"/>
    </row>
    <row r="101" spans="3:11" x14ac:dyDescent="0.25">
      <c r="C101" s="426"/>
      <c r="F101" s="426"/>
      <c r="G101" s="427"/>
      <c r="I101" s="427"/>
      <c r="J101" s="427"/>
      <c r="K101" s="427"/>
    </row>
    <row r="102" spans="3:11" x14ac:dyDescent="0.25">
      <c r="C102" s="426"/>
      <c r="F102" s="426"/>
      <c r="G102" s="427"/>
      <c r="I102" s="427"/>
      <c r="J102" s="427"/>
      <c r="K102" s="427"/>
    </row>
    <row r="103" spans="3:11" x14ac:dyDescent="0.25">
      <c r="C103" s="426"/>
      <c r="F103" s="426"/>
      <c r="G103" s="427"/>
      <c r="I103" s="427"/>
      <c r="J103" s="427"/>
      <c r="K103" s="427"/>
    </row>
    <row r="104" spans="3:11" x14ac:dyDescent="0.25">
      <c r="C104" s="426"/>
      <c r="F104" s="426"/>
      <c r="G104" s="427"/>
      <c r="I104" s="427"/>
      <c r="J104" s="427"/>
      <c r="K104" s="427"/>
    </row>
    <row r="105" spans="3:11" x14ac:dyDescent="0.25">
      <c r="C105" s="426"/>
      <c r="F105" s="426"/>
      <c r="G105" s="427"/>
      <c r="I105" s="427"/>
      <c r="J105" s="427"/>
      <c r="K105" s="427"/>
    </row>
    <row r="106" spans="3:11" x14ac:dyDescent="0.25">
      <c r="C106" s="426"/>
      <c r="F106" s="426"/>
      <c r="G106" s="427"/>
      <c r="I106" s="427"/>
      <c r="J106" s="427"/>
      <c r="K106" s="427"/>
    </row>
    <row r="107" spans="3:11" x14ac:dyDescent="0.25">
      <c r="C107" s="426"/>
      <c r="F107" s="426"/>
      <c r="G107" s="427"/>
      <c r="I107" s="427"/>
      <c r="J107" s="427"/>
      <c r="K107" s="427"/>
    </row>
    <row r="108" spans="3:11" x14ac:dyDescent="0.25">
      <c r="C108" s="426"/>
      <c r="F108" s="426"/>
      <c r="G108" s="427"/>
      <c r="I108" s="427"/>
      <c r="J108" s="427"/>
      <c r="K108" s="427"/>
    </row>
    <row r="109" spans="3:11" x14ac:dyDescent="0.25">
      <c r="C109" s="426"/>
      <c r="F109" s="426"/>
      <c r="G109" s="427"/>
      <c r="I109" s="427"/>
      <c r="J109" s="427"/>
      <c r="K109" s="427"/>
    </row>
    <row r="110" spans="3:11" x14ac:dyDescent="0.25">
      <c r="C110" s="426"/>
      <c r="F110" s="426"/>
      <c r="G110" s="427"/>
      <c r="I110" s="427"/>
      <c r="J110" s="427"/>
      <c r="K110" s="427"/>
    </row>
    <row r="111" spans="3:11" x14ac:dyDescent="0.25">
      <c r="C111" s="426"/>
      <c r="F111" s="426"/>
      <c r="G111" s="427"/>
      <c r="I111" s="427"/>
      <c r="J111" s="427"/>
      <c r="K111" s="427"/>
    </row>
    <row r="112" spans="3:11" x14ac:dyDescent="0.25">
      <c r="C112" s="426"/>
      <c r="F112" s="426"/>
      <c r="G112" s="427"/>
      <c r="I112" s="427"/>
      <c r="J112" s="427"/>
      <c r="K112" s="427"/>
    </row>
    <row r="113" spans="3:11" x14ac:dyDescent="0.25">
      <c r="C113" s="426"/>
      <c r="F113" s="426"/>
      <c r="G113" s="427"/>
      <c r="I113" s="427"/>
      <c r="J113" s="427"/>
      <c r="K113" s="427"/>
    </row>
    <row r="114" spans="3:11" x14ac:dyDescent="0.25">
      <c r="C114" s="426"/>
      <c r="F114" s="426"/>
      <c r="G114" s="427"/>
      <c r="I114" s="427"/>
      <c r="J114" s="427"/>
      <c r="K114" s="427"/>
    </row>
    <row r="115" spans="3:11" x14ac:dyDescent="0.25">
      <c r="C115" s="426"/>
      <c r="F115" s="426"/>
      <c r="G115" s="427"/>
      <c r="I115" s="427"/>
      <c r="J115" s="427"/>
      <c r="K115" s="427"/>
    </row>
    <row r="116" spans="3:11" x14ac:dyDescent="0.25">
      <c r="C116" s="426"/>
      <c r="F116" s="426"/>
      <c r="G116" s="427"/>
      <c r="I116" s="427"/>
      <c r="J116" s="427"/>
      <c r="K116" s="427"/>
    </row>
    <row r="117" spans="3:11" x14ac:dyDescent="0.25">
      <c r="C117" s="426"/>
      <c r="F117" s="426"/>
      <c r="G117" s="427"/>
      <c r="I117" s="427"/>
      <c r="J117" s="427"/>
      <c r="K117" s="427"/>
    </row>
    <row r="118" spans="3:11" x14ac:dyDescent="0.25">
      <c r="C118" s="426"/>
      <c r="F118" s="426"/>
      <c r="G118" s="427"/>
      <c r="I118" s="427"/>
      <c r="J118" s="427"/>
      <c r="K118" s="427"/>
    </row>
    <row r="119" spans="3:11" x14ac:dyDescent="0.25">
      <c r="C119" s="426"/>
      <c r="F119" s="426"/>
      <c r="G119" s="427"/>
      <c r="I119" s="427"/>
      <c r="J119" s="427"/>
      <c r="K119" s="427"/>
    </row>
    <row r="120" spans="3:11" x14ac:dyDescent="0.25">
      <c r="C120" s="426"/>
      <c r="F120" s="426"/>
      <c r="G120" s="427"/>
      <c r="I120" s="427"/>
      <c r="J120" s="427"/>
      <c r="K120" s="427"/>
    </row>
    <row r="121" spans="3:11" x14ac:dyDescent="0.25">
      <c r="C121" s="426"/>
      <c r="F121" s="426"/>
      <c r="G121" s="427"/>
      <c r="I121" s="427"/>
      <c r="J121" s="427"/>
      <c r="K121" s="427"/>
    </row>
    <row r="122" spans="3:11" x14ac:dyDescent="0.25">
      <c r="C122" s="426"/>
      <c r="F122" s="426"/>
      <c r="G122" s="427"/>
      <c r="I122" s="427"/>
      <c r="J122" s="427"/>
      <c r="K122" s="427"/>
    </row>
    <row r="123" spans="3:11" x14ac:dyDescent="0.25">
      <c r="C123" s="426"/>
      <c r="F123" s="426"/>
      <c r="G123" s="427"/>
      <c r="I123" s="427"/>
      <c r="J123" s="427"/>
      <c r="K123" s="427"/>
    </row>
    <row r="124" spans="3:11" x14ac:dyDescent="0.25">
      <c r="C124" s="426"/>
      <c r="F124" s="426"/>
      <c r="G124" s="427"/>
      <c r="I124" s="427"/>
      <c r="J124" s="427"/>
      <c r="K124" s="427"/>
    </row>
    <row r="125" spans="3:11" x14ac:dyDescent="0.25">
      <c r="C125" s="426"/>
      <c r="F125" s="426"/>
      <c r="G125" s="427"/>
      <c r="I125" s="427"/>
      <c r="J125" s="427"/>
      <c r="K125" s="427"/>
    </row>
    <row r="126" spans="3:11" x14ac:dyDescent="0.25">
      <c r="C126" s="426"/>
      <c r="F126" s="426"/>
      <c r="G126" s="427"/>
      <c r="I126" s="427"/>
      <c r="J126" s="427"/>
      <c r="K126" s="427"/>
    </row>
    <row r="127" spans="3:11" x14ac:dyDescent="0.25">
      <c r="C127" s="426"/>
      <c r="F127" s="426"/>
      <c r="G127" s="427"/>
      <c r="I127" s="427"/>
      <c r="J127" s="427"/>
      <c r="K127" s="427"/>
    </row>
    <row r="128" spans="3:11" x14ac:dyDescent="0.25">
      <c r="C128" s="426"/>
      <c r="F128" s="426"/>
      <c r="G128" s="427"/>
      <c r="I128" s="427"/>
      <c r="J128" s="427"/>
      <c r="K128" s="427"/>
    </row>
    <row r="129" spans="3:11" x14ac:dyDescent="0.25">
      <c r="C129" s="426"/>
      <c r="F129" s="426"/>
      <c r="G129" s="427"/>
      <c r="I129" s="427"/>
      <c r="J129" s="427"/>
      <c r="K129" s="427"/>
    </row>
    <row r="130" spans="3:11" x14ac:dyDescent="0.25">
      <c r="C130" s="426"/>
      <c r="F130" s="426"/>
      <c r="G130" s="427"/>
      <c r="I130" s="427"/>
      <c r="J130" s="427"/>
      <c r="K130" s="427"/>
    </row>
    <row r="131" spans="3:11" x14ac:dyDescent="0.25">
      <c r="C131" s="426"/>
      <c r="F131" s="426"/>
      <c r="G131" s="427"/>
      <c r="I131" s="427"/>
      <c r="J131" s="427"/>
      <c r="K131" s="427"/>
    </row>
    <row r="132" spans="3:11" x14ac:dyDescent="0.25">
      <c r="C132" s="426"/>
      <c r="F132" s="426"/>
      <c r="G132" s="427"/>
      <c r="I132" s="427"/>
      <c r="J132" s="427"/>
      <c r="K132" s="427"/>
    </row>
    <row r="133" spans="3:11" x14ac:dyDescent="0.25">
      <c r="C133" s="426"/>
      <c r="F133" s="426"/>
      <c r="G133" s="427"/>
      <c r="I133" s="427"/>
      <c r="J133" s="427"/>
      <c r="K133" s="427"/>
    </row>
    <row r="134" spans="3:11" x14ac:dyDescent="0.25">
      <c r="C134" s="426"/>
      <c r="F134" s="426"/>
      <c r="G134" s="427"/>
      <c r="I134" s="427"/>
      <c r="J134" s="427"/>
      <c r="K134" s="427"/>
    </row>
    <row r="135" spans="3:11" x14ac:dyDescent="0.25">
      <c r="C135" s="426"/>
      <c r="F135" s="426"/>
      <c r="G135" s="427"/>
      <c r="I135" s="427"/>
      <c r="J135" s="427"/>
      <c r="K135" s="427"/>
    </row>
    <row r="136" spans="3:11" x14ac:dyDescent="0.25">
      <c r="C136" s="426"/>
      <c r="F136" s="426"/>
      <c r="G136" s="427"/>
      <c r="I136" s="427"/>
      <c r="J136" s="427"/>
      <c r="K136" s="427"/>
    </row>
    <row r="137" spans="3:11" x14ac:dyDescent="0.25">
      <c r="C137" s="426"/>
      <c r="F137" s="426"/>
      <c r="G137" s="427"/>
      <c r="I137" s="427"/>
      <c r="J137" s="427"/>
      <c r="K137" s="427"/>
    </row>
    <row r="138" spans="3:11" x14ac:dyDescent="0.25">
      <c r="C138" s="426"/>
      <c r="F138" s="426"/>
      <c r="G138" s="427"/>
      <c r="I138" s="427"/>
      <c r="J138" s="427"/>
      <c r="K138" s="427"/>
    </row>
    <row r="139" spans="3:11" x14ac:dyDescent="0.25">
      <c r="C139" s="426"/>
      <c r="F139" s="426"/>
      <c r="G139" s="427"/>
      <c r="I139" s="427"/>
      <c r="J139" s="427"/>
      <c r="K139" s="427"/>
    </row>
    <row r="140" spans="3:11" x14ac:dyDescent="0.25">
      <c r="C140" s="426"/>
      <c r="F140" s="426"/>
      <c r="G140" s="427"/>
      <c r="I140" s="427"/>
      <c r="J140" s="427"/>
      <c r="K140" s="427"/>
    </row>
    <row r="141" spans="3:11" x14ac:dyDescent="0.25">
      <c r="C141" s="426"/>
      <c r="F141" s="426"/>
      <c r="G141" s="427"/>
      <c r="I141" s="427"/>
      <c r="J141" s="427"/>
      <c r="K141" s="427"/>
    </row>
    <row r="142" spans="3:11" x14ac:dyDescent="0.25">
      <c r="C142" s="426"/>
      <c r="F142" s="426"/>
      <c r="G142" s="427"/>
      <c r="I142" s="427"/>
      <c r="J142" s="427"/>
      <c r="K142" s="427"/>
    </row>
    <row r="143" spans="3:11" x14ac:dyDescent="0.25">
      <c r="C143" s="426"/>
      <c r="F143" s="426"/>
      <c r="G143" s="427"/>
      <c r="I143" s="427"/>
      <c r="J143" s="427"/>
      <c r="K143" s="427"/>
    </row>
    <row r="144" spans="3:11" x14ac:dyDescent="0.25">
      <c r="C144" s="426"/>
      <c r="F144" s="426"/>
      <c r="G144" s="427"/>
      <c r="I144" s="427"/>
      <c r="J144" s="427"/>
      <c r="K144" s="427"/>
    </row>
    <row r="145" spans="3:11" x14ac:dyDescent="0.25">
      <c r="C145" s="426"/>
      <c r="F145" s="426"/>
      <c r="G145" s="427"/>
      <c r="I145" s="427"/>
      <c r="J145" s="427"/>
      <c r="K145" s="427"/>
    </row>
    <row r="146" spans="3:11" x14ac:dyDescent="0.25">
      <c r="C146" s="426"/>
      <c r="F146" s="426"/>
      <c r="G146" s="427"/>
      <c r="I146" s="427"/>
      <c r="J146" s="427"/>
      <c r="K146" s="427"/>
    </row>
    <row r="147" spans="3:11" x14ac:dyDescent="0.25">
      <c r="C147" s="426"/>
      <c r="F147" s="426"/>
      <c r="G147" s="427"/>
      <c r="I147" s="427"/>
      <c r="J147" s="427"/>
      <c r="K147" s="427"/>
    </row>
    <row r="148" spans="3:11" x14ac:dyDescent="0.25">
      <c r="C148" s="426"/>
      <c r="F148" s="426"/>
      <c r="G148" s="427"/>
      <c r="I148" s="427"/>
      <c r="J148" s="427"/>
      <c r="K148" s="427"/>
    </row>
    <row r="149" spans="3:11" x14ac:dyDescent="0.25">
      <c r="C149" s="426"/>
      <c r="F149" s="426"/>
      <c r="G149" s="427"/>
      <c r="I149" s="427"/>
      <c r="J149" s="427"/>
      <c r="K149" s="427"/>
    </row>
    <row r="150" spans="3:11" x14ac:dyDescent="0.25">
      <c r="C150" s="426"/>
      <c r="F150" s="426"/>
      <c r="G150" s="427"/>
      <c r="I150" s="427"/>
      <c r="J150" s="427"/>
      <c r="K150" s="427"/>
    </row>
    <row r="151" spans="3:11" x14ac:dyDescent="0.25">
      <c r="C151" s="426"/>
      <c r="F151" s="426"/>
      <c r="G151" s="427"/>
      <c r="I151" s="427"/>
      <c r="J151" s="427"/>
      <c r="K151" s="427"/>
    </row>
    <row r="152" spans="3:11" x14ac:dyDescent="0.25">
      <c r="C152" s="426"/>
      <c r="F152" s="426"/>
      <c r="G152" s="427"/>
      <c r="I152" s="427"/>
      <c r="J152" s="427"/>
      <c r="K152" s="427"/>
    </row>
    <row r="153" spans="3:11" x14ac:dyDescent="0.25">
      <c r="C153" s="426"/>
      <c r="F153" s="426"/>
      <c r="G153" s="427"/>
      <c r="I153" s="427"/>
      <c r="J153" s="427"/>
      <c r="K153" s="427"/>
    </row>
    <row r="154" spans="3:11" x14ac:dyDescent="0.25">
      <c r="C154" s="426"/>
      <c r="F154" s="426"/>
      <c r="G154" s="427"/>
      <c r="I154" s="427"/>
      <c r="J154" s="427"/>
      <c r="K154" s="427"/>
    </row>
    <row r="155" spans="3:11" x14ac:dyDescent="0.25">
      <c r="C155" s="426"/>
      <c r="F155" s="426"/>
      <c r="G155" s="427"/>
      <c r="I155" s="427"/>
      <c r="J155" s="427"/>
      <c r="K155" s="427"/>
    </row>
    <row r="156" spans="3:11" x14ac:dyDescent="0.25">
      <c r="C156" s="426"/>
      <c r="F156" s="426"/>
      <c r="G156" s="427"/>
      <c r="I156" s="427"/>
      <c r="J156" s="427"/>
      <c r="K156" s="427"/>
    </row>
    <row r="157" spans="3:11" x14ac:dyDescent="0.25">
      <c r="C157" s="426"/>
      <c r="F157" s="426"/>
      <c r="G157" s="427"/>
      <c r="I157" s="427"/>
      <c r="J157" s="427"/>
      <c r="K157" s="427"/>
    </row>
    <row r="158" spans="3:11" x14ac:dyDescent="0.25">
      <c r="C158" s="426"/>
      <c r="F158" s="426"/>
      <c r="G158" s="427"/>
      <c r="I158" s="427"/>
      <c r="J158" s="427"/>
      <c r="K158" s="427"/>
    </row>
    <row r="159" spans="3:11" x14ac:dyDescent="0.25">
      <c r="C159" s="426"/>
      <c r="F159" s="426"/>
      <c r="G159" s="427"/>
      <c r="I159" s="427"/>
      <c r="J159" s="427"/>
      <c r="K159" s="427"/>
    </row>
    <row r="160" spans="3:11" x14ac:dyDescent="0.25">
      <c r="C160" s="426"/>
      <c r="F160" s="426"/>
      <c r="G160" s="427"/>
      <c r="I160" s="427"/>
      <c r="J160" s="427"/>
      <c r="K160" s="427"/>
    </row>
    <row r="161" spans="3:11" x14ac:dyDescent="0.25">
      <c r="C161" s="426"/>
      <c r="F161" s="426"/>
      <c r="G161" s="427"/>
      <c r="I161" s="427"/>
      <c r="J161" s="427"/>
      <c r="K161" s="427"/>
    </row>
    <row r="162" spans="3:11" x14ac:dyDescent="0.25">
      <c r="C162" s="426"/>
      <c r="F162" s="426"/>
      <c r="G162" s="427"/>
      <c r="I162" s="427"/>
      <c r="J162" s="427"/>
      <c r="K162" s="427"/>
    </row>
    <row r="163" spans="3:11" x14ac:dyDescent="0.25">
      <c r="C163" s="426"/>
      <c r="F163" s="426"/>
      <c r="G163" s="427"/>
      <c r="I163" s="427"/>
      <c r="J163" s="427"/>
      <c r="K163" s="427"/>
    </row>
    <row r="164" spans="3:11" x14ac:dyDescent="0.25">
      <c r="C164" s="426"/>
      <c r="F164" s="426"/>
      <c r="G164" s="427"/>
      <c r="I164" s="427"/>
      <c r="J164" s="427"/>
      <c r="K164" s="427"/>
    </row>
    <row r="165" spans="3:11" x14ac:dyDescent="0.25">
      <c r="C165" s="426"/>
      <c r="F165" s="426"/>
      <c r="G165" s="427"/>
      <c r="I165" s="427"/>
      <c r="J165" s="427"/>
      <c r="K165" s="427"/>
    </row>
    <row r="166" spans="3:11" x14ac:dyDescent="0.25">
      <c r="C166" s="426"/>
      <c r="F166" s="426"/>
      <c r="G166" s="427"/>
      <c r="I166" s="427"/>
      <c r="J166" s="427"/>
      <c r="K166" s="427"/>
    </row>
    <row r="167" spans="3:11" x14ac:dyDescent="0.25">
      <c r="C167" s="426"/>
      <c r="F167" s="426"/>
      <c r="G167" s="427"/>
      <c r="I167" s="427"/>
      <c r="J167" s="427"/>
      <c r="K167" s="427"/>
    </row>
    <row r="168" spans="3:11" x14ac:dyDescent="0.25">
      <c r="C168" s="426"/>
      <c r="F168" s="426"/>
      <c r="G168" s="427"/>
      <c r="I168" s="427"/>
      <c r="J168" s="427"/>
      <c r="K168" s="427"/>
    </row>
    <row r="169" spans="3:11" x14ac:dyDescent="0.25">
      <c r="C169" s="426"/>
      <c r="F169" s="426"/>
      <c r="G169" s="427"/>
      <c r="I169" s="427"/>
      <c r="J169" s="427"/>
      <c r="K169" s="427"/>
    </row>
    <row r="170" spans="3:11" x14ac:dyDescent="0.25">
      <c r="C170" s="426"/>
      <c r="F170" s="426"/>
      <c r="G170" s="427"/>
      <c r="I170" s="427"/>
      <c r="J170" s="427"/>
      <c r="K170" s="427"/>
    </row>
    <row r="171" spans="3:11" x14ac:dyDescent="0.25">
      <c r="C171" s="426"/>
      <c r="F171" s="426"/>
      <c r="G171" s="427"/>
      <c r="I171" s="427"/>
      <c r="J171" s="427"/>
      <c r="K171" s="427"/>
    </row>
    <row r="172" spans="3:11" x14ac:dyDescent="0.25">
      <c r="C172" s="426"/>
      <c r="F172" s="426"/>
      <c r="G172" s="427"/>
      <c r="I172" s="427"/>
      <c r="J172" s="427"/>
      <c r="K172" s="427"/>
    </row>
    <row r="173" spans="3:11" x14ac:dyDescent="0.25">
      <c r="C173" s="426"/>
      <c r="F173" s="426"/>
      <c r="G173" s="427"/>
      <c r="I173" s="427"/>
      <c r="J173" s="427"/>
      <c r="K173" s="427"/>
    </row>
    <row r="174" spans="3:11" x14ac:dyDescent="0.25">
      <c r="C174" s="426"/>
      <c r="F174" s="426"/>
      <c r="G174" s="427"/>
      <c r="I174" s="427"/>
      <c r="J174" s="427"/>
      <c r="K174" s="427"/>
    </row>
    <row r="175" spans="3:11" x14ac:dyDescent="0.25">
      <c r="C175" s="426"/>
      <c r="F175" s="426"/>
      <c r="G175" s="427"/>
      <c r="I175" s="427"/>
      <c r="J175" s="427"/>
      <c r="K175" s="427"/>
    </row>
    <row r="176" spans="3:11" x14ac:dyDescent="0.25">
      <c r="C176" s="426"/>
      <c r="F176" s="426"/>
      <c r="G176" s="427"/>
      <c r="I176" s="427"/>
      <c r="J176" s="427"/>
      <c r="K176" s="427"/>
    </row>
    <row r="177" spans="3:11" x14ac:dyDescent="0.25">
      <c r="C177" s="426"/>
      <c r="F177" s="426"/>
      <c r="G177" s="427"/>
      <c r="I177" s="427"/>
      <c r="J177" s="427"/>
      <c r="K177" s="427"/>
    </row>
    <row r="178" spans="3:11" x14ac:dyDescent="0.25">
      <c r="C178" s="426"/>
      <c r="F178" s="426"/>
      <c r="G178" s="427"/>
      <c r="I178" s="427"/>
      <c r="J178" s="427"/>
      <c r="K178" s="427"/>
    </row>
    <row r="179" spans="3:11" x14ac:dyDescent="0.25">
      <c r="C179" s="426"/>
      <c r="F179" s="426"/>
      <c r="G179" s="427"/>
      <c r="I179" s="427"/>
      <c r="J179" s="427"/>
      <c r="K179" s="427"/>
    </row>
    <row r="180" spans="3:11" x14ac:dyDescent="0.25">
      <c r="C180" s="426"/>
      <c r="F180" s="426"/>
      <c r="G180" s="427"/>
      <c r="I180" s="427"/>
      <c r="J180" s="427"/>
      <c r="K180" s="427"/>
    </row>
    <row r="181" spans="3:11" x14ac:dyDescent="0.25">
      <c r="C181" s="426"/>
      <c r="F181" s="426"/>
      <c r="G181" s="427"/>
      <c r="I181" s="427"/>
      <c r="J181" s="427"/>
      <c r="K181" s="427"/>
    </row>
    <row r="182" spans="3:11" x14ac:dyDescent="0.25">
      <c r="C182" s="426"/>
      <c r="F182" s="426"/>
      <c r="G182" s="427"/>
      <c r="I182" s="427"/>
      <c r="J182" s="427"/>
      <c r="K182" s="427"/>
    </row>
    <row r="183" spans="3:11" x14ac:dyDescent="0.25">
      <c r="C183" s="426"/>
      <c r="F183" s="426"/>
      <c r="G183" s="427"/>
      <c r="I183" s="427"/>
      <c r="J183" s="427"/>
      <c r="K183" s="427"/>
    </row>
    <row r="184" spans="3:11" x14ac:dyDescent="0.25">
      <c r="C184" s="426"/>
      <c r="F184" s="426"/>
      <c r="G184" s="427"/>
      <c r="I184" s="427"/>
      <c r="J184" s="427"/>
      <c r="K184" s="427"/>
    </row>
    <row r="185" spans="3:11" x14ac:dyDescent="0.25">
      <c r="C185" s="426"/>
      <c r="F185" s="426"/>
      <c r="G185" s="427"/>
      <c r="I185" s="427"/>
      <c r="J185" s="427"/>
      <c r="K185" s="427"/>
    </row>
    <row r="186" spans="3:11" x14ac:dyDescent="0.25">
      <c r="C186" s="426"/>
      <c r="F186" s="426"/>
      <c r="G186" s="427"/>
      <c r="I186" s="427"/>
      <c r="J186" s="427"/>
      <c r="K186" s="427"/>
    </row>
    <row r="187" spans="3:11" x14ac:dyDescent="0.25">
      <c r="C187" s="426"/>
      <c r="F187" s="426"/>
      <c r="G187" s="427"/>
      <c r="I187" s="427"/>
      <c r="J187" s="427"/>
      <c r="K187" s="427"/>
    </row>
    <row r="188" spans="3:11" x14ac:dyDescent="0.25">
      <c r="C188" s="426"/>
      <c r="F188" s="426"/>
      <c r="G188" s="427"/>
      <c r="I188" s="427"/>
      <c r="J188" s="427"/>
      <c r="K188" s="427"/>
    </row>
    <row r="189" spans="3:11" x14ac:dyDescent="0.25">
      <c r="C189" s="426"/>
      <c r="F189" s="426"/>
      <c r="G189" s="427"/>
      <c r="I189" s="427"/>
      <c r="J189" s="427"/>
      <c r="K189" s="427"/>
    </row>
    <row r="190" spans="3:11" x14ac:dyDescent="0.25">
      <c r="C190" s="426"/>
      <c r="F190" s="426"/>
      <c r="G190" s="427"/>
      <c r="I190" s="427"/>
      <c r="J190" s="427"/>
      <c r="K190" s="427"/>
    </row>
    <row r="191" spans="3:11" x14ac:dyDescent="0.25">
      <c r="C191" s="426"/>
      <c r="F191" s="426"/>
      <c r="G191" s="427"/>
      <c r="I191" s="427"/>
      <c r="J191" s="427"/>
      <c r="K191" s="427"/>
    </row>
    <row r="192" spans="3:11" x14ac:dyDescent="0.25">
      <c r="C192" s="426"/>
      <c r="F192" s="426"/>
      <c r="G192" s="427"/>
      <c r="I192" s="427"/>
      <c r="J192" s="427"/>
      <c r="K192" s="427"/>
    </row>
    <row r="193" spans="3:11" x14ac:dyDescent="0.25">
      <c r="C193" s="426"/>
      <c r="F193" s="426"/>
      <c r="G193" s="427"/>
      <c r="I193" s="427"/>
      <c r="J193" s="427"/>
      <c r="K193" s="427"/>
    </row>
    <row r="194" spans="3:11" x14ac:dyDescent="0.25">
      <c r="C194" s="426"/>
      <c r="F194" s="426"/>
      <c r="G194" s="427"/>
      <c r="I194" s="427"/>
      <c r="J194" s="427"/>
      <c r="K194" s="427"/>
    </row>
    <row r="195" spans="3:11" x14ac:dyDescent="0.25">
      <c r="C195" s="426"/>
      <c r="F195" s="426"/>
      <c r="G195" s="427"/>
      <c r="I195" s="427"/>
      <c r="J195" s="427"/>
      <c r="K195" s="427"/>
    </row>
    <row r="196" spans="3:11" x14ac:dyDescent="0.25">
      <c r="C196" s="426"/>
      <c r="F196" s="426"/>
      <c r="G196" s="427"/>
      <c r="I196" s="427"/>
      <c r="J196" s="427"/>
      <c r="K196" s="427"/>
    </row>
    <row r="197" spans="3:11" x14ac:dyDescent="0.25">
      <c r="C197" s="426"/>
      <c r="F197" s="426"/>
      <c r="G197" s="427"/>
      <c r="I197" s="427"/>
      <c r="J197" s="427"/>
      <c r="K197" s="427"/>
    </row>
    <row r="198" spans="3:11" x14ac:dyDescent="0.25">
      <c r="C198" s="426"/>
      <c r="F198" s="426"/>
      <c r="G198" s="427"/>
      <c r="I198" s="427"/>
      <c r="J198" s="427"/>
      <c r="K198" s="427"/>
    </row>
    <row r="199" spans="3:11" x14ac:dyDescent="0.25">
      <c r="C199" s="426"/>
      <c r="F199" s="426"/>
      <c r="G199" s="427"/>
      <c r="I199" s="427"/>
      <c r="J199" s="427"/>
      <c r="K199" s="427"/>
    </row>
    <row r="200" spans="3:11" x14ac:dyDescent="0.25">
      <c r="C200" s="426"/>
      <c r="F200" s="426"/>
      <c r="G200" s="427"/>
      <c r="I200" s="427"/>
      <c r="J200" s="427"/>
      <c r="K200" s="427"/>
    </row>
    <row r="201" spans="3:11" x14ac:dyDescent="0.25">
      <c r="C201" s="426"/>
      <c r="F201" s="426"/>
      <c r="G201" s="427"/>
      <c r="I201" s="427"/>
      <c r="J201" s="427"/>
      <c r="K201" s="427"/>
    </row>
    <row r="202" spans="3:11" x14ac:dyDescent="0.25">
      <c r="C202" s="426"/>
      <c r="F202" s="426"/>
      <c r="G202" s="427"/>
      <c r="I202" s="427"/>
      <c r="J202" s="427"/>
      <c r="K202" s="427"/>
    </row>
    <row r="203" spans="3:11" x14ac:dyDescent="0.25">
      <c r="C203" s="426"/>
      <c r="F203" s="426"/>
      <c r="G203" s="427"/>
      <c r="I203" s="427"/>
      <c r="J203" s="427"/>
      <c r="K203" s="427"/>
    </row>
    <row r="204" spans="3:11" x14ac:dyDescent="0.25">
      <c r="C204" s="426"/>
      <c r="F204" s="426"/>
      <c r="G204" s="427"/>
      <c r="I204" s="427"/>
      <c r="J204" s="427"/>
      <c r="K204" s="427"/>
    </row>
    <row r="205" spans="3:11" x14ac:dyDescent="0.25">
      <c r="C205" s="426"/>
      <c r="F205" s="426"/>
      <c r="G205" s="427"/>
      <c r="I205" s="427"/>
      <c r="J205" s="427"/>
      <c r="K205" s="427"/>
    </row>
    <row r="206" spans="3:11" x14ac:dyDescent="0.25">
      <c r="C206" s="426"/>
      <c r="F206" s="426"/>
      <c r="G206" s="427"/>
      <c r="I206" s="427"/>
      <c r="J206" s="427"/>
      <c r="K206" s="427"/>
    </row>
    <row r="207" spans="3:11" x14ac:dyDescent="0.25">
      <c r="C207" s="426"/>
      <c r="F207" s="426"/>
      <c r="G207" s="427"/>
      <c r="I207" s="427"/>
      <c r="J207" s="427"/>
      <c r="K207" s="427"/>
    </row>
    <row r="208" spans="3:11" x14ac:dyDescent="0.25">
      <c r="C208" s="426"/>
      <c r="F208" s="426"/>
      <c r="G208" s="427"/>
      <c r="I208" s="427"/>
      <c r="J208" s="427"/>
      <c r="K208" s="427"/>
    </row>
    <row r="209" spans="3:11" x14ac:dyDescent="0.25">
      <c r="C209" s="426"/>
      <c r="F209" s="426"/>
      <c r="G209" s="427"/>
      <c r="I209" s="427"/>
      <c r="J209" s="427"/>
      <c r="K209" s="427"/>
    </row>
    <row r="210" spans="3:11" x14ac:dyDescent="0.25">
      <c r="C210" s="426"/>
      <c r="F210" s="426"/>
      <c r="G210" s="427"/>
      <c r="I210" s="427"/>
      <c r="J210" s="427"/>
      <c r="K210" s="427"/>
    </row>
    <row r="211" spans="3:11" x14ac:dyDescent="0.25">
      <c r="C211" s="426"/>
      <c r="F211" s="426"/>
      <c r="G211" s="427"/>
      <c r="I211" s="427"/>
      <c r="J211" s="427"/>
      <c r="K211" s="427"/>
    </row>
    <row r="212" spans="3:11" x14ac:dyDescent="0.25">
      <c r="C212" s="426"/>
      <c r="F212" s="426"/>
      <c r="G212" s="427"/>
      <c r="I212" s="427"/>
      <c r="J212" s="427"/>
      <c r="K212" s="427"/>
    </row>
    <row r="213" spans="3:11" x14ac:dyDescent="0.25">
      <c r="C213" s="426"/>
      <c r="F213" s="426"/>
      <c r="G213" s="427"/>
      <c r="I213" s="427"/>
      <c r="J213" s="427"/>
      <c r="K213" s="427"/>
    </row>
    <row r="214" spans="3:11" x14ac:dyDescent="0.25">
      <c r="C214" s="426"/>
      <c r="F214" s="426"/>
      <c r="G214" s="427"/>
      <c r="I214" s="427"/>
      <c r="J214" s="427"/>
      <c r="K214" s="427"/>
    </row>
    <row r="215" spans="3:11" x14ac:dyDescent="0.25">
      <c r="C215" s="426"/>
      <c r="F215" s="426"/>
      <c r="G215" s="427"/>
      <c r="I215" s="427"/>
      <c r="J215" s="427"/>
      <c r="K215" s="427"/>
    </row>
    <row r="216" spans="3:11" x14ac:dyDescent="0.25">
      <c r="C216" s="426"/>
      <c r="F216" s="426"/>
      <c r="G216" s="427"/>
      <c r="I216" s="427"/>
      <c r="J216" s="427"/>
      <c r="K216" s="427"/>
    </row>
    <row r="217" spans="3:11" x14ac:dyDescent="0.25">
      <c r="C217" s="426"/>
      <c r="F217" s="426"/>
      <c r="G217" s="427"/>
      <c r="I217" s="427"/>
      <c r="J217" s="427"/>
      <c r="K217" s="427"/>
    </row>
    <row r="218" spans="3:11" x14ac:dyDescent="0.25">
      <c r="C218" s="426"/>
      <c r="F218" s="426"/>
      <c r="G218" s="427"/>
      <c r="I218" s="427"/>
      <c r="J218" s="427"/>
      <c r="K218" s="427"/>
    </row>
    <row r="219" spans="3:11" x14ac:dyDescent="0.25">
      <c r="C219" s="426"/>
      <c r="F219" s="426"/>
      <c r="G219" s="427"/>
      <c r="I219" s="427"/>
      <c r="J219" s="427"/>
      <c r="K219" s="427"/>
    </row>
    <row r="220" spans="3:11" x14ac:dyDescent="0.25">
      <c r="C220" s="426"/>
      <c r="F220" s="426"/>
      <c r="G220" s="427"/>
      <c r="I220" s="427"/>
      <c r="J220" s="427"/>
      <c r="K220" s="427"/>
    </row>
    <row r="221" spans="3:11" x14ac:dyDescent="0.25">
      <c r="C221" s="426"/>
      <c r="F221" s="426"/>
      <c r="G221" s="427"/>
      <c r="I221" s="427"/>
      <c r="J221" s="427"/>
      <c r="K221" s="427"/>
    </row>
    <row r="222" spans="3:11" x14ac:dyDescent="0.25">
      <c r="C222" s="426"/>
      <c r="F222" s="426"/>
      <c r="G222" s="427"/>
      <c r="I222" s="427"/>
      <c r="J222" s="427"/>
      <c r="K222" s="427"/>
    </row>
    <row r="223" spans="3:11" x14ac:dyDescent="0.25">
      <c r="C223" s="426"/>
      <c r="F223" s="426"/>
      <c r="G223" s="427"/>
      <c r="I223" s="427"/>
      <c r="J223" s="427"/>
      <c r="K223" s="427"/>
    </row>
    <row r="224" spans="3:11" x14ac:dyDescent="0.25">
      <c r="C224" s="426"/>
      <c r="F224" s="426"/>
      <c r="G224" s="427"/>
      <c r="I224" s="427"/>
      <c r="J224" s="427"/>
      <c r="K224" s="427"/>
    </row>
    <row r="225" spans="3:11" x14ac:dyDescent="0.25">
      <c r="C225" s="426"/>
      <c r="F225" s="426"/>
      <c r="G225" s="427"/>
      <c r="I225" s="427"/>
      <c r="J225" s="427"/>
      <c r="K225" s="427"/>
    </row>
    <row r="226" spans="3:11" x14ac:dyDescent="0.25">
      <c r="C226" s="426"/>
      <c r="F226" s="426"/>
      <c r="G226" s="427"/>
      <c r="I226" s="427"/>
      <c r="J226" s="427"/>
      <c r="K226" s="427"/>
    </row>
    <row r="227" spans="3:11" x14ac:dyDescent="0.25">
      <c r="C227" s="426"/>
      <c r="F227" s="426"/>
      <c r="G227" s="427"/>
      <c r="I227" s="427"/>
      <c r="J227" s="427"/>
      <c r="K227" s="427"/>
    </row>
    <row r="228" spans="3:11" x14ac:dyDescent="0.25">
      <c r="C228" s="426"/>
      <c r="F228" s="426"/>
      <c r="G228" s="427"/>
      <c r="I228" s="427"/>
      <c r="J228" s="427"/>
      <c r="K228" s="427"/>
    </row>
    <row r="229" spans="3:11" x14ac:dyDescent="0.25">
      <c r="C229" s="426"/>
      <c r="F229" s="426"/>
      <c r="G229" s="427"/>
      <c r="I229" s="427"/>
      <c r="J229" s="427"/>
      <c r="K229" s="427"/>
    </row>
    <row r="230" spans="3:11" x14ac:dyDescent="0.25">
      <c r="C230" s="426"/>
      <c r="F230" s="426"/>
      <c r="G230" s="427"/>
      <c r="I230" s="427"/>
      <c r="J230" s="427"/>
      <c r="K230" s="427"/>
    </row>
    <row r="231" spans="3:11" x14ac:dyDescent="0.25">
      <c r="C231" s="426"/>
      <c r="F231" s="426"/>
      <c r="G231" s="427"/>
      <c r="I231" s="427"/>
      <c r="J231" s="427"/>
      <c r="K231" s="427"/>
    </row>
    <row r="232" spans="3:11" x14ac:dyDescent="0.25">
      <c r="C232" s="426"/>
      <c r="F232" s="426"/>
      <c r="G232" s="427"/>
      <c r="I232" s="427"/>
      <c r="J232" s="427"/>
      <c r="K232" s="427"/>
    </row>
    <row r="233" spans="3:11" x14ac:dyDescent="0.25">
      <c r="C233" s="426"/>
      <c r="F233" s="426"/>
      <c r="G233" s="427"/>
      <c r="I233" s="427"/>
      <c r="J233" s="427"/>
      <c r="K233" s="427"/>
    </row>
    <row r="234" spans="3:11" x14ac:dyDescent="0.25">
      <c r="C234" s="426"/>
      <c r="F234" s="426"/>
      <c r="G234" s="427"/>
      <c r="I234" s="427"/>
      <c r="J234" s="427"/>
      <c r="K234" s="427"/>
    </row>
    <row r="235" spans="3:11" x14ac:dyDescent="0.25">
      <c r="C235" s="426"/>
      <c r="F235" s="426"/>
      <c r="G235" s="427"/>
      <c r="I235" s="427"/>
      <c r="J235" s="427"/>
      <c r="K235" s="427"/>
    </row>
    <row r="236" spans="3:11" x14ac:dyDescent="0.25">
      <c r="C236" s="426"/>
      <c r="F236" s="426"/>
      <c r="G236" s="427"/>
      <c r="I236" s="427"/>
      <c r="J236" s="427"/>
      <c r="K236" s="427"/>
    </row>
    <row r="237" spans="3:11" x14ac:dyDescent="0.25">
      <c r="C237" s="426"/>
      <c r="F237" s="426"/>
      <c r="G237" s="427"/>
      <c r="I237" s="427"/>
      <c r="J237" s="427"/>
      <c r="K237" s="427"/>
    </row>
    <row r="238" spans="3:11" x14ac:dyDescent="0.25">
      <c r="C238" s="426"/>
      <c r="F238" s="426"/>
      <c r="G238" s="427"/>
      <c r="I238" s="427"/>
      <c r="J238" s="427"/>
      <c r="K238" s="427"/>
    </row>
    <row r="239" spans="3:11" x14ac:dyDescent="0.25">
      <c r="C239" s="426"/>
      <c r="F239" s="426"/>
      <c r="G239" s="427"/>
      <c r="I239" s="427"/>
      <c r="J239" s="427"/>
      <c r="K239" s="427"/>
    </row>
    <row r="240" spans="3:11" x14ac:dyDescent="0.25">
      <c r="C240" s="426"/>
      <c r="F240" s="426"/>
      <c r="G240" s="427"/>
      <c r="I240" s="427"/>
      <c r="J240" s="427"/>
      <c r="K240" s="427"/>
    </row>
    <row r="241" spans="3:11" x14ac:dyDescent="0.25">
      <c r="C241" s="426"/>
      <c r="F241" s="426"/>
      <c r="G241" s="427"/>
      <c r="I241" s="427"/>
      <c r="J241" s="427"/>
      <c r="K241" s="427"/>
    </row>
    <row r="242" spans="3:11" x14ac:dyDescent="0.25">
      <c r="C242" s="426"/>
      <c r="F242" s="426"/>
      <c r="G242" s="427"/>
      <c r="I242" s="427"/>
      <c r="J242" s="427"/>
      <c r="K242" s="427"/>
    </row>
    <row r="243" spans="3:11" x14ac:dyDescent="0.25">
      <c r="C243" s="426"/>
      <c r="F243" s="426"/>
      <c r="G243" s="427"/>
      <c r="I243" s="427"/>
      <c r="J243" s="427"/>
      <c r="K243" s="427"/>
    </row>
    <row r="244" spans="3:11" x14ac:dyDescent="0.25">
      <c r="C244" s="426"/>
      <c r="F244" s="426"/>
      <c r="G244" s="427"/>
      <c r="I244" s="427"/>
      <c r="J244" s="427"/>
      <c r="K244" s="427"/>
    </row>
    <row r="245" spans="3:11" x14ac:dyDescent="0.25">
      <c r="C245" s="426"/>
      <c r="F245" s="426"/>
      <c r="G245" s="427"/>
      <c r="I245" s="427"/>
      <c r="J245" s="427"/>
      <c r="K245" s="427"/>
    </row>
    <row r="246" spans="3:11" x14ac:dyDescent="0.25">
      <c r="C246" s="426"/>
      <c r="F246" s="426"/>
      <c r="G246" s="427"/>
      <c r="I246" s="427"/>
      <c r="J246" s="427"/>
      <c r="K246" s="427"/>
    </row>
    <row r="247" spans="3:11" x14ac:dyDescent="0.25">
      <c r="C247" s="426"/>
      <c r="F247" s="426"/>
      <c r="G247" s="427"/>
      <c r="I247" s="427"/>
      <c r="J247" s="427"/>
      <c r="K247" s="427"/>
    </row>
    <row r="248" spans="3:11" x14ac:dyDescent="0.25">
      <c r="C248" s="426"/>
      <c r="F248" s="426"/>
      <c r="G248" s="427"/>
      <c r="I248" s="427"/>
      <c r="J248" s="427"/>
      <c r="K248" s="427"/>
    </row>
    <row r="249" spans="3:11" x14ac:dyDescent="0.25">
      <c r="C249" s="426"/>
      <c r="F249" s="426"/>
      <c r="G249" s="427"/>
      <c r="I249" s="427"/>
      <c r="J249" s="427"/>
      <c r="K249" s="427"/>
    </row>
    <row r="250" spans="3:11" x14ac:dyDescent="0.25">
      <c r="C250" s="426"/>
      <c r="F250" s="426"/>
      <c r="G250" s="427"/>
      <c r="I250" s="427"/>
      <c r="J250" s="427"/>
      <c r="K250" s="427"/>
    </row>
    <row r="251" spans="3:11" x14ac:dyDescent="0.25">
      <c r="C251" s="426"/>
      <c r="F251" s="426"/>
      <c r="G251" s="427"/>
      <c r="I251" s="427"/>
      <c r="J251" s="427"/>
      <c r="K251" s="427"/>
    </row>
    <row r="252" spans="3:11" x14ac:dyDescent="0.25">
      <c r="C252" s="426"/>
      <c r="F252" s="426"/>
      <c r="G252" s="427"/>
      <c r="I252" s="427"/>
      <c r="J252" s="427"/>
      <c r="K252" s="427"/>
    </row>
    <row r="253" spans="3:11" x14ac:dyDescent="0.25">
      <c r="C253" s="426"/>
      <c r="F253" s="426"/>
      <c r="G253" s="427"/>
      <c r="I253" s="427"/>
      <c r="J253" s="427"/>
      <c r="K253" s="427"/>
    </row>
    <row r="254" spans="3:11" x14ac:dyDescent="0.25">
      <c r="C254" s="426"/>
      <c r="F254" s="426"/>
      <c r="G254" s="427"/>
      <c r="I254" s="427"/>
      <c r="J254" s="427"/>
      <c r="K254" s="427"/>
    </row>
    <row r="255" spans="3:11" x14ac:dyDescent="0.25">
      <c r="C255" s="426"/>
      <c r="F255" s="426"/>
      <c r="G255" s="427"/>
      <c r="I255" s="427"/>
      <c r="J255" s="427"/>
      <c r="K255" s="427"/>
    </row>
    <row r="256" spans="3:11" x14ac:dyDescent="0.25">
      <c r="C256" s="426"/>
      <c r="F256" s="426"/>
      <c r="G256" s="427"/>
      <c r="I256" s="427"/>
      <c r="J256" s="427"/>
      <c r="K256" s="427"/>
    </row>
    <row r="257" spans="3:11" x14ac:dyDescent="0.25">
      <c r="C257" s="426"/>
      <c r="F257" s="426"/>
      <c r="G257" s="427"/>
      <c r="I257" s="427"/>
      <c r="J257" s="427"/>
      <c r="K257" s="427"/>
    </row>
    <row r="258" spans="3:11" x14ac:dyDescent="0.25">
      <c r="C258" s="426"/>
      <c r="F258" s="426"/>
      <c r="G258" s="427"/>
      <c r="I258" s="427"/>
      <c r="J258" s="427"/>
      <c r="K258" s="427"/>
    </row>
    <row r="259" spans="3:11" x14ac:dyDescent="0.25">
      <c r="C259" s="426"/>
      <c r="F259" s="426"/>
      <c r="G259" s="427"/>
      <c r="I259" s="427"/>
      <c r="J259" s="427"/>
      <c r="K259" s="427"/>
    </row>
    <row r="260" spans="3:11" x14ac:dyDescent="0.25">
      <c r="C260" s="426"/>
      <c r="F260" s="426"/>
      <c r="G260" s="427"/>
      <c r="I260" s="427"/>
      <c r="J260" s="427"/>
      <c r="K260" s="427"/>
    </row>
    <row r="261" spans="3:11" x14ac:dyDescent="0.25">
      <c r="C261" s="426"/>
      <c r="F261" s="426"/>
      <c r="G261" s="427"/>
      <c r="I261" s="427"/>
      <c r="J261" s="427"/>
      <c r="K261" s="427"/>
    </row>
    <row r="262" spans="3:11" x14ac:dyDescent="0.25">
      <c r="C262" s="426"/>
      <c r="F262" s="426"/>
      <c r="G262" s="427"/>
      <c r="I262" s="427"/>
      <c r="J262" s="427"/>
      <c r="K262" s="427"/>
    </row>
    <row r="263" spans="3:11" x14ac:dyDescent="0.25">
      <c r="C263" s="426"/>
      <c r="F263" s="426"/>
      <c r="G263" s="427"/>
      <c r="I263" s="427"/>
      <c r="J263" s="427"/>
      <c r="K263" s="427"/>
    </row>
    <row r="264" spans="3:11" x14ac:dyDescent="0.25">
      <c r="C264" s="426"/>
      <c r="F264" s="426"/>
      <c r="G264" s="427"/>
      <c r="I264" s="427"/>
      <c r="J264" s="427"/>
      <c r="K264" s="427"/>
    </row>
    <row r="265" spans="3:11" x14ac:dyDescent="0.25">
      <c r="C265" s="426"/>
      <c r="F265" s="426"/>
      <c r="G265" s="427"/>
      <c r="I265" s="427"/>
      <c r="J265" s="427"/>
      <c r="K265" s="427"/>
    </row>
    <row r="266" spans="3:11" x14ac:dyDescent="0.25">
      <c r="C266" s="426"/>
      <c r="F266" s="426"/>
      <c r="G266" s="427"/>
      <c r="I266" s="427"/>
      <c r="J266" s="427"/>
      <c r="K266" s="427"/>
    </row>
    <row r="267" spans="3:11" x14ac:dyDescent="0.25">
      <c r="C267" s="426"/>
      <c r="F267" s="426"/>
      <c r="G267" s="427"/>
      <c r="I267" s="427"/>
      <c r="J267" s="427"/>
      <c r="K267" s="427"/>
    </row>
    <row r="268" spans="3:11" x14ac:dyDescent="0.25">
      <c r="C268" s="426"/>
      <c r="F268" s="426"/>
      <c r="G268" s="427"/>
      <c r="I268" s="427"/>
      <c r="J268" s="427"/>
      <c r="K268" s="427"/>
    </row>
    <row r="269" spans="3:11" x14ac:dyDescent="0.25">
      <c r="C269" s="426"/>
      <c r="F269" s="426"/>
      <c r="G269" s="427"/>
      <c r="I269" s="427"/>
      <c r="J269" s="427"/>
      <c r="K269" s="427"/>
    </row>
    <row r="270" spans="3:11" x14ac:dyDescent="0.25">
      <c r="C270" s="426"/>
      <c r="F270" s="426"/>
      <c r="G270" s="427"/>
      <c r="I270" s="427"/>
      <c r="J270" s="427"/>
      <c r="K270" s="427"/>
    </row>
    <row r="271" spans="3:11" x14ac:dyDescent="0.25">
      <c r="C271" s="426"/>
      <c r="F271" s="426"/>
      <c r="G271" s="427"/>
      <c r="I271" s="427"/>
      <c r="J271" s="427"/>
      <c r="K271" s="427"/>
    </row>
    <row r="272" spans="3:11" x14ac:dyDescent="0.25">
      <c r="C272" s="426"/>
      <c r="F272" s="426"/>
      <c r="G272" s="427"/>
      <c r="I272" s="427"/>
      <c r="J272" s="427"/>
      <c r="K272" s="427"/>
    </row>
    <row r="273" spans="3:11" x14ac:dyDescent="0.25">
      <c r="C273" s="426"/>
      <c r="F273" s="426"/>
      <c r="G273" s="427"/>
      <c r="I273" s="427"/>
      <c r="J273" s="427"/>
      <c r="K273" s="427"/>
    </row>
    <row r="274" spans="3:11" x14ac:dyDescent="0.25">
      <c r="C274" s="426"/>
      <c r="F274" s="426"/>
      <c r="G274" s="427"/>
      <c r="I274" s="427"/>
      <c r="J274" s="427"/>
      <c r="K274" s="427"/>
    </row>
    <row r="275" spans="3:11" x14ac:dyDescent="0.25">
      <c r="C275" s="426"/>
      <c r="F275" s="426"/>
      <c r="G275" s="427"/>
      <c r="I275" s="427"/>
      <c r="J275" s="427"/>
      <c r="K275" s="427"/>
    </row>
    <row r="276" spans="3:11" x14ac:dyDescent="0.25">
      <c r="C276" s="426"/>
      <c r="F276" s="426"/>
      <c r="G276" s="427"/>
      <c r="I276" s="427"/>
      <c r="J276" s="427"/>
      <c r="K276" s="427"/>
    </row>
    <row r="277" spans="3:11" x14ac:dyDescent="0.25">
      <c r="C277" s="426"/>
      <c r="F277" s="426"/>
      <c r="G277" s="427"/>
      <c r="I277" s="427"/>
      <c r="J277" s="427"/>
      <c r="K277" s="427"/>
    </row>
    <row r="278" spans="3:11" x14ac:dyDescent="0.25">
      <c r="C278" s="426"/>
      <c r="F278" s="426"/>
      <c r="G278" s="427"/>
      <c r="I278" s="427"/>
      <c r="J278" s="427"/>
      <c r="K278" s="427"/>
    </row>
    <row r="279" spans="3:11" x14ac:dyDescent="0.25">
      <c r="C279" s="426"/>
      <c r="F279" s="426"/>
      <c r="G279" s="427"/>
      <c r="I279" s="427"/>
      <c r="J279" s="427"/>
      <c r="K279" s="427"/>
    </row>
    <row r="280" spans="3:11" x14ac:dyDescent="0.25">
      <c r="C280" s="426"/>
      <c r="F280" s="426"/>
      <c r="G280" s="427"/>
      <c r="I280" s="427"/>
      <c r="J280" s="427"/>
      <c r="K280" s="427"/>
    </row>
    <row r="281" spans="3:11" x14ac:dyDescent="0.25">
      <c r="C281" s="426"/>
      <c r="F281" s="426"/>
      <c r="G281" s="427"/>
      <c r="I281" s="427"/>
      <c r="J281" s="427"/>
      <c r="K281" s="427"/>
    </row>
    <row r="282" spans="3:11" x14ac:dyDescent="0.25">
      <c r="C282" s="426"/>
      <c r="F282" s="426"/>
      <c r="G282" s="427"/>
      <c r="I282" s="427"/>
      <c r="J282" s="427"/>
      <c r="K282" s="427"/>
    </row>
    <row r="283" spans="3:11" x14ac:dyDescent="0.25">
      <c r="C283" s="426"/>
      <c r="F283" s="426"/>
      <c r="G283" s="427"/>
      <c r="I283" s="427"/>
      <c r="J283" s="427"/>
      <c r="K283" s="427"/>
    </row>
    <row r="284" spans="3:11" x14ac:dyDescent="0.25">
      <c r="C284" s="426"/>
      <c r="F284" s="426"/>
      <c r="G284" s="427"/>
      <c r="I284" s="427"/>
      <c r="J284" s="427"/>
      <c r="K284" s="427"/>
    </row>
    <row r="285" spans="3:11" x14ac:dyDescent="0.25">
      <c r="C285" s="426"/>
      <c r="F285" s="426"/>
      <c r="G285" s="427"/>
      <c r="I285" s="427"/>
      <c r="J285" s="427"/>
      <c r="K285" s="427"/>
    </row>
    <row r="286" spans="3:11" x14ac:dyDescent="0.25">
      <c r="C286" s="426"/>
      <c r="F286" s="426"/>
      <c r="G286" s="427"/>
      <c r="I286" s="427"/>
      <c r="J286" s="427"/>
      <c r="K286" s="427"/>
    </row>
    <row r="287" spans="3:11" x14ac:dyDescent="0.25">
      <c r="C287" s="426"/>
      <c r="F287" s="426"/>
      <c r="G287" s="427"/>
      <c r="I287" s="427"/>
      <c r="J287" s="427"/>
      <c r="K287" s="427"/>
    </row>
    <row r="288" spans="3:11" x14ac:dyDescent="0.25">
      <c r="C288" s="426"/>
      <c r="F288" s="426"/>
      <c r="G288" s="427"/>
      <c r="I288" s="427"/>
      <c r="J288" s="427"/>
      <c r="K288" s="427"/>
    </row>
    <row r="289" spans="3:11" x14ac:dyDescent="0.25">
      <c r="C289" s="426"/>
      <c r="F289" s="426"/>
      <c r="G289" s="427"/>
      <c r="I289" s="427"/>
      <c r="J289" s="427"/>
      <c r="K289" s="427"/>
    </row>
    <row r="290" spans="3:11" x14ac:dyDescent="0.25">
      <c r="C290" s="426"/>
      <c r="F290" s="426"/>
      <c r="G290" s="427"/>
      <c r="I290" s="427"/>
      <c r="J290" s="427"/>
      <c r="K290" s="427"/>
    </row>
    <row r="291" spans="3:11" x14ac:dyDescent="0.25">
      <c r="C291" s="426"/>
      <c r="F291" s="426"/>
      <c r="G291" s="427"/>
      <c r="I291" s="427"/>
      <c r="J291" s="427"/>
      <c r="K291" s="427"/>
    </row>
    <row r="292" spans="3:11" x14ac:dyDescent="0.25">
      <c r="C292" s="426"/>
      <c r="F292" s="426"/>
      <c r="G292" s="427"/>
      <c r="I292" s="427"/>
      <c r="J292" s="427"/>
      <c r="K292" s="427"/>
    </row>
    <row r="293" spans="3:11" x14ac:dyDescent="0.25">
      <c r="C293" s="426"/>
      <c r="F293" s="426"/>
      <c r="G293" s="427"/>
      <c r="I293" s="427"/>
      <c r="J293" s="427"/>
      <c r="K293" s="427"/>
    </row>
    <row r="294" spans="3:11" x14ac:dyDescent="0.25">
      <c r="C294" s="426"/>
      <c r="F294" s="426"/>
      <c r="G294" s="427"/>
      <c r="I294" s="427"/>
      <c r="J294" s="427"/>
      <c r="K294" s="427"/>
    </row>
    <row r="295" spans="3:11" x14ac:dyDescent="0.25">
      <c r="C295" s="426"/>
      <c r="F295" s="426"/>
      <c r="G295" s="427"/>
      <c r="I295" s="427"/>
      <c r="J295" s="427"/>
      <c r="K295" s="427"/>
    </row>
    <row r="296" spans="3:11" x14ac:dyDescent="0.25">
      <c r="C296" s="426"/>
      <c r="F296" s="426"/>
      <c r="G296" s="427"/>
      <c r="I296" s="427"/>
      <c r="J296" s="427"/>
      <c r="K296" s="427"/>
    </row>
    <row r="297" spans="3:11" x14ac:dyDescent="0.25">
      <c r="C297" s="426"/>
      <c r="F297" s="426"/>
      <c r="G297" s="427"/>
      <c r="I297" s="427"/>
      <c r="J297" s="427"/>
      <c r="K297" s="427"/>
    </row>
    <row r="298" spans="3:11" x14ac:dyDescent="0.25">
      <c r="C298" s="426"/>
      <c r="F298" s="426"/>
      <c r="G298" s="427"/>
      <c r="I298" s="427"/>
      <c r="J298" s="427"/>
      <c r="K298" s="427"/>
    </row>
    <row r="299" spans="3:11" x14ac:dyDescent="0.25">
      <c r="C299" s="426"/>
      <c r="F299" s="426"/>
      <c r="G299" s="427"/>
      <c r="I299" s="427"/>
      <c r="J299" s="427"/>
      <c r="K299" s="427"/>
    </row>
    <row r="300" spans="3:11" x14ac:dyDescent="0.25">
      <c r="C300" s="426"/>
      <c r="F300" s="426"/>
      <c r="G300" s="427"/>
      <c r="I300" s="427"/>
      <c r="J300" s="427"/>
      <c r="K300" s="427"/>
    </row>
    <row r="301" spans="3:11" x14ac:dyDescent="0.25">
      <c r="C301" s="426"/>
      <c r="F301" s="426"/>
      <c r="G301" s="427"/>
      <c r="I301" s="427"/>
      <c r="J301" s="427"/>
      <c r="K301" s="427"/>
    </row>
    <row r="302" spans="3:11" x14ac:dyDescent="0.25">
      <c r="C302" s="426"/>
      <c r="F302" s="426"/>
      <c r="G302" s="427"/>
      <c r="I302" s="427"/>
      <c r="J302" s="427"/>
      <c r="K302" s="427"/>
    </row>
    <row r="303" spans="3:11" x14ac:dyDescent="0.25">
      <c r="C303" s="426"/>
      <c r="F303" s="426"/>
      <c r="G303" s="427"/>
      <c r="I303" s="427"/>
      <c r="J303" s="427"/>
      <c r="K303" s="427"/>
    </row>
    <row r="304" spans="3:11" x14ac:dyDescent="0.25">
      <c r="C304" s="426"/>
      <c r="F304" s="426"/>
      <c r="G304" s="427"/>
      <c r="I304" s="427"/>
      <c r="J304" s="427"/>
      <c r="K304" s="427"/>
    </row>
    <row r="305" spans="3:11" x14ac:dyDescent="0.25">
      <c r="C305" s="426"/>
      <c r="F305" s="426"/>
      <c r="G305" s="427"/>
      <c r="I305" s="427"/>
      <c r="J305" s="427"/>
      <c r="K305" s="427"/>
    </row>
    <row r="306" spans="3:11" x14ac:dyDescent="0.25">
      <c r="C306" s="426"/>
      <c r="F306" s="426"/>
      <c r="G306" s="427"/>
      <c r="I306" s="427"/>
      <c r="J306" s="427"/>
      <c r="K306" s="427"/>
    </row>
    <row r="307" spans="3:11" x14ac:dyDescent="0.25">
      <c r="C307" s="426"/>
      <c r="F307" s="426"/>
      <c r="G307" s="427"/>
      <c r="I307" s="427"/>
      <c r="J307" s="427"/>
      <c r="K307" s="427"/>
    </row>
    <row r="308" spans="3:11" x14ac:dyDescent="0.25">
      <c r="C308" s="426"/>
      <c r="F308" s="426"/>
      <c r="G308" s="427"/>
      <c r="I308" s="427"/>
      <c r="J308" s="427"/>
      <c r="K308" s="427"/>
    </row>
    <row r="309" spans="3:11" x14ac:dyDescent="0.25">
      <c r="C309" s="426"/>
      <c r="F309" s="426"/>
      <c r="G309" s="427"/>
      <c r="I309" s="427"/>
      <c r="J309" s="427"/>
      <c r="K309" s="427"/>
    </row>
    <row r="310" spans="3:11" x14ac:dyDescent="0.25">
      <c r="C310" s="426"/>
      <c r="F310" s="426"/>
      <c r="G310" s="427"/>
      <c r="I310" s="427"/>
      <c r="J310" s="427"/>
      <c r="K310" s="427"/>
    </row>
    <row r="311" spans="3:11" x14ac:dyDescent="0.25">
      <c r="C311" s="426"/>
      <c r="F311" s="426"/>
      <c r="G311" s="427"/>
      <c r="I311" s="427"/>
      <c r="J311" s="427"/>
      <c r="K311" s="427"/>
    </row>
    <row r="312" spans="3:11" x14ac:dyDescent="0.25">
      <c r="C312" s="426"/>
      <c r="F312" s="426"/>
      <c r="G312" s="427"/>
      <c r="I312" s="427"/>
      <c r="J312" s="427"/>
      <c r="K312" s="427"/>
    </row>
    <row r="313" spans="3:11" x14ac:dyDescent="0.25">
      <c r="C313" s="426"/>
      <c r="F313" s="426"/>
      <c r="G313" s="427"/>
      <c r="I313" s="427"/>
      <c r="J313" s="427"/>
      <c r="K313" s="427"/>
    </row>
    <row r="314" spans="3:11" x14ac:dyDescent="0.25">
      <c r="C314" s="426"/>
      <c r="F314" s="426"/>
      <c r="G314" s="427"/>
      <c r="I314" s="427"/>
      <c r="J314" s="427"/>
      <c r="K314" s="427"/>
    </row>
    <row r="315" spans="3:11" x14ac:dyDescent="0.25">
      <c r="C315" s="426"/>
      <c r="F315" s="426"/>
      <c r="G315" s="427"/>
      <c r="I315" s="427"/>
      <c r="J315" s="427"/>
      <c r="K315" s="427"/>
    </row>
    <row r="316" spans="3:11" x14ac:dyDescent="0.25">
      <c r="C316" s="426"/>
      <c r="F316" s="426"/>
      <c r="G316" s="427"/>
      <c r="I316" s="427"/>
      <c r="J316" s="427"/>
      <c r="K316" s="427"/>
    </row>
    <row r="317" spans="3:11" x14ac:dyDescent="0.25">
      <c r="C317" s="426"/>
      <c r="F317" s="426"/>
      <c r="G317" s="427"/>
      <c r="I317" s="427"/>
      <c r="J317" s="427"/>
      <c r="K317" s="427"/>
    </row>
    <row r="318" spans="3:11" x14ac:dyDescent="0.25">
      <c r="C318" s="426"/>
      <c r="F318" s="426"/>
      <c r="G318" s="427"/>
      <c r="I318" s="427"/>
      <c r="J318" s="427"/>
      <c r="K318" s="427"/>
    </row>
    <row r="319" spans="3:11" x14ac:dyDescent="0.25">
      <c r="C319" s="426"/>
      <c r="F319" s="426"/>
      <c r="G319" s="427"/>
      <c r="I319" s="427"/>
      <c r="J319" s="427"/>
      <c r="K319" s="427"/>
    </row>
    <row r="320" spans="3:11" x14ac:dyDescent="0.25">
      <c r="C320" s="426"/>
      <c r="F320" s="426"/>
      <c r="G320" s="427"/>
      <c r="I320" s="427"/>
      <c r="J320" s="427"/>
      <c r="K320" s="427"/>
    </row>
    <row r="321" spans="3:11" x14ac:dyDescent="0.25">
      <c r="C321" s="426"/>
      <c r="F321" s="426"/>
      <c r="G321" s="427"/>
      <c r="I321" s="427"/>
      <c r="J321" s="427"/>
      <c r="K321" s="427"/>
    </row>
    <row r="322" spans="3:11" x14ac:dyDescent="0.25">
      <c r="C322" s="426"/>
      <c r="F322" s="426"/>
      <c r="G322" s="427"/>
      <c r="I322" s="427"/>
      <c r="J322" s="427"/>
      <c r="K322" s="427"/>
    </row>
    <row r="323" spans="3:11" x14ac:dyDescent="0.25">
      <c r="C323" s="426"/>
      <c r="F323" s="426"/>
      <c r="G323" s="427"/>
      <c r="I323" s="427"/>
      <c r="J323" s="427"/>
      <c r="K323" s="427"/>
    </row>
    <row r="324" spans="3:11" x14ac:dyDescent="0.25">
      <c r="C324" s="426"/>
      <c r="F324" s="426"/>
      <c r="G324" s="427"/>
      <c r="I324" s="427"/>
      <c r="J324" s="427"/>
      <c r="K324" s="427"/>
    </row>
    <row r="325" spans="3:11" x14ac:dyDescent="0.25">
      <c r="C325" s="426"/>
      <c r="F325" s="426"/>
      <c r="G325" s="427"/>
      <c r="I325" s="427"/>
      <c r="J325" s="427"/>
      <c r="K325" s="427"/>
    </row>
    <row r="326" spans="3:11" x14ac:dyDescent="0.25">
      <c r="C326" s="426"/>
      <c r="F326" s="426"/>
      <c r="G326" s="427"/>
      <c r="I326" s="427"/>
      <c r="J326" s="427"/>
      <c r="K326" s="427"/>
    </row>
    <row r="327" spans="3:11" x14ac:dyDescent="0.25">
      <c r="C327" s="426"/>
      <c r="F327" s="426"/>
      <c r="G327" s="427"/>
      <c r="I327" s="427"/>
      <c r="J327" s="427"/>
      <c r="K327" s="427"/>
    </row>
    <row r="328" spans="3:11" x14ac:dyDescent="0.25">
      <c r="C328" s="426"/>
      <c r="F328" s="426"/>
      <c r="G328" s="427"/>
      <c r="I328" s="427"/>
      <c r="J328" s="427"/>
      <c r="K328" s="427"/>
    </row>
    <row r="329" spans="3:11" x14ac:dyDescent="0.25">
      <c r="C329" s="426"/>
      <c r="F329" s="426"/>
      <c r="G329" s="427"/>
      <c r="I329" s="427"/>
      <c r="J329" s="427"/>
      <c r="K329" s="427"/>
    </row>
    <row r="330" spans="3:11" x14ac:dyDescent="0.25">
      <c r="C330" s="426"/>
      <c r="F330" s="426"/>
      <c r="G330" s="427"/>
      <c r="I330" s="427"/>
      <c r="J330" s="427"/>
      <c r="K330" s="427"/>
    </row>
    <row r="331" spans="3:11" x14ac:dyDescent="0.25">
      <c r="C331" s="426"/>
      <c r="F331" s="426"/>
      <c r="G331" s="427"/>
      <c r="I331" s="427"/>
      <c r="J331" s="427"/>
      <c r="K331" s="427"/>
    </row>
    <row r="332" spans="3:11" x14ac:dyDescent="0.25">
      <c r="C332" s="426"/>
      <c r="F332" s="426"/>
      <c r="G332" s="427"/>
      <c r="I332" s="427"/>
      <c r="J332" s="427"/>
      <c r="K332" s="427"/>
    </row>
    <row r="333" spans="3:11" x14ac:dyDescent="0.25">
      <c r="C333" s="426"/>
      <c r="F333" s="426"/>
      <c r="G333" s="427"/>
      <c r="I333" s="427"/>
      <c r="J333" s="427"/>
      <c r="K333" s="427"/>
    </row>
    <row r="334" spans="3:11" x14ac:dyDescent="0.25">
      <c r="C334" s="426"/>
      <c r="F334" s="426"/>
      <c r="G334" s="427"/>
      <c r="I334" s="427"/>
      <c r="J334" s="427"/>
      <c r="K334" s="427"/>
    </row>
    <row r="335" spans="3:11" x14ac:dyDescent="0.25">
      <c r="C335" s="426"/>
      <c r="F335" s="426"/>
      <c r="G335" s="427"/>
      <c r="I335" s="427"/>
      <c r="J335" s="427"/>
      <c r="K335" s="427"/>
    </row>
    <row r="336" spans="3:11" x14ac:dyDescent="0.25">
      <c r="C336" s="426"/>
      <c r="F336" s="426"/>
      <c r="G336" s="427"/>
      <c r="I336" s="427"/>
      <c r="J336" s="427"/>
      <c r="K336" s="427"/>
    </row>
    <row r="337" spans="3:11" x14ac:dyDescent="0.25">
      <c r="C337" s="426"/>
      <c r="F337" s="426"/>
      <c r="G337" s="427"/>
      <c r="I337" s="427"/>
      <c r="J337" s="427"/>
      <c r="K337" s="427"/>
    </row>
    <row r="338" spans="3:11" x14ac:dyDescent="0.25">
      <c r="C338" s="426"/>
      <c r="F338" s="426"/>
      <c r="G338" s="427"/>
      <c r="I338" s="427"/>
      <c r="J338" s="427"/>
      <c r="K338" s="427"/>
    </row>
    <row r="339" spans="3:11" x14ac:dyDescent="0.25">
      <c r="C339" s="426"/>
      <c r="F339" s="426"/>
      <c r="G339" s="427"/>
      <c r="I339" s="427"/>
      <c r="J339" s="427"/>
      <c r="K339" s="427"/>
    </row>
    <row r="340" spans="3:11" x14ac:dyDescent="0.25">
      <c r="C340" s="426"/>
      <c r="F340" s="426"/>
      <c r="G340" s="427"/>
      <c r="I340" s="427"/>
      <c r="J340" s="427"/>
      <c r="K340" s="427"/>
    </row>
    <row r="341" spans="3:11" x14ac:dyDescent="0.25">
      <c r="C341" s="426"/>
      <c r="F341" s="426"/>
      <c r="G341" s="427"/>
      <c r="I341" s="427"/>
      <c r="J341" s="427"/>
      <c r="K341" s="427"/>
    </row>
    <row r="342" spans="3:11" x14ac:dyDescent="0.25">
      <c r="C342" s="426"/>
      <c r="F342" s="426"/>
      <c r="G342" s="427"/>
      <c r="I342" s="427"/>
      <c r="J342" s="427"/>
      <c r="K342" s="427"/>
    </row>
    <row r="343" spans="3:11" x14ac:dyDescent="0.25">
      <c r="C343" s="426"/>
      <c r="F343" s="426"/>
      <c r="G343" s="427"/>
      <c r="I343" s="427"/>
      <c r="J343" s="427"/>
      <c r="K343" s="427"/>
    </row>
    <row r="344" spans="3:11" x14ac:dyDescent="0.25">
      <c r="C344" s="426"/>
      <c r="F344" s="426"/>
      <c r="G344" s="427"/>
      <c r="I344" s="427"/>
      <c r="J344" s="427"/>
      <c r="K344" s="427"/>
    </row>
    <row r="345" spans="3:11" x14ac:dyDescent="0.25">
      <c r="C345" s="426"/>
      <c r="F345" s="426"/>
      <c r="G345" s="427"/>
      <c r="I345" s="427"/>
      <c r="J345" s="427"/>
      <c r="K345" s="427"/>
    </row>
    <row r="346" spans="3:11" x14ac:dyDescent="0.25">
      <c r="C346" s="426"/>
      <c r="F346" s="426"/>
      <c r="G346" s="427"/>
      <c r="I346" s="427"/>
      <c r="J346" s="427"/>
      <c r="K346" s="427"/>
    </row>
    <row r="347" spans="3:11" x14ac:dyDescent="0.25">
      <c r="C347" s="426"/>
      <c r="F347" s="426"/>
      <c r="G347" s="427"/>
      <c r="I347" s="427"/>
      <c r="J347" s="427"/>
      <c r="K347" s="427"/>
    </row>
    <row r="348" spans="3:11" x14ac:dyDescent="0.25">
      <c r="C348" s="426"/>
      <c r="F348" s="426"/>
      <c r="G348" s="427"/>
      <c r="I348" s="427"/>
      <c r="J348" s="427"/>
      <c r="K348" s="427"/>
    </row>
    <row r="349" spans="3:11" x14ac:dyDescent="0.25">
      <c r="C349" s="426"/>
      <c r="F349" s="426"/>
      <c r="G349" s="427"/>
      <c r="I349" s="427"/>
      <c r="J349" s="427"/>
      <c r="K349" s="427"/>
    </row>
    <row r="350" spans="3:11" x14ac:dyDescent="0.25">
      <c r="C350" s="426"/>
      <c r="F350" s="426"/>
      <c r="G350" s="427"/>
      <c r="I350" s="427"/>
      <c r="J350" s="427"/>
      <c r="K350" s="427"/>
    </row>
    <row r="351" spans="3:11" x14ac:dyDescent="0.25">
      <c r="C351" s="426"/>
      <c r="F351" s="426"/>
      <c r="G351" s="427"/>
      <c r="I351" s="427"/>
      <c r="J351" s="427"/>
      <c r="K351" s="427"/>
    </row>
    <row r="352" spans="3:11" x14ac:dyDescent="0.25">
      <c r="C352" s="426"/>
      <c r="F352" s="426"/>
      <c r="G352" s="427"/>
      <c r="I352" s="427"/>
      <c r="J352" s="427"/>
      <c r="K352" s="427"/>
    </row>
    <row r="353" spans="3:11" x14ac:dyDescent="0.25">
      <c r="C353" s="426"/>
      <c r="F353" s="426"/>
      <c r="G353" s="427"/>
      <c r="I353" s="427"/>
      <c r="J353" s="427"/>
      <c r="K353" s="427"/>
    </row>
    <row r="354" spans="3:11" x14ac:dyDescent="0.25">
      <c r="C354" s="426"/>
      <c r="F354" s="426"/>
      <c r="G354" s="427"/>
      <c r="I354" s="427"/>
      <c r="J354" s="427"/>
      <c r="K354" s="427"/>
    </row>
    <row r="355" spans="3:11" x14ac:dyDescent="0.25">
      <c r="C355" s="426"/>
      <c r="F355" s="426"/>
      <c r="G355" s="427"/>
      <c r="I355" s="427"/>
      <c r="J355" s="427"/>
      <c r="K355" s="427"/>
    </row>
    <row r="356" spans="3:11" x14ac:dyDescent="0.25">
      <c r="C356" s="426"/>
      <c r="F356" s="426"/>
      <c r="G356" s="427"/>
      <c r="I356" s="427"/>
      <c r="J356" s="427"/>
      <c r="K356" s="427"/>
    </row>
    <row r="357" spans="3:11" x14ac:dyDescent="0.25">
      <c r="C357" s="426"/>
      <c r="F357" s="426"/>
      <c r="G357" s="427"/>
      <c r="I357" s="427"/>
      <c r="J357" s="427"/>
      <c r="K357" s="427"/>
    </row>
    <row r="358" spans="3:11" x14ac:dyDescent="0.25">
      <c r="C358" s="426"/>
      <c r="F358" s="426"/>
      <c r="G358" s="427"/>
      <c r="I358" s="427"/>
      <c r="J358" s="427"/>
      <c r="K358" s="427"/>
    </row>
    <row r="359" spans="3:11" x14ac:dyDescent="0.25">
      <c r="C359" s="426"/>
      <c r="F359" s="426"/>
      <c r="G359" s="427"/>
      <c r="I359" s="427"/>
      <c r="J359" s="427"/>
      <c r="K359" s="427"/>
    </row>
    <row r="360" spans="3:11" x14ac:dyDescent="0.25">
      <c r="C360" s="426"/>
      <c r="F360" s="426"/>
      <c r="G360" s="427"/>
      <c r="I360" s="427"/>
      <c r="J360" s="427"/>
      <c r="K360" s="427"/>
    </row>
    <row r="361" spans="3:11" x14ac:dyDescent="0.25">
      <c r="C361" s="426"/>
      <c r="F361" s="426"/>
      <c r="G361" s="427"/>
      <c r="I361" s="427"/>
      <c r="J361" s="427"/>
      <c r="K361" s="427"/>
    </row>
    <row r="362" spans="3:11" x14ac:dyDescent="0.25">
      <c r="C362" s="426"/>
      <c r="F362" s="426"/>
      <c r="G362" s="427"/>
      <c r="I362" s="427"/>
      <c r="J362" s="427"/>
      <c r="K362" s="427"/>
    </row>
    <row r="363" spans="3:11" x14ac:dyDescent="0.25">
      <c r="C363" s="426"/>
      <c r="F363" s="426"/>
      <c r="G363" s="427"/>
      <c r="I363" s="427"/>
      <c r="J363" s="427"/>
      <c r="K363" s="427"/>
    </row>
    <row r="364" spans="3:11" x14ac:dyDescent="0.25">
      <c r="C364" s="426"/>
      <c r="F364" s="426"/>
      <c r="G364" s="427"/>
      <c r="I364" s="427"/>
      <c r="J364" s="427"/>
      <c r="K364" s="427"/>
    </row>
    <row r="365" spans="3:11" x14ac:dyDescent="0.25">
      <c r="C365" s="426"/>
      <c r="F365" s="426"/>
      <c r="G365" s="427"/>
      <c r="I365" s="427"/>
      <c r="J365" s="427"/>
      <c r="K365" s="427"/>
    </row>
    <row r="366" spans="3:11" x14ac:dyDescent="0.25">
      <c r="C366" s="426"/>
      <c r="F366" s="426"/>
      <c r="G366" s="427"/>
      <c r="I366" s="427"/>
      <c r="J366" s="427"/>
      <c r="K366" s="427"/>
    </row>
    <row r="367" spans="3:11" x14ac:dyDescent="0.25">
      <c r="C367" s="426"/>
      <c r="F367" s="426"/>
      <c r="G367" s="427"/>
      <c r="I367" s="427"/>
      <c r="J367" s="427"/>
      <c r="K367" s="427"/>
    </row>
    <row r="368" spans="3:11" x14ac:dyDescent="0.25">
      <c r="C368" s="426"/>
      <c r="F368" s="426"/>
      <c r="G368" s="427"/>
      <c r="I368" s="427"/>
      <c r="J368" s="427"/>
      <c r="K368" s="427"/>
    </row>
    <row r="369" spans="3:11" x14ac:dyDescent="0.25">
      <c r="C369" s="426"/>
      <c r="F369" s="426"/>
      <c r="G369" s="427"/>
      <c r="I369" s="427"/>
      <c r="J369" s="427"/>
      <c r="K369" s="427"/>
    </row>
    <row r="370" spans="3:11" x14ac:dyDescent="0.25">
      <c r="C370" s="426"/>
      <c r="F370" s="426"/>
      <c r="G370" s="427"/>
      <c r="I370" s="427"/>
      <c r="J370" s="427"/>
      <c r="K370" s="427"/>
    </row>
    <row r="371" spans="3:11" x14ac:dyDescent="0.25">
      <c r="C371" s="426"/>
      <c r="F371" s="426"/>
      <c r="G371" s="427"/>
      <c r="I371" s="427"/>
      <c r="J371" s="427"/>
      <c r="K371" s="427"/>
    </row>
    <row r="372" spans="3:11" x14ac:dyDescent="0.25">
      <c r="C372" s="426"/>
      <c r="F372" s="426"/>
      <c r="G372" s="427"/>
      <c r="I372" s="427"/>
      <c r="J372" s="427"/>
      <c r="K372" s="427"/>
    </row>
    <row r="373" spans="3:11" x14ac:dyDescent="0.25">
      <c r="C373" s="426"/>
      <c r="F373" s="426"/>
      <c r="G373" s="427"/>
      <c r="I373" s="427"/>
      <c r="J373" s="427"/>
      <c r="K373" s="427"/>
    </row>
    <row r="374" spans="3:11" x14ac:dyDescent="0.25">
      <c r="C374" s="426"/>
      <c r="F374" s="426"/>
      <c r="G374" s="427"/>
      <c r="I374" s="427"/>
      <c r="J374" s="427"/>
      <c r="K374" s="427"/>
    </row>
    <row r="375" spans="3:11" x14ac:dyDescent="0.25">
      <c r="C375" s="426"/>
      <c r="F375" s="426"/>
      <c r="G375" s="427"/>
      <c r="I375" s="427"/>
      <c r="J375" s="427"/>
      <c r="K375" s="427"/>
    </row>
    <row r="376" spans="3:11" x14ac:dyDescent="0.25">
      <c r="C376" s="426"/>
      <c r="F376" s="426"/>
      <c r="G376" s="427"/>
      <c r="I376" s="427"/>
      <c r="J376" s="427"/>
      <c r="K376" s="427"/>
    </row>
    <row r="377" spans="3:11" x14ac:dyDescent="0.25">
      <c r="C377" s="426"/>
      <c r="F377" s="426"/>
      <c r="G377" s="427"/>
      <c r="I377" s="427"/>
      <c r="J377" s="427"/>
      <c r="K377" s="427"/>
    </row>
    <row r="378" spans="3:11" x14ac:dyDescent="0.25">
      <c r="C378" s="426"/>
      <c r="F378" s="426"/>
      <c r="G378" s="427"/>
      <c r="I378" s="427"/>
      <c r="J378" s="427"/>
      <c r="K378" s="427"/>
    </row>
    <row r="379" spans="3:11" x14ac:dyDescent="0.25">
      <c r="C379" s="426"/>
      <c r="F379" s="426"/>
      <c r="G379" s="427"/>
      <c r="I379" s="427"/>
      <c r="J379" s="427"/>
      <c r="K379" s="427"/>
    </row>
    <row r="380" spans="3:11" x14ac:dyDescent="0.25">
      <c r="C380" s="426"/>
      <c r="F380" s="426"/>
      <c r="G380" s="427"/>
      <c r="I380" s="427"/>
      <c r="J380" s="427"/>
      <c r="K380" s="427"/>
    </row>
    <row r="381" spans="3:11" x14ac:dyDescent="0.25">
      <c r="C381" s="426"/>
      <c r="F381" s="426"/>
      <c r="G381" s="427"/>
      <c r="I381" s="427"/>
      <c r="J381" s="427"/>
      <c r="K381" s="427"/>
    </row>
    <row r="382" spans="3:11" x14ac:dyDescent="0.25">
      <c r="C382" s="426"/>
      <c r="F382" s="426"/>
      <c r="G382" s="427"/>
      <c r="I382" s="427"/>
      <c r="J382" s="427"/>
      <c r="K382" s="427"/>
    </row>
    <row r="383" spans="3:11" x14ac:dyDescent="0.25">
      <c r="C383" s="426"/>
      <c r="F383" s="426"/>
      <c r="G383" s="427"/>
      <c r="I383" s="427"/>
      <c r="J383" s="427"/>
      <c r="K383" s="427"/>
    </row>
    <row r="384" spans="3:11" x14ac:dyDescent="0.25">
      <c r="C384" s="426"/>
      <c r="F384" s="426"/>
      <c r="G384" s="427"/>
      <c r="I384" s="427"/>
      <c r="J384" s="427"/>
      <c r="K384" s="427"/>
    </row>
    <row r="385" spans="3:11" x14ac:dyDescent="0.25">
      <c r="C385" s="426"/>
      <c r="F385" s="426"/>
      <c r="G385" s="427"/>
      <c r="I385" s="427"/>
      <c r="J385" s="427"/>
      <c r="K385" s="427"/>
    </row>
    <row r="386" spans="3:11" x14ac:dyDescent="0.25">
      <c r="C386" s="426"/>
      <c r="F386" s="426"/>
      <c r="G386" s="427"/>
      <c r="I386" s="427"/>
      <c r="J386" s="427"/>
      <c r="K386" s="427"/>
    </row>
    <row r="387" spans="3:11" x14ac:dyDescent="0.25">
      <c r="C387" s="426"/>
      <c r="F387" s="426"/>
      <c r="G387" s="427"/>
      <c r="I387" s="427"/>
      <c r="J387" s="427"/>
      <c r="K387" s="427"/>
    </row>
    <row r="388" spans="3:11" x14ac:dyDescent="0.25">
      <c r="C388" s="426"/>
      <c r="F388" s="426"/>
      <c r="G388" s="427"/>
      <c r="I388" s="427"/>
      <c r="J388" s="427"/>
      <c r="K388" s="427"/>
    </row>
    <row r="389" spans="3:11" x14ac:dyDescent="0.25">
      <c r="C389" s="426"/>
      <c r="F389" s="426"/>
      <c r="G389" s="427"/>
      <c r="I389" s="427"/>
      <c r="J389" s="427"/>
      <c r="K389" s="427"/>
    </row>
    <row r="390" spans="3:11" x14ac:dyDescent="0.25">
      <c r="C390" s="426"/>
      <c r="F390" s="426"/>
      <c r="G390" s="427"/>
      <c r="I390" s="427"/>
      <c r="J390" s="427"/>
      <c r="K390" s="427"/>
    </row>
    <row r="391" spans="3:11" x14ac:dyDescent="0.25">
      <c r="C391" s="426"/>
      <c r="F391" s="426"/>
      <c r="G391" s="427"/>
      <c r="I391" s="427"/>
      <c r="J391" s="427"/>
      <c r="K391" s="427"/>
    </row>
    <row r="392" spans="3:11" x14ac:dyDescent="0.25">
      <c r="C392" s="426"/>
      <c r="F392" s="426"/>
      <c r="G392" s="427"/>
      <c r="I392" s="427"/>
      <c r="J392" s="427"/>
      <c r="K392" s="427"/>
    </row>
    <row r="393" spans="3:11" x14ac:dyDescent="0.25">
      <c r="C393" s="426"/>
      <c r="F393" s="426"/>
      <c r="G393" s="427"/>
      <c r="I393" s="427"/>
      <c r="J393" s="427"/>
      <c r="K393" s="427"/>
    </row>
    <row r="394" spans="3:11" x14ac:dyDescent="0.25">
      <c r="C394" s="426"/>
      <c r="F394" s="426"/>
      <c r="G394" s="427"/>
      <c r="I394" s="427"/>
      <c r="J394" s="427"/>
      <c r="K394" s="427"/>
    </row>
    <row r="395" spans="3:11" x14ac:dyDescent="0.25">
      <c r="C395" s="426"/>
      <c r="F395" s="426"/>
      <c r="G395" s="427"/>
      <c r="I395" s="427"/>
      <c r="J395" s="427"/>
      <c r="K395" s="427"/>
    </row>
    <row r="396" spans="3:11" x14ac:dyDescent="0.25">
      <c r="C396" s="426"/>
      <c r="F396" s="426"/>
      <c r="G396" s="427"/>
      <c r="I396" s="427"/>
      <c r="J396" s="427"/>
      <c r="K396" s="427"/>
    </row>
    <row r="397" spans="3:11" x14ac:dyDescent="0.25">
      <c r="C397" s="426"/>
      <c r="F397" s="426"/>
      <c r="G397" s="427"/>
      <c r="I397" s="427"/>
      <c r="J397" s="427"/>
      <c r="K397" s="427"/>
    </row>
    <row r="398" spans="3:11" x14ac:dyDescent="0.25">
      <c r="C398" s="426"/>
      <c r="F398" s="426"/>
      <c r="G398" s="427"/>
      <c r="I398" s="427"/>
      <c r="J398" s="427"/>
      <c r="K398" s="427"/>
    </row>
    <row r="399" spans="3:11" x14ac:dyDescent="0.25">
      <c r="C399" s="426"/>
      <c r="F399" s="426"/>
      <c r="G399" s="427"/>
      <c r="I399" s="427"/>
      <c r="J399" s="427"/>
      <c r="K399" s="427"/>
    </row>
    <row r="400" spans="3:11" x14ac:dyDescent="0.25">
      <c r="C400" s="426"/>
      <c r="F400" s="426"/>
      <c r="G400" s="427"/>
      <c r="I400" s="427"/>
      <c r="J400" s="427"/>
      <c r="K400" s="427"/>
    </row>
    <row r="401" spans="3:11" x14ac:dyDescent="0.25">
      <c r="C401" s="426"/>
      <c r="F401" s="426"/>
      <c r="G401" s="427"/>
      <c r="I401" s="427"/>
      <c r="J401" s="427"/>
      <c r="K401" s="427"/>
    </row>
    <row r="402" spans="3:11" x14ac:dyDescent="0.25">
      <c r="C402" s="426"/>
      <c r="F402" s="426"/>
      <c r="G402" s="427"/>
      <c r="I402" s="427"/>
      <c r="J402" s="427"/>
      <c r="K402" s="427"/>
    </row>
    <row r="403" spans="3:11" x14ac:dyDescent="0.25">
      <c r="C403" s="426"/>
      <c r="F403" s="426"/>
      <c r="G403" s="427"/>
      <c r="I403" s="427"/>
      <c r="J403" s="427"/>
      <c r="K403" s="427"/>
    </row>
    <row r="404" spans="3:11" x14ac:dyDescent="0.25">
      <c r="C404" s="426"/>
      <c r="F404" s="426"/>
      <c r="G404" s="427"/>
      <c r="I404" s="427"/>
      <c r="J404" s="427"/>
      <c r="K404" s="427"/>
    </row>
    <row r="405" spans="3:11" x14ac:dyDescent="0.25">
      <c r="C405" s="426"/>
      <c r="F405" s="426"/>
      <c r="G405" s="427"/>
      <c r="I405" s="427"/>
      <c r="J405" s="427"/>
      <c r="K405" s="427"/>
    </row>
    <row r="406" spans="3:11" x14ac:dyDescent="0.25">
      <c r="C406" s="426"/>
      <c r="F406" s="426"/>
      <c r="G406" s="427"/>
      <c r="I406" s="427"/>
      <c r="J406" s="427"/>
      <c r="K406" s="427"/>
    </row>
    <row r="407" spans="3:11" x14ac:dyDescent="0.25">
      <c r="C407" s="426"/>
      <c r="F407" s="426"/>
      <c r="G407" s="427"/>
      <c r="I407" s="427"/>
      <c r="J407" s="427"/>
      <c r="K407" s="427"/>
    </row>
    <row r="408" spans="3:11" x14ac:dyDescent="0.25">
      <c r="C408" s="426"/>
      <c r="F408" s="426"/>
      <c r="G408" s="427"/>
      <c r="I408" s="427"/>
      <c r="J408" s="427"/>
      <c r="K408" s="427"/>
    </row>
    <row r="409" spans="3:11" x14ac:dyDescent="0.25">
      <c r="C409" s="426"/>
      <c r="F409" s="426"/>
      <c r="G409" s="427"/>
      <c r="I409" s="427"/>
      <c r="J409" s="427"/>
      <c r="K409" s="427"/>
    </row>
    <row r="410" spans="3:11" x14ac:dyDescent="0.25">
      <c r="C410" s="426"/>
      <c r="F410" s="426"/>
      <c r="G410" s="427"/>
      <c r="I410" s="427"/>
      <c r="J410" s="427"/>
      <c r="K410" s="427"/>
    </row>
    <row r="411" spans="3:11" x14ac:dyDescent="0.25">
      <c r="C411" s="426"/>
      <c r="F411" s="426"/>
      <c r="G411" s="427"/>
      <c r="I411" s="427"/>
      <c r="J411" s="427"/>
      <c r="K411" s="427"/>
    </row>
    <row r="412" spans="3:11" x14ac:dyDescent="0.25">
      <c r="C412" s="426"/>
      <c r="F412" s="426"/>
      <c r="G412" s="427"/>
      <c r="I412" s="427"/>
      <c r="J412" s="427"/>
      <c r="K412" s="427"/>
    </row>
    <row r="413" spans="3:11" x14ac:dyDescent="0.25">
      <c r="C413" s="426"/>
      <c r="F413" s="426"/>
      <c r="G413" s="427"/>
      <c r="I413" s="427"/>
      <c r="J413" s="427"/>
      <c r="K413" s="427"/>
    </row>
    <row r="414" spans="3:11" x14ac:dyDescent="0.25">
      <c r="C414" s="426"/>
      <c r="F414" s="426"/>
      <c r="G414" s="427"/>
      <c r="I414" s="427"/>
      <c r="J414" s="427"/>
      <c r="K414" s="427"/>
    </row>
    <row r="415" spans="3:11" x14ac:dyDescent="0.25">
      <c r="C415" s="426"/>
      <c r="F415" s="426"/>
      <c r="G415" s="427"/>
      <c r="I415" s="427"/>
      <c r="J415" s="427"/>
      <c r="K415" s="427"/>
    </row>
    <row r="416" spans="3:11" x14ac:dyDescent="0.25">
      <c r="C416" s="426"/>
      <c r="F416" s="426"/>
      <c r="G416" s="427"/>
      <c r="I416" s="427"/>
      <c r="J416" s="427"/>
      <c r="K416" s="427"/>
    </row>
    <row r="417" spans="3:11" x14ac:dyDescent="0.25">
      <c r="C417" s="426"/>
      <c r="F417" s="426"/>
      <c r="G417" s="427"/>
      <c r="I417" s="427"/>
      <c r="J417" s="427"/>
      <c r="K417" s="427"/>
    </row>
    <row r="418" spans="3:11" x14ac:dyDescent="0.25">
      <c r="C418" s="426"/>
      <c r="F418" s="426"/>
      <c r="G418" s="427"/>
      <c r="I418" s="427"/>
      <c r="J418" s="427"/>
      <c r="K418" s="427"/>
    </row>
    <row r="419" spans="3:11" x14ac:dyDescent="0.25">
      <c r="C419" s="426"/>
      <c r="F419" s="426"/>
      <c r="G419" s="427"/>
      <c r="I419" s="427"/>
      <c r="J419" s="427"/>
      <c r="K419" s="427"/>
    </row>
    <row r="420" spans="3:11" x14ac:dyDescent="0.25">
      <c r="C420" s="426"/>
      <c r="F420" s="426"/>
      <c r="G420" s="427"/>
      <c r="I420" s="427"/>
      <c r="J420" s="427"/>
      <c r="K420" s="427"/>
    </row>
    <row r="421" spans="3:11" x14ac:dyDescent="0.25">
      <c r="C421" s="426"/>
      <c r="F421" s="426"/>
      <c r="G421" s="427"/>
      <c r="I421" s="427"/>
      <c r="J421" s="427"/>
      <c r="K421" s="427"/>
    </row>
    <row r="422" spans="3:11" x14ac:dyDescent="0.25">
      <c r="C422" s="426"/>
      <c r="F422" s="426"/>
      <c r="G422" s="427"/>
      <c r="I422" s="427"/>
      <c r="J422" s="427"/>
      <c r="K422" s="427"/>
    </row>
    <row r="423" spans="3:11" x14ac:dyDescent="0.25">
      <c r="C423" s="426"/>
      <c r="F423" s="426"/>
      <c r="G423" s="427"/>
      <c r="I423" s="427"/>
      <c r="J423" s="427"/>
      <c r="K423" s="427"/>
    </row>
    <row r="424" spans="3:11" x14ac:dyDescent="0.25">
      <c r="C424" s="426"/>
      <c r="F424" s="426"/>
      <c r="G424" s="427"/>
      <c r="I424" s="427"/>
      <c r="J424" s="427"/>
      <c r="K424" s="427"/>
    </row>
    <row r="425" spans="3:11" x14ac:dyDescent="0.25">
      <c r="C425" s="426"/>
      <c r="F425" s="426"/>
      <c r="G425" s="427"/>
      <c r="I425" s="427"/>
      <c r="J425" s="427"/>
      <c r="K425" s="427"/>
    </row>
    <row r="426" spans="3:11" x14ac:dyDescent="0.25">
      <c r="C426" s="426"/>
      <c r="F426" s="426"/>
      <c r="G426" s="427"/>
      <c r="I426" s="427"/>
      <c r="J426" s="427"/>
      <c r="K426" s="427"/>
    </row>
    <row r="427" spans="3:11" x14ac:dyDescent="0.25">
      <c r="C427" s="426"/>
      <c r="F427" s="426"/>
      <c r="G427" s="427"/>
      <c r="I427" s="427"/>
      <c r="J427" s="427"/>
      <c r="K427" s="427"/>
    </row>
    <row r="428" spans="3:11" x14ac:dyDescent="0.25">
      <c r="C428" s="426"/>
      <c r="F428" s="426"/>
      <c r="G428" s="427"/>
      <c r="I428" s="427"/>
      <c r="J428" s="427"/>
      <c r="K428" s="427"/>
    </row>
    <row r="429" spans="3:11" x14ac:dyDescent="0.25">
      <c r="C429" s="426"/>
      <c r="F429" s="426"/>
      <c r="G429" s="427"/>
      <c r="I429" s="427"/>
      <c r="J429" s="427"/>
      <c r="K429" s="427"/>
    </row>
    <row r="430" spans="3:11" x14ac:dyDescent="0.25">
      <c r="C430" s="426"/>
      <c r="F430" s="426"/>
      <c r="G430" s="427"/>
      <c r="I430" s="427"/>
      <c r="J430" s="427"/>
      <c r="K430" s="427"/>
    </row>
    <row r="431" spans="3:11" x14ac:dyDescent="0.25">
      <c r="C431" s="426"/>
      <c r="F431" s="426"/>
      <c r="G431" s="427"/>
      <c r="I431" s="427"/>
      <c r="J431" s="427"/>
      <c r="K431" s="427"/>
    </row>
    <row r="432" spans="3:11" x14ac:dyDescent="0.25">
      <c r="C432" s="426"/>
      <c r="F432" s="426"/>
      <c r="G432" s="427"/>
      <c r="I432" s="427"/>
      <c r="J432" s="427"/>
      <c r="K432" s="427"/>
    </row>
    <row r="433" spans="3:11" x14ac:dyDescent="0.25">
      <c r="C433" s="426"/>
      <c r="F433" s="426"/>
      <c r="G433" s="427"/>
      <c r="I433" s="427"/>
      <c r="J433" s="427"/>
      <c r="K433" s="427"/>
    </row>
    <row r="434" spans="3:11" x14ac:dyDescent="0.25">
      <c r="C434" s="426"/>
      <c r="F434" s="426"/>
      <c r="G434" s="427"/>
      <c r="I434" s="427"/>
      <c r="J434" s="427"/>
      <c r="K434" s="427"/>
    </row>
    <row r="435" spans="3:11" x14ac:dyDescent="0.25">
      <c r="C435" s="426"/>
      <c r="F435" s="426"/>
      <c r="G435" s="427"/>
      <c r="I435" s="427"/>
      <c r="J435" s="427"/>
      <c r="K435" s="427"/>
    </row>
    <row r="436" spans="3:11" x14ac:dyDescent="0.25">
      <c r="C436" s="426"/>
      <c r="F436" s="426"/>
      <c r="G436" s="427"/>
      <c r="I436" s="427"/>
      <c r="J436" s="427"/>
      <c r="K436" s="427"/>
    </row>
    <row r="437" spans="3:11" x14ac:dyDescent="0.25">
      <c r="C437" s="426"/>
      <c r="F437" s="426"/>
      <c r="G437" s="427"/>
      <c r="I437" s="427"/>
      <c r="J437" s="427"/>
      <c r="K437" s="427"/>
    </row>
    <row r="438" spans="3:11" x14ac:dyDescent="0.25">
      <c r="C438" s="426"/>
      <c r="F438" s="426"/>
      <c r="G438" s="427"/>
      <c r="I438" s="427"/>
      <c r="J438" s="427"/>
      <c r="K438" s="427"/>
    </row>
    <row r="439" spans="3:11" x14ac:dyDescent="0.25">
      <c r="C439" s="426"/>
      <c r="F439" s="426"/>
      <c r="G439" s="427"/>
      <c r="I439" s="427"/>
      <c r="J439" s="427"/>
      <c r="K439" s="427"/>
    </row>
    <row r="440" spans="3:11" x14ac:dyDescent="0.25">
      <c r="C440" s="426"/>
      <c r="F440" s="426"/>
      <c r="G440" s="427"/>
      <c r="I440" s="427"/>
      <c r="J440" s="427"/>
      <c r="K440" s="427"/>
    </row>
    <row r="441" spans="3:11" x14ac:dyDescent="0.25">
      <c r="C441" s="426"/>
      <c r="F441" s="426"/>
      <c r="G441" s="427"/>
      <c r="I441" s="427"/>
      <c r="J441" s="427"/>
      <c r="K441" s="427"/>
    </row>
    <row r="442" spans="3:11" x14ac:dyDescent="0.25">
      <c r="C442" s="426"/>
      <c r="F442" s="426"/>
      <c r="G442" s="427"/>
      <c r="I442" s="427"/>
      <c r="J442" s="427"/>
      <c r="K442" s="427"/>
    </row>
    <row r="443" spans="3:11" x14ac:dyDescent="0.25">
      <c r="C443" s="426"/>
      <c r="F443" s="426"/>
      <c r="G443" s="427"/>
      <c r="I443" s="427"/>
      <c r="J443" s="427"/>
      <c r="K443" s="427"/>
    </row>
    <row r="444" spans="3:11" x14ac:dyDescent="0.25">
      <c r="C444" s="426"/>
      <c r="F444" s="426"/>
      <c r="G444" s="427"/>
      <c r="I444" s="427"/>
      <c r="J444" s="427"/>
      <c r="K444" s="427"/>
    </row>
    <row r="445" spans="3:11" x14ac:dyDescent="0.25">
      <c r="C445" s="426"/>
      <c r="F445" s="426"/>
      <c r="G445" s="427"/>
      <c r="I445" s="427"/>
      <c r="J445" s="427"/>
      <c r="K445" s="427"/>
    </row>
    <row r="446" spans="3:11" x14ac:dyDescent="0.25">
      <c r="C446" s="426"/>
      <c r="F446" s="426"/>
      <c r="G446" s="427"/>
      <c r="I446" s="427"/>
      <c r="J446" s="427"/>
      <c r="K446" s="427"/>
    </row>
    <row r="447" spans="3:11" x14ac:dyDescent="0.25">
      <c r="C447" s="426"/>
      <c r="F447" s="426"/>
      <c r="G447" s="427"/>
      <c r="I447" s="427"/>
      <c r="J447" s="427"/>
      <c r="K447" s="427"/>
    </row>
    <row r="448" spans="3:11" x14ac:dyDescent="0.25">
      <c r="C448" s="426"/>
      <c r="F448" s="426"/>
      <c r="G448" s="427"/>
      <c r="I448" s="427"/>
      <c r="J448" s="427"/>
      <c r="K448" s="427"/>
    </row>
    <row r="449" spans="3:11" x14ac:dyDescent="0.25">
      <c r="C449" s="426"/>
      <c r="F449" s="426"/>
      <c r="G449" s="427"/>
      <c r="I449" s="427"/>
      <c r="J449" s="427"/>
      <c r="K449" s="427"/>
    </row>
    <row r="450" spans="3:11" x14ac:dyDescent="0.25">
      <c r="C450" s="426"/>
      <c r="F450" s="426"/>
      <c r="G450" s="427"/>
      <c r="I450" s="427"/>
      <c r="J450" s="427"/>
      <c r="K450" s="427"/>
    </row>
    <row r="451" spans="3:11" x14ac:dyDescent="0.25">
      <c r="C451" s="426"/>
      <c r="F451" s="426"/>
      <c r="G451" s="427"/>
      <c r="I451" s="427"/>
      <c r="J451" s="427"/>
      <c r="K451" s="427"/>
    </row>
    <row r="452" spans="3:11" x14ac:dyDescent="0.25">
      <c r="C452" s="426"/>
      <c r="F452" s="426"/>
      <c r="G452" s="427"/>
      <c r="I452" s="427"/>
      <c r="J452" s="427"/>
      <c r="K452" s="427"/>
    </row>
    <row r="453" spans="3:11" x14ac:dyDescent="0.25">
      <c r="C453" s="426"/>
      <c r="F453" s="426"/>
      <c r="G453" s="427"/>
      <c r="I453" s="427"/>
      <c r="J453" s="427"/>
      <c r="K453" s="427"/>
    </row>
    <row r="454" spans="3:11" x14ac:dyDescent="0.25">
      <c r="C454" s="426"/>
      <c r="F454" s="426"/>
      <c r="G454" s="427"/>
      <c r="I454" s="427"/>
      <c r="J454" s="427"/>
      <c r="K454" s="427"/>
    </row>
    <row r="455" spans="3:11" x14ac:dyDescent="0.25">
      <c r="C455" s="426"/>
      <c r="F455" s="426"/>
      <c r="G455" s="427"/>
      <c r="I455" s="427"/>
      <c r="J455" s="427"/>
      <c r="K455" s="427"/>
    </row>
    <row r="456" spans="3:11" x14ac:dyDescent="0.25">
      <c r="C456" s="426"/>
      <c r="F456" s="426"/>
      <c r="G456" s="427"/>
      <c r="I456" s="427"/>
      <c r="J456" s="427"/>
      <c r="K456" s="427"/>
    </row>
    <row r="457" spans="3:11" x14ac:dyDescent="0.25">
      <c r="C457" s="426"/>
      <c r="F457" s="426"/>
      <c r="G457" s="427"/>
      <c r="I457" s="427"/>
      <c r="J457" s="427"/>
      <c r="K457" s="427"/>
    </row>
    <row r="458" spans="3:11" x14ac:dyDescent="0.25">
      <c r="C458" s="426"/>
      <c r="F458" s="426"/>
      <c r="G458" s="427"/>
      <c r="I458" s="427"/>
      <c r="J458" s="427"/>
      <c r="K458" s="427"/>
    </row>
    <row r="459" spans="3:11" x14ac:dyDescent="0.25">
      <c r="C459" s="426"/>
      <c r="F459" s="426"/>
      <c r="G459" s="427"/>
      <c r="I459" s="427"/>
      <c r="J459" s="427"/>
      <c r="K459" s="427"/>
    </row>
    <row r="460" spans="3:11" x14ac:dyDescent="0.25">
      <c r="C460" s="426"/>
      <c r="F460" s="426"/>
      <c r="G460" s="427"/>
      <c r="I460" s="427"/>
      <c r="J460" s="427"/>
      <c r="K460" s="427"/>
    </row>
    <row r="461" spans="3:11" x14ac:dyDescent="0.25">
      <c r="C461" s="426"/>
      <c r="F461" s="426"/>
      <c r="G461" s="427"/>
      <c r="I461" s="427"/>
      <c r="J461" s="427"/>
      <c r="K461" s="427"/>
    </row>
    <row r="462" spans="3:11" x14ac:dyDescent="0.25">
      <c r="C462" s="426"/>
      <c r="F462" s="426"/>
      <c r="G462" s="427"/>
      <c r="I462" s="427"/>
      <c r="J462" s="427"/>
      <c r="K462" s="427"/>
    </row>
    <row r="463" spans="3:11" x14ac:dyDescent="0.25">
      <c r="C463" s="426"/>
      <c r="F463" s="426"/>
      <c r="G463" s="427"/>
      <c r="I463" s="427"/>
      <c r="J463" s="427"/>
      <c r="K463" s="427"/>
    </row>
    <row r="464" spans="3:11" x14ac:dyDescent="0.25">
      <c r="C464" s="426"/>
      <c r="F464" s="426"/>
      <c r="G464" s="427"/>
      <c r="I464" s="427"/>
      <c r="J464" s="427"/>
      <c r="K464" s="427"/>
    </row>
    <row r="465" spans="3:11" x14ac:dyDescent="0.25">
      <c r="C465" s="426"/>
      <c r="F465" s="426"/>
      <c r="G465" s="427"/>
      <c r="I465" s="427"/>
      <c r="J465" s="427"/>
      <c r="K465" s="427"/>
    </row>
    <row r="466" spans="3:11" x14ac:dyDescent="0.25">
      <c r="C466" s="426"/>
      <c r="F466" s="426"/>
      <c r="G466" s="427"/>
      <c r="I466" s="427"/>
      <c r="J466" s="427"/>
      <c r="K466" s="427"/>
    </row>
    <row r="467" spans="3:11" x14ac:dyDescent="0.25">
      <c r="C467" s="426"/>
      <c r="F467" s="426"/>
      <c r="G467" s="427"/>
      <c r="I467" s="427"/>
      <c r="J467" s="427"/>
      <c r="K467" s="427"/>
    </row>
    <row r="468" spans="3:11" x14ac:dyDescent="0.25">
      <c r="C468" s="426"/>
      <c r="F468" s="426"/>
      <c r="G468" s="427"/>
      <c r="I468" s="427"/>
      <c r="J468" s="427"/>
      <c r="K468" s="427"/>
    </row>
    <row r="469" spans="3:11" x14ac:dyDescent="0.25">
      <c r="C469" s="426"/>
      <c r="F469" s="426"/>
      <c r="G469" s="427"/>
      <c r="I469" s="427"/>
      <c r="J469" s="427"/>
      <c r="K469" s="427"/>
    </row>
    <row r="470" spans="3:11" x14ac:dyDescent="0.25">
      <c r="C470" s="426"/>
      <c r="F470" s="426"/>
      <c r="G470" s="427"/>
      <c r="I470" s="427"/>
      <c r="J470" s="427"/>
      <c r="K470" s="427"/>
    </row>
    <row r="471" spans="3:11" x14ac:dyDescent="0.25">
      <c r="C471" s="426"/>
      <c r="F471" s="426"/>
      <c r="G471" s="427"/>
      <c r="I471" s="427"/>
      <c r="J471" s="427"/>
      <c r="K471" s="427"/>
    </row>
    <row r="472" spans="3:11" x14ac:dyDescent="0.25">
      <c r="C472" s="426"/>
      <c r="F472" s="426"/>
      <c r="G472" s="427"/>
      <c r="I472" s="427"/>
      <c r="J472" s="427"/>
      <c r="K472" s="427"/>
    </row>
    <row r="473" spans="3:11" x14ac:dyDescent="0.25">
      <c r="C473" s="426"/>
      <c r="F473" s="426"/>
      <c r="G473" s="427"/>
      <c r="I473" s="427"/>
      <c r="J473" s="427"/>
      <c r="K473" s="427"/>
    </row>
    <row r="474" spans="3:11" x14ac:dyDescent="0.25">
      <c r="C474" s="426"/>
      <c r="F474" s="426"/>
      <c r="G474" s="427"/>
      <c r="I474" s="427"/>
      <c r="J474" s="427"/>
      <c r="K474" s="427"/>
    </row>
    <row r="475" spans="3:11" x14ac:dyDescent="0.25">
      <c r="C475" s="426"/>
      <c r="F475" s="426"/>
      <c r="G475" s="427"/>
      <c r="I475" s="427"/>
      <c r="J475" s="427"/>
      <c r="K475" s="427"/>
    </row>
    <row r="476" spans="3:11" x14ac:dyDescent="0.25">
      <c r="C476" s="426"/>
      <c r="F476" s="426"/>
      <c r="G476" s="427"/>
      <c r="I476" s="427"/>
      <c r="J476" s="427"/>
      <c r="K476" s="427"/>
    </row>
    <row r="477" spans="3:11" x14ac:dyDescent="0.25">
      <c r="C477" s="426"/>
      <c r="F477" s="426"/>
      <c r="G477" s="427"/>
      <c r="I477" s="427"/>
      <c r="J477" s="427"/>
      <c r="K477" s="427"/>
    </row>
    <row r="478" spans="3:11" x14ac:dyDescent="0.25">
      <c r="C478" s="426"/>
      <c r="F478" s="426"/>
      <c r="G478" s="427"/>
      <c r="I478" s="427"/>
      <c r="J478" s="427"/>
      <c r="K478" s="427"/>
    </row>
    <row r="479" spans="3:11" x14ac:dyDescent="0.25">
      <c r="C479" s="426"/>
      <c r="F479" s="426"/>
      <c r="G479" s="427"/>
      <c r="I479" s="427"/>
      <c r="J479" s="427"/>
      <c r="K479" s="427"/>
    </row>
    <row r="480" spans="3:11" x14ac:dyDescent="0.25">
      <c r="C480" s="426"/>
      <c r="F480" s="426"/>
      <c r="G480" s="427"/>
      <c r="I480" s="427"/>
      <c r="J480" s="427"/>
      <c r="K480" s="427"/>
    </row>
    <row r="481" spans="3:11" x14ac:dyDescent="0.25">
      <c r="C481" s="426"/>
      <c r="F481" s="426"/>
      <c r="G481" s="427"/>
      <c r="I481" s="427"/>
      <c r="J481" s="427"/>
      <c r="K481" s="427"/>
    </row>
    <row r="482" spans="3:11" x14ac:dyDescent="0.25">
      <c r="C482" s="426"/>
      <c r="F482" s="426"/>
      <c r="G482" s="427"/>
      <c r="I482" s="427"/>
      <c r="J482" s="427"/>
      <c r="K482" s="427"/>
    </row>
    <row r="483" spans="3:11" x14ac:dyDescent="0.25">
      <c r="C483" s="426"/>
      <c r="F483" s="426"/>
      <c r="G483" s="427"/>
      <c r="I483" s="427"/>
      <c r="J483" s="427"/>
      <c r="K483" s="427"/>
    </row>
    <row r="484" spans="3:11" x14ac:dyDescent="0.25">
      <c r="C484" s="426"/>
      <c r="F484" s="426"/>
      <c r="G484" s="427"/>
      <c r="I484" s="427"/>
      <c r="J484" s="427"/>
      <c r="K484" s="427"/>
    </row>
    <row r="485" spans="3:11" x14ac:dyDescent="0.25">
      <c r="C485" s="426"/>
      <c r="F485" s="426"/>
      <c r="G485" s="427"/>
      <c r="I485" s="427"/>
      <c r="J485" s="427"/>
      <c r="K485" s="427"/>
    </row>
    <row r="486" spans="3:11" x14ac:dyDescent="0.25">
      <c r="C486" s="426"/>
      <c r="F486" s="426"/>
      <c r="G486" s="427"/>
      <c r="I486" s="427"/>
      <c r="J486" s="427"/>
      <c r="K486" s="427"/>
    </row>
    <row r="487" spans="3:11" x14ac:dyDescent="0.25">
      <c r="C487" s="426"/>
      <c r="F487" s="426"/>
      <c r="G487" s="427"/>
      <c r="I487" s="427"/>
      <c r="J487" s="427"/>
      <c r="K487" s="427"/>
    </row>
    <row r="488" spans="3:11" x14ac:dyDescent="0.25">
      <c r="C488" s="426"/>
      <c r="F488" s="426"/>
      <c r="G488" s="427"/>
      <c r="I488" s="427"/>
      <c r="J488" s="427"/>
      <c r="K488" s="427"/>
    </row>
    <row r="489" spans="3:11" x14ac:dyDescent="0.25">
      <c r="C489" s="426"/>
      <c r="F489" s="426"/>
      <c r="G489" s="427"/>
      <c r="I489" s="427"/>
      <c r="J489" s="427"/>
      <c r="K489" s="427"/>
    </row>
    <row r="490" spans="3:11" x14ac:dyDescent="0.25">
      <c r="C490" s="426"/>
      <c r="F490" s="426"/>
      <c r="G490" s="427"/>
      <c r="I490" s="427"/>
      <c r="J490" s="427"/>
      <c r="K490" s="427"/>
    </row>
    <row r="491" spans="3:11" x14ac:dyDescent="0.25">
      <c r="C491" s="426"/>
      <c r="F491" s="426"/>
      <c r="G491" s="427"/>
      <c r="I491" s="427"/>
      <c r="J491" s="427"/>
      <c r="K491" s="427"/>
    </row>
    <row r="492" spans="3:11" x14ac:dyDescent="0.25">
      <c r="C492" s="426"/>
      <c r="F492" s="426"/>
      <c r="G492" s="427"/>
      <c r="I492" s="427"/>
      <c r="J492" s="427"/>
      <c r="K492" s="427"/>
    </row>
    <row r="493" spans="3:11" x14ac:dyDescent="0.25">
      <c r="C493" s="426"/>
      <c r="F493" s="426"/>
      <c r="G493" s="427"/>
      <c r="I493" s="427"/>
      <c r="J493" s="427"/>
      <c r="K493" s="427"/>
    </row>
    <row r="494" spans="3:11" x14ac:dyDescent="0.25">
      <c r="C494" s="426"/>
      <c r="F494" s="426"/>
      <c r="G494" s="427"/>
      <c r="I494" s="427"/>
      <c r="J494" s="427"/>
      <c r="K494" s="427"/>
    </row>
    <row r="495" spans="3:11" x14ac:dyDescent="0.25">
      <c r="C495" s="426"/>
      <c r="F495" s="426"/>
      <c r="G495" s="427"/>
      <c r="I495" s="427"/>
      <c r="J495" s="427"/>
      <c r="K495" s="427"/>
    </row>
    <row r="496" spans="3:11" x14ac:dyDescent="0.25">
      <c r="C496" s="426"/>
      <c r="F496" s="426"/>
      <c r="G496" s="427"/>
      <c r="I496" s="427"/>
      <c r="J496" s="427"/>
      <c r="K496" s="427"/>
    </row>
    <row r="497" spans="3:11" x14ac:dyDescent="0.25">
      <c r="C497" s="426"/>
      <c r="F497" s="426"/>
      <c r="G497" s="427"/>
      <c r="I497" s="427"/>
      <c r="J497" s="427"/>
      <c r="K497" s="427"/>
    </row>
    <row r="498" spans="3:11" x14ac:dyDescent="0.25">
      <c r="C498" s="426"/>
      <c r="F498" s="426"/>
      <c r="G498" s="427"/>
      <c r="I498" s="427"/>
      <c r="J498" s="427"/>
      <c r="K498" s="427"/>
    </row>
    <row r="499" spans="3:11" x14ac:dyDescent="0.25">
      <c r="C499" s="426"/>
      <c r="F499" s="426"/>
      <c r="G499" s="427"/>
      <c r="I499" s="427"/>
      <c r="J499" s="427"/>
      <c r="K499" s="427"/>
    </row>
    <row r="500" spans="3:11" x14ac:dyDescent="0.25">
      <c r="C500" s="426"/>
      <c r="F500" s="426"/>
      <c r="G500" s="427"/>
      <c r="I500" s="427"/>
      <c r="J500" s="427"/>
      <c r="K500" s="427"/>
    </row>
    <row r="501" spans="3:11" x14ac:dyDescent="0.25">
      <c r="C501" s="426"/>
      <c r="F501" s="426"/>
      <c r="G501" s="427"/>
      <c r="I501" s="427"/>
      <c r="J501" s="427"/>
      <c r="K501" s="427"/>
    </row>
    <row r="502" spans="3:11" x14ac:dyDescent="0.25">
      <c r="C502" s="426"/>
      <c r="F502" s="426"/>
      <c r="G502" s="427"/>
      <c r="I502" s="427"/>
      <c r="J502" s="427"/>
      <c r="K502" s="427"/>
    </row>
    <row r="503" spans="3:11" x14ac:dyDescent="0.25">
      <c r="C503" s="426"/>
      <c r="F503" s="426"/>
      <c r="G503" s="427"/>
      <c r="I503" s="427"/>
      <c r="J503" s="427"/>
      <c r="K503" s="427"/>
    </row>
    <row r="504" spans="3:11" x14ac:dyDescent="0.25">
      <c r="C504" s="426"/>
      <c r="F504" s="426"/>
      <c r="G504" s="427"/>
      <c r="I504" s="427"/>
      <c r="J504" s="427"/>
      <c r="K504" s="427"/>
    </row>
    <row r="505" spans="3:11" x14ac:dyDescent="0.25">
      <c r="C505" s="426"/>
      <c r="F505" s="426"/>
      <c r="G505" s="427"/>
      <c r="I505" s="427"/>
      <c r="J505" s="427"/>
      <c r="K505" s="427"/>
    </row>
    <row r="506" spans="3:11" x14ac:dyDescent="0.25">
      <c r="C506" s="426"/>
      <c r="F506" s="426"/>
      <c r="G506" s="427"/>
      <c r="I506" s="427"/>
      <c r="J506" s="427"/>
      <c r="K506" s="427"/>
    </row>
    <row r="507" spans="3:11" x14ac:dyDescent="0.25">
      <c r="C507" s="426"/>
      <c r="F507" s="426"/>
      <c r="G507" s="427"/>
      <c r="I507" s="427"/>
      <c r="J507" s="427"/>
      <c r="K507" s="427"/>
    </row>
    <row r="508" spans="3:11" x14ac:dyDescent="0.25">
      <c r="C508" s="426"/>
      <c r="F508" s="426"/>
      <c r="G508" s="427"/>
      <c r="I508" s="427"/>
      <c r="J508" s="427"/>
      <c r="K508" s="427"/>
    </row>
    <row r="509" spans="3:11" x14ac:dyDescent="0.25">
      <c r="C509" s="426"/>
      <c r="F509" s="426"/>
      <c r="G509" s="427"/>
      <c r="I509" s="427"/>
      <c r="J509" s="427"/>
      <c r="K509" s="427"/>
    </row>
    <row r="510" spans="3:11" x14ac:dyDescent="0.25">
      <c r="C510" s="426"/>
      <c r="F510" s="426"/>
      <c r="G510" s="427"/>
      <c r="I510" s="427"/>
      <c r="J510" s="427"/>
      <c r="K510" s="427"/>
    </row>
    <row r="511" spans="3:11" x14ac:dyDescent="0.25">
      <c r="C511" s="426"/>
      <c r="F511" s="426"/>
      <c r="G511" s="427"/>
      <c r="I511" s="427"/>
      <c r="J511" s="427"/>
      <c r="K511" s="427"/>
    </row>
    <row r="512" spans="3:11" x14ac:dyDescent="0.25">
      <c r="C512" s="426"/>
      <c r="F512" s="426"/>
      <c r="G512" s="427"/>
      <c r="I512" s="427"/>
      <c r="J512" s="427"/>
      <c r="K512" s="427"/>
    </row>
    <row r="513" spans="3:11" x14ac:dyDescent="0.25">
      <c r="C513" s="426"/>
      <c r="F513" s="426"/>
      <c r="G513" s="427"/>
      <c r="I513" s="427"/>
      <c r="J513" s="427"/>
      <c r="K513" s="427"/>
    </row>
    <row r="514" spans="3:11" x14ac:dyDescent="0.25">
      <c r="C514" s="426"/>
      <c r="F514" s="426"/>
      <c r="G514" s="427"/>
      <c r="I514" s="427"/>
      <c r="J514" s="427"/>
      <c r="K514" s="427"/>
    </row>
    <row r="515" spans="3:11" x14ac:dyDescent="0.25">
      <c r="C515" s="426"/>
      <c r="F515" s="426"/>
      <c r="G515" s="427"/>
      <c r="I515" s="427"/>
      <c r="J515" s="427"/>
      <c r="K515" s="427"/>
    </row>
    <row r="516" spans="3:11" x14ac:dyDescent="0.25">
      <c r="C516" s="426"/>
      <c r="F516" s="426"/>
      <c r="G516" s="427"/>
      <c r="I516" s="427"/>
      <c r="J516" s="427"/>
      <c r="K516" s="427"/>
    </row>
    <row r="517" spans="3:11" x14ac:dyDescent="0.25">
      <c r="C517" s="426"/>
      <c r="F517" s="426"/>
      <c r="G517" s="427"/>
      <c r="I517" s="427"/>
      <c r="J517" s="427"/>
      <c r="K517" s="427"/>
    </row>
    <row r="518" spans="3:11" x14ac:dyDescent="0.25">
      <c r="C518" s="426"/>
      <c r="F518" s="426"/>
      <c r="G518" s="427"/>
      <c r="I518" s="427"/>
      <c r="J518" s="427"/>
      <c r="K518" s="427"/>
    </row>
    <row r="519" spans="3:11" x14ac:dyDescent="0.25">
      <c r="C519" s="426"/>
      <c r="F519" s="426"/>
      <c r="G519" s="427"/>
      <c r="I519" s="427"/>
      <c r="J519" s="427"/>
      <c r="K519" s="427"/>
    </row>
    <row r="520" spans="3:11" x14ac:dyDescent="0.25">
      <c r="C520" s="426"/>
      <c r="F520" s="426"/>
      <c r="G520" s="427"/>
      <c r="I520" s="427"/>
      <c r="J520" s="427"/>
      <c r="K520" s="427"/>
    </row>
    <row r="521" spans="3:11" x14ac:dyDescent="0.25">
      <c r="C521" s="426"/>
      <c r="F521" s="426"/>
      <c r="G521" s="427"/>
      <c r="I521" s="427"/>
      <c r="J521" s="427"/>
      <c r="K521" s="427"/>
    </row>
    <row r="522" spans="3:11" x14ac:dyDescent="0.25">
      <c r="C522" s="426"/>
      <c r="F522" s="426"/>
      <c r="G522" s="427"/>
      <c r="I522" s="427"/>
      <c r="J522" s="427"/>
      <c r="K522" s="427"/>
    </row>
    <row r="523" spans="3:11" x14ac:dyDescent="0.25">
      <c r="C523" s="426"/>
      <c r="F523" s="426"/>
      <c r="G523" s="427"/>
      <c r="I523" s="427"/>
      <c r="J523" s="427"/>
      <c r="K523" s="427"/>
    </row>
    <row r="524" spans="3:11" x14ac:dyDescent="0.25">
      <c r="C524" s="426"/>
      <c r="F524" s="426"/>
      <c r="G524" s="427"/>
      <c r="I524" s="427"/>
      <c r="J524" s="427"/>
      <c r="K524" s="427"/>
    </row>
    <row r="525" spans="3:11" x14ac:dyDescent="0.25">
      <c r="C525" s="426"/>
      <c r="F525" s="426"/>
      <c r="G525" s="427"/>
      <c r="I525" s="427"/>
      <c r="J525" s="427"/>
      <c r="K525" s="427"/>
    </row>
    <row r="526" spans="3:11" x14ac:dyDescent="0.25">
      <c r="C526" s="426"/>
      <c r="F526" s="426"/>
      <c r="G526" s="427"/>
      <c r="I526" s="427"/>
      <c r="J526" s="427"/>
      <c r="K526" s="427"/>
    </row>
    <row r="527" spans="3:11" x14ac:dyDescent="0.25">
      <c r="C527" s="426"/>
      <c r="F527" s="426"/>
      <c r="G527" s="427"/>
      <c r="I527" s="427"/>
      <c r="J527" s="427"/>
      <c r="K527" s="427"/>
    </row>
    <row r="528" spans="3:11" x14ac:dyDescent="0.25">
      <c r="C528" s="426"/>
      <c r="F528" s="426"/>
      <c r="G528" s="427"/>
      <c r="I528" s="427"/>
      <c r="J528" s="427"/>
      <c r="K528" s="427"/>
    </row>
    <row r="529" spans="3:11" x14ac:dyDescent="0.25">
      <c r="C529" s="426"/>
      <c r="F529" s="426"/>
      <c r="G529" s="427"/>
      <c r="I529" s="427"/>
      <c r="J529" s="427"/>
      <c r="K529" s="427"/>
    </row>
    <row r="530" spans="3:11" x14ac:dyDescent="0.25">
      <c r="C530" s="426"/>
      <c r="F530" s="426"/>
      <c r="G530" s="427"/>
      <c r="I530" s="427"/>
      <c r="J530" s="427"/>
      <c r="K530" s="427"/>
    </row>
    <row r="531" spans="3:11" x14ac:dyDescent="0.25">
      <c r="C531" s="426"/>
      <c r="F531" s="426"/>
      <c r="G531" s="427"/>
      <c r="I531" s="427"/>
      <c r="J531" s="427"/>
      <c r="K531" s="427"/>
    </row>
    <row r="532" spans="3:11" x14ac:dyDescent="0.25">
      <c r="C532" s="426"/>
      <c r="F532" s="426"/>
      <c r="G532" s="427"/>
      <c r="I532" s="427"/>
      <c r="J532" s="427"/>
      <c r="K532" s="427"/>
    </row>
    <row r="533" spans="3:11" x14ac:dyDescent="0.25">
      <c r="C533" s="426"/>
      <c r="F533" s="426"/>
      <c r="G533" s="427"/>
      <c r="I533" s="427"/>
      <c r="J533" s="427"/>
      <c r="K533" s="427"/>
    </row>
    <row r="534" spans="3:11" x14ac:dyDescent="0.25">
      <c r="C534" s="426"/>
      <c r="F534" s="426"/>
      <c r="G534" s="427"/>
      <c r="I534" s="427"/>
      <c r="J534" s="427"/>
      <c r="K534" s="427"/>
    </row>
    <row r="535" spans="3:11" x14ac:dyDescent="0.25">
      <c r="C535" s="426"/>
      <c r="F535" s="426"/>
      <c r="G535" s="427"/>
      <c r="I535" s="427"/>
      <c r="J535" s="427"/>
      <c r="K535" s="427"/>
    </row>
    <row r="536" spans="3:11" x14ac:dyDescent="0.25">
      <c r="C536" s="426"/>
      <c r="F536" s="426"/>
      <c r="G536" s="427"/>
      <c r="I536" s="427"/>
      <c r="J536" s="427"/>
      <c r="K536" s="427"/>
    </row>
    <row r="537" spans="3:11" x14ac:dyDescent="0.25">
      <c r="C537" s="426"/>
      <c r="F537" s="426"/>
      <c r="G537" s="427"/>
      <c r="I537" s="427"/>
      <c r="J537" s="427"/>
      <c r="K537" s="427"/>
    </row>
    <row r="538" spans="3:11" x14ac:dyDescent="0.25">
      <c r="C538" s="426"/>
      <c r="F538" s="426"/>
      <c r="G538" s="427"/>
      <c r="I538" s="427"/>
      <c r="J538" s="427"/>
      <c r="K538" s="427"/>
    </row>
    <row r="539" spans="3:11" x14ac:dyDescent="0.25">
      <c r="C539" s="426"/>
      <c r="F539" s="426"/>
      <c r="G539" s="427"/>
      <c r="I539" s="427"/>
      <c r="J539" s="427"/>
      <c r="K539" s="427"/>
    </row>
    <row r="540" spans="3:11" x14ac:dyDescent="0.25">
      <c r="C540" s="426"/>
      <c r="F540" s="426"/>
      <c r="G540" s="427"/>
      <c r="I540" s="427"/>
      <c r="J540" s="427"/>
      <c r="K540" s="427"/>
    </row>
    <row r="541" spans="3:11" x14ac:dyDescent="0.25">
      <c r="C541" s="426"/>
      <c r="F541" s="426"/>
      <c r="G541" s="427"/>
      <c r="I541" s="427"/>
      <c r="J541" s="427"/>
      <c r="K541" s="427"/>
    </row>
    <row r="542" spans="3:11" x14ac:dyDescent="0.25">
      <c r="C542" s="426"/>
      <c r="F542" s="426"/>
      <c r="G542" s="427"/>
      <c r="I542" s="427"/>
      <c r="J542" s="427"/>
      <c r="K542" s="427"/>
    </row>
    <row r="543" spans="3:11" x14ac:dyDescent="0.25">
      <c r="C543" s="426"/>
      <c r="F543" s="426"/>
      <c r="G543" s="427"/>
      <c r="I543" s="427"/>
      <c r="J543" s="427"/>
      <c r="K543" s="427"/>
    </row>
    <row r="544" spans="3:11" x14ac:dyDescent="0.25">
      <c r="C544" s="426"/>
      <c r="F544" s="426"/>
      <c r="G544" s="427"/>
      <c r="I544" s="427"/>
      <c r="J544" s="427"/>
      <c r="K544" s="427"/>
    </row>
    <row r="545" spans="3:11" x14ac:dyDescent="0.25">
      <c r="C545" s="426"/>
      <c r="F545" s="426"/>
      <c r="G545" s="427"/>
      <c r="I545" s="427"/>
      <c r="J545" s="427"/>
      <c r="K545" s="427"/>
    </row>
    <row r="546" spans="3:11" x14ac:dyDescent="0.25">
      <c r="C546" s="426"/>
      <c r="F546" s="426"/>
      <c r="G546" s="427"/>
      <c r="I546" s="427"/>
      <c r="J546" s="427"/>
      <c r="K546" s="427"/>
    </row>
    <row r="547" spans="3:11" x14ac:dyDescent="0.25">
      <c r="C547" s="426"/>
      <c r="F547" s="426"/>
      <c r="G547" s="427"/>
      <c r="I547" s="427"/>
      <c r="J547" s="427"/>
      <c r="K547" s="427"/>
    </row>
    <row r="548" spans="3:11" x14ac:dyDescent="0.25">
      <c r="C548" s="426"/>
      <c r="F548" s="426"/>
      <c r="G548" s="427"/>
      <c r="I548" s="427"/>
      <c r="J548" s="427"/>
      <c r="K548" s="427"/>
    </row>
    <row r="549" spans="3:11" x14ac:dyDescent="0.25">
      <c r="C549" s="426"/>
      <c r="F549" s="426"/>
      <c r="G549" s="427"/>
      <c r="I549" s="427"/>
      <c r="J549" s="427"/>
      <c r="K549" s="427"/>
    </row>
    <row r="550" spans="3:11" x14ac:dyDescent="0.25">
      <c r="C550" s="426"/>
      <c r="F550" s="426"/>
      <c r="G550" s="427"/>
      <c r="I550" s="427"/>
      <c r="J550" s="427"/>
      <c r="K550" s="427"/>
    </row>
    <row r="551" spans="3:11" x14ac:dyDescent="0.25">
      <c r="C551" s="426"/>
      <c r="F551" s="426"/>
      <c r="G551" s="427"/>
      <c r="I551" s="427"/>
      <c r="J551" s="427"/>
      <c r="K551" s="427"/>
    </row>
    <row r="552" spans="3:11" x14ac:dyDescent="0.25">
      <c r="C552" s="426"/>
      <c r="F552" s="426"/>
      <c r="G552" s="427"/>
      <c r="I552" s="427"/>
      <c r="J552" s="427"/>
      <c r="K552" s="427"/>
    </row>
    <row r="553" spans="3:11" x14ac:dyDescent="0.25">
      <c r="C553" s="426"/>
      <c r="F553" s="426"/>
      <c r="G553" s="427"/>
      <c r="I553" s="427"/>
      <c r="J553" s="427"/>
      <c r="K553" s="427"/>
    </row>
    <row r="554" spans="3:11" x14ac:dyDescent="0.25">
      <c r="C554" s="426"/>
      <c r="F554" s="426"/>
      <c r="G554" s="427"/>
      <c r="I554" s="427"/>
      <c r="J554" s="427"/>
      <c r="K554" s="427"/>
    </row>
    <row r="555" spans="3:11" x14ac:dyDescent="0.25">
      <c r="C555" s="426"/>
      <c r="F555" s="426"/>
      <c r="G555" s="427"/>
      <c r="I555" s="427"/>
      <c r="J555" s="427"/>
      <c r="K555" s="427"/>
    </row>
    <row r="556" spans="3:11" x14ac:dyDescent="0.25">
      <c r="C556" s="426"/>
      <c r="F556" s="426"/>
      <c r="G556" s="427"/>
      <c r="I556" s="427"/>
      <c r="J556" s="427"/>
      <c r="K556" s="427"/>
    </row>
    <row r="557" spans="3:11" x14ac:dyDescent="0.25">
      <c r="C557" s="426"/>
      <c r="F557" s="426"/>
      <c r="G557" s="427"/>
      <c r="I557" s="427"/>
      <c r="J557" s="427"/>
      <c r="K557" s="427"/>
    </row>
    <row r="558" spans="3:11" x14ac:dyDescent="0.25">
      <c r="C558" s="426"/>
      <c r="F558" s="426"/>
      <c r="G558" s="427"/>
      <c r="I558" s="427"/>
      <c r="J558" s="427"/>
      <c r="K558" s="427"/>
    </row>
    <row r="559" spans="3:11" x14ac:dyDescent="0.25">
      <c r="C559" s="426"/>
      <c r="F559" s="426"/>
      <c r="G559" s="427"/>
      <c r="I559" s="427"/>
      <c r="J559" s="427"/>
      <c r="K559" s="427"/>
    </row>
    <row r="560" spans="3:11" x14ac:dyDescent="0.25">
      <c r="C560" s="426"/>
      <c r="F560" s="426"/>
      <c r="G560" s="427"/>
      <c r="I560" s="427"/>
      <c r="J560" s="427"/>
      <c r="K560" s="427"/>
    </row>
    <row r="561" spans="3:11" x14ac:dyDescent="0.25">
      <c r="C561" s="426"/>
      <c r="F561" s="426"/>
      <c r="G561" s="427"/>
      <c r="I561" s="427"/>
      <c r="J561" s="427"/>
      <c r="K561" s="427"/>
    </row>
    <row r="562" spans="3:11" x14ac:dyDescent="0.25">
      <c r="C562" s="426"/>
      <c r="F562" s="426"/>
      <c r="G562" s="427"/>
      <c r="I562" s="427"/>
      <c r="J562" s="427"/>
      <c r="K562" s="427"/>
    </row>
    <row r="563" spans="3:11" x14ac:dyDescent="0.25">
      <c r="C563" s="426"/>
      <c r="F563" s="426"/>
      <c r="G563" s="427"/>
      <c r="I563" s="427"/>
      <c r="J563" s="427"/>
      <c r="K563" s="427"/>
    </row>
    <row r="564" spans="3:11" x14ac:dyDescent="0.25">
      <c r="C564" s="426"/>
      <c r="F564" s="426"/>
      <c r="G564" s="427"/>
      <c r="I564" s="427"/>
      <c r="J564" s="427"/>
      <c r="K564" s="427"/>
    </row>
    <row r="565" spans="3:11" x14ac:dyDescent="0.25">
      <c r="C565" s="426"/>
      <c r="F565" s="426"/>
      <c r="G565" s="427"/>
      <c r="I565" s="427"/>
      <c r="J565" s="427"/>
      <c r="K565" s="427"/>
    </row>
    <row r="566" spans="3:11" x14ac:dyDescent="0.25">
      <c r="C566" s="426"/>
      <c r="F566" s="426"/>
      <c r="G566" s="427"/>
      <c r="I566" s="427"/>
      <c r="J566" s="427"/>
      <c r="K566" s="427"/>
    </row>
    <row r="567" spans="3:11" x14ac:dyDescent="0.25">
      <c r="C567" s="426"/>
      <c r="F567" s="426"/>
      <c r="G567" s="427"/>
      <c r="I567" s="427"/>
      <c r="J567" s="427"/>
      <c r="K567" s="427"/>
    </row>
    <row r="568" spans="3:11" x14ac:dyDescent="0.25">
      <c r="C568" s="426"/>
      <c r="F568" s="426"/>
      <c r="G568" s="427"/>
      <c r="I568" s="427"/>
      <c r="J568" s="427"/>
      <c r="K568" s="427"/>
    </row>
    <row r="569" spans="3:11" x14ac:dyDescent="0.25">
      <c r="C569" s="426"/>
      <c r="F569" s="426"/>
      <c r="G569" s="427"/>
      <c r="I569" s="427"/>
      <c r="J569" s="427"/>
      <c r="K569" s="427"/>
    </row>
    <row r="570" spans="3:11" x14ac:dyDescent="0.25">
      <c r="C570" s="426"/>
      <c r="F570" s="426"/>
      <c r="G570" s="427"/>
      <c r="I570" s="427"/>
      <c r="J570" s="427"/>
      <c r="K570" s="427"/>
    </row>
    <row r="571" spans="3:11" x14ac:dyDescent="0.25">
      <c r="C571" s="426"/>
      <c r="F571" s="426"/>
      <c r="G571" s="427"/>
      <c r="I571" s="427"/>
      <c r="J571" s="427"/>
      <c r="K571" s="427"/>
    </row>
    <row r="572" spans="3:11" x14ac:dyDescent="0.25">
      <c r="C572" s="426"/>
      <c r="F572" s="426"/>
      <c r="G572" s="427"/>
      <c r="I572" s="427"/>
      <c r="J572" s="427"/>
      <c r="K572" s="427"/>
    </row>
    <row r="573" spans="3:11" x14ac:dyDescent="0.25">
      <c r="C573" s="426"/>
      <c r="F573" s="426"/>
      <c r="G573" s="427"/>
      <c r="I573" s="427"/>
      <c r="J573" s="427"/>
      <c r="K573" s="427"/>
    </row>
    <row r="574" spans="3:11" x14ac:dyDescent="0.25">
      <c r="C574" s="426"/>
      <c r="F574" s="426"/>
      <c r="G574" s="427"/>
      <c r="I574" s="427"/>
      <c r="J574" s="427"/>
      <c r="K574" s="427"/>
    </row>
    <row r="575" spans="3:11" x14ac:dyDescent="0.25">
      <c r="C575" s="426"/>
      <c r="F575" s="426"/>
      <c r="G575" s="427"/>
      <c r="I575" s="427"/>
      <c r="J575" s="427"/>
      <c r="K575" s="427"/>
    </row>
    <row r="576" spans="3:11" x14ac:dyDescent="0.25">
      <c r="C576" s="426"/>
      <c r="F576" s="426"/>
      <c r="G576" s="427"/>
      <c r="I576" s="427"/>
      <c r="J576" s="427"/>
      <c r="K576" s="427"/>
    </row>
    <row r="577" spans="3:11" x14ac:dyDescent="0.25">
      <c r="C577" s="426"/>
      <c r="F577" s="426"/>
      <c r="G577" s="427"/>
      <c r="I577" s="427"/>
      <c r="J577" s="427"/>
      <c r="K577" s="427"/>
    </row>
    <row r="578" spans="3:11" x14ac:dyDescent="0.25">
      <c r="C578" s="426"/>
      <c r="F578" s="426"/>
      <c r="G578" s="427"/>
      <c r="I578" s="427"/>
      <c r="J578" s="427"/>
      <c r="K578" s="427"/>
    </row>
    <row r="579" spans="3:11" x14ac:dyDescent="0.25">
      <c r="C579" s="426"/>
      <c r="F579" s="426"/>
      <c r="G579" s="427"/>
      <c r="I579" s="427"/>
      <c r="J579" s="427"/>
      <c r="K579" s="427"/>
    </row>
    <row r="580" spans="3:11" x14ac:dyDescent="0.25">
      <c r="C580" s="426"/>
      <c r="F580" s="426"/>
      <c r="G580" s="427"/>
      <c r="I580" s="427"/>
      <c r="J580" s="427"/>
      <c r="K580" s="427"/>
    </row>
    <row r="581" spans="3:11" x14ac:dyDescent="0.25">
      <c r="C581" s="426"/>
      <c r="F581" s="426"/>
      <c r="G581" s="427"/>
      <c r="I581" s="427"/>
      <c r="J581" s="427"/>
      <c r="K581" s="427"/>
    </row>
    <row r="582" spans="3:11" x14ac:dyDescent="0.25">
      <c r="C582" s="426"/>
      <c r="F582" s="426"/>
      <c r="G582" s="427"/>
      <c r="I582" s="427"/>
      <c r="J582" s="427"/>
      <c r="K582" s="427"/>
    </row>
    <row r="583" spans="3:11" x14ac:dyDescent="0.25">
      <c r="C583" s="426"/>
      <c r="F583" s="426"/>
      <c r="G583" s="427"/>
      <c r="I583" s="427"/>
      <c r="J583" s="427"/>
      <c r="K583" s="427"/>
    </row>
    <row r="584" spans="3:11" x14ac:dyDescent="0.25">
      <c r="C584" s="426"/>
      <c r="F584" s="426"/>
      <c r="G584" s="427"/>
      <c r="I584" s="427"/>
      <c r="J584" s="427"/>
      <c r="K584" s="427"/>
    </row>
    <row r="585" spans="3:11" x14ac:dyDescent="0.25">
      <c r="C585" s="426"/>
      <c r="F585" s="426"/>
      <c r="G585" s="427"/>
      <c r="I585" s="427"/>
      <c r="J585" s="427"/>
      <c r="K585" s="427"/>
    </row>
    <row r="586" spans="3:11" x14ac:dyDescent="0.25">
      <c r="C586" s="426"/>
      <c r="F586" s="426"/>
      <c r="G586" s="427"/>
      <c r="I586" s="427"/>
      <c r="J586" s="427"/>
      <c r="K586" s="427"/>
    </row>
    <row r="587" spans="3:11" x14ac:dyDescent="0.25">
      <c r="C587" s="426"/>
      <c r="F587" s="426"/>
      <c r="G587" s="427"/>
      <c r="I587" s="427"/>
      <c r="J587" s="427"/>
      <c r="K587" s="427"/>
    </row>
    <row r="588" spans="3:11" x14ac:dyDescent="0.25">
      <c r="C588" s="426"/>
      <c r="F588" s="426"/>
      <c r="G588" s="427"/>
      <c r="I588" s="427"/>
      <c r="J588" s="427"/>
      <c r="K588" s="427"/>
    </row>
    <row r="589" spans="3:11" x14ac:dyDescent="0.25">
      <c r="C589" s="426"/>
      <c r="F589" s="426"/>
      <c r="G589" s="427"/>
      <c r="I589" s="427"/>
      <c r="J589" s="427"/>
      <c r="K589" s="427"/>
    </row>
    <row r="590" spans="3:11" x14ac:dyDescent="0.25">
      <c r="C590" s="426"/>
      <c r="F590" s="426"/>
      <c r="G590" s="427"/>
      <c r="I590" s="427"/>
      <c r="J590" s="427"/>
      <c r="K590" s="427"/>
    </row>
    <row r="591" spans="3:11" x14ac:dyDescent="0.25">
      <c r="C591" s="426"/>
      <c r="F591" s="426"/>
      <c r="G591" s="427"/>
      <c r="I591" s="427"/>
      <c r="J591" s="427"/>
      <c r="K591" s="427"/>
    </row>
    <row r="592" spans="3:11" x14ac:dyDescent="0.25">
      <c r="C592" s="426"/>
      <c r="F592" s="426"/>
      <c r="G592" s="427"/>
      <c r="I592" s="427"/>
      <c r="J592" s="427"/>
      <c r="K592" s="427"/>
    </row>
    <row r="593" spans="3:11" x14ac:dyDescent="0.25">
      <c r="C593" s="426"/>
      <c r="F593" s="426"/>
      <c r="G593" s="427"/>
      <c r="I593" s="427"/>
      <c r="J593" s="427"/>
      <c r="K593" s="427"/>
    </row>
    <row r="594" spans="3:11" x14ac:dyDescent="0.25">
      <c r="C594" s="426"/>
      <c r="F594" s="426"/>
      <c r="G594" s="427"/>
      <c r="I594" s="427"/>
      <c r="J594" s="427"/>
      <c r="K594" s="427"/>
    </row>
    <row r="595" spans="3:11" x14ac:dyDescent="0.25">
      <c r="C595" s="426"/>
      <c r="F595" s="426"/>
      <c r="G595" s="427"/>
      <c r="I595" s="427"/>
      <c r="J595" s="427"/>
      <c r="K595" s="427"/>
    </row>
    <row r="596" spans="3:11" x14ac:dyDescent="0.25">
      <c r="C596" s="426"/>
      <c r="F596" s="426"/>
      <c r="G596" s="427"/>
      <c r="I596" s="427"/>
      <c r="J596" s="427"/>
      <c r="K596" s="427"/>
    </row>
    <row r="597" spans="3:11" x14ac:dyDescent="0.25">
      <c r="C597" s="426"/>
      <c r="F597" s="426"/>
      <c r="G597" s="427"/>
      <c r="I597" s="427"/>
      <c r="J597" s="427"/>
      <c r="K597" s="427"/>
    </row>
    <row r="598" spans="3:11" x14ac:dyDescent="0.25">
      <c r="C598" s="426"/>
      <c r="F598" s="426"/>
      <c r="G598" s="427"/>
      <c r="I598" s="427"/>
      <c r="J598" s="427"/>
      <c r="K598" s="427"/>
    </row>
    <row r="599" spans="3:11" x14ac:dyDescent="0.25">
      <c r="C599" s="426"/>
      <c r="F599" s="426"/>
      <c r="G599" s="427"/>
      <c r="I599" s="427"/>
      <c r="J599" s="427"/>
      <c r="K599" s="427"/>
    </row>
    <row r="600" spans="3:11" x14ac:dyDescent="0.25">
      <c r="C600" s="426"/>
      <c r="F600" s="426"/>
      <c r="G600" s="427"/>
      <c r="I600" s="427"/>
      <c r="J600" s="427"/>
      <c r="K600" s="427"/>
    </row>
    <row r="601" spans="3:11" x14ac:dyDescent="0.25">
      <c r="C601" s="426"/>
      <c r="F601" s="426"/>
      <c r="G601" s="427"/>
      <c r="I601" s="427"/>
      <c r="J601" s="427"/>
      <c r="K601" s="427"/>
    </row>
    <row r="602" spans="3:11" x14ac:dyDescent="0.25">
      <c r="C602" s="426"/>
      <c r="F602" s="426"/>
      <c r="G602" s="427"/>
      <c r="I602" s="427"/>
      <c r="J602" s="427"/>
      <c r="K602" s="427"/>
    </row>
    <row r="603" spans="3:11" x14ac:dyDescent="0.25">
      <c r="C603" s="426"/>
      <c r="F603" s="426"/>
      <c r="G603" s="427"/>
      <c r="I603" s="427"/>
      <c r="J603" s="427"/>
      <c r="K603" s="427"/>
    </row>
    <row r="604" spans="3:11" x14ac:dyDescent="0.25">
      <c r="C604" s="426"/>
      <c r="F604" s="426"/>
      <c r="G604" s="427"/>
      <c r="I604" s="427"/>
      <c r="J604" s="427"/>
      <c r="K604" s="427"/>
    </row>
    <row r="605" spans="3:11" x14ac:dyDescent="0.25">
      <c r="C605" s="426"/>
      <c r="F605" s="426"/>
      <c r="G605" s="427"/>
      <c r="I605" s="427"/>
      <c r="J605" s="427"/>
      <c r="K605" s="427"/>
    </row>
    <row r="606" spans="3:11" x14ac:dyDescent="0.25">
      <c r="C606" s="426"/>
      <c r="F606" s="426"/>
      <c r="G606" s="427"/>
      <c r="I606" s="427"/>
      <c r="J606" s="427"/>
      <c r="K606" s="427"/>
    </row>
    <row r="607" spans="3:11" x14ac:dyDescent="0.25">
      <c r="C607" s="426"/>
      <c r="F607" s="426"/>
      <c r="G607" s="427"/>
      <c r="I607" s="427"/>
      <c r="J607" s="427"/>
      <c r="K607" s="427"/>
    </row>
    <row r="608" spans="3:11" x14ac:dyDescent="0.25">
      <c r="C608" s="426"/>
      <c r="F608" s="426"/>
      <c r="G608" s="427"/>
      <c r="I608" s="427"/>
      <c r="J608" s="427"/>
      <c r="K608" s="427"/>
    </row>
    <row r="609" spans="3:11" x14ac:dyDescent="0.25">
      <c r="C609" s="426"/>
      <c r="F609" s="426"/>
      <c r="G609" s="427"/>
      <c r="I609" s="427"/>
      <c r="J609" s="427"/>
      <c r="K609" s="427"/>
    </row>
    <row r="610" spans="3:11" x14ac:dyDescent="0.25">
      <c r="C610" s="426"/>
      <c r="F610" s="426"/>
      <c r="G610" s="427"/>
      <c r="I610" s="427"/>
      <c r="J610" s="427"/>
      <c r="K610" s="427"/>
    </row>
    <row r="611" spans="3:11" x14ac:dyDescent="0.25">
      <c r="C611" s="426"/>
      <c r="F611" s="426"/>
      <c r="G611" s="427"/>
      <c r="I611" s="427"/>
      <c r="J611" s="427"/>
      <c r="K611" s="427"/>
    </row>
    <row r="612" spans="3:11" x14ac:dyDescent="0.25">
      <c r="C612" s="426"/>
      <c r="F612" s="426"/>
      <c r="G612" s="427"/>
      <c r="I612" s="427"/>
      <c r="J612" s="427"/>
      <c r="K612" s="427"/>
    </row>
    <row r="613" spans="3:11" x14ac:dyDescent="0.25">
      <c r="C613" s="426"/>
      <c r="F613" s="426"/>
      <c r="G613" s="427"/>
      <c r="I613" s="427"/>
      <c r="J613" s="427"/>
      <c r="K613" s="427"/>
    </row>
    <row r="614" spans="3:11" x14ac:dyDescent="0.25">
      <c r="C614" s="426"/>
      <c r="F614" s="426"/>
      <c r="G614" s="427"/>
      <c r="I614" s="427"/>
      <c r="J614" s="427"/>
      <c r="K614" s="427"/>
    </row>
    <row r="615" spans="3:11" x14ac:dyDescent="0.25">
      <c r="C615" s="426"/>
      <c r="F615" s="426"/>
      <c r="G615" s="427"/>
      <c r="I615" s="427"/>
      <c r="J615" s="427"/>
      <c r="K615" s="427"/>
    </row>
    <row r="616" spans="3:11" x14ac:dyDescent="0.25">
      <c r="C616" s="426"/>
      <c r="F616" s="426"/>
      <c r="G616" s="427"/>
      <c r="I616" s="427"/>
      <c r="J616" s="427"/>
      <c r="K616" s="427"/>
    </row>
    <row r="617" spans="3:11" x14ac:dyDescent="0.25">
      <c r="C617" s="426"/>
      <c r="F617" s="426"/>
      <c r="G617" s="427"/>
      <c r="I617" s="427"/>
      <c r="J617" s="427"/>
      <c r="K617" s="427"/>
    </row>
    <row r="618" spans="3:11" x14ac:dyDescent="0.25">
      <c r="C618" s="426"/>
      <c r="F618" s="426"/>
      <c r="G618" s="427"/>
      <c r="I618" s="427"/>
      <c r="J618" s="427"/>
      <c r="K618" s="427"/>
    </row>
    <row r="619" spans="3:11" x14ac:dyDescent="0.25">
      <c r="C619" s="426"/>
      <c r="F619" s="426"/>
      <c r="G619" s="427"/>
      <c r="I619" s="427"/>
      <c r="J619" s="427"/>
      <c r="K619" s="427"/>
    </row>
    <row r="620" spans="3:11" x14ac:dyDescent="0.25">
      <c r="C620" s="426"/>
      <c r="F620" s="426"/>
      <c r="G620" s="427"/>
      <c r="I620" s="427"/>
      <c r="J620" s="427"/>
      <c r="K620" s="427"/>
    </row>
    <row r="621" spans="3:11" x14ac:dyDescent="0.25">
      <c r="C621" s="426"/>
      <c r="F621" s="426"/>
      <c r="G621" s="427"/>
      <c r="I621" s="427"/>
      <c r="J621" s="427"/>
      <c r="K621" s="427"/>
    </row>
    <row r="622" spans="3:11" x14ac:dyDescent="0.25">
      <c r="C622" s="426"/>
      <c r="F622" s="426"/>
      <c r="G622" s="427"/>
      <c r="I622" s="427"/>
      <c r="J622" s="427"/>
      <c r="K622" s="427"/>
    </row>
    <row r="623" spans="3:11" x14ac:dyDescent="0.25">
      <c r="C623" s="426"/>
      <c r="F623" s="426"/>
      <c r="G623" s="427"/>
      <c r="I623" s="427"/>
      <c r="J623" s="427"/>
      <c r="K623" s="427"/>
    </row>
    <row r="624" spans="3:11" x14ac:dyDescent="0.25">
      <c r="C624" s="426"/>
      <c r="F624" s="426"/>
      <c r="G624" s="427"/>
      <c r="I624" s="427"/>
      <c r="J624" s="427"/>
      <c r="K624" s="427"/>
    </row>
    <row r="625" spans="3:11" x14ac:dyDescent="0.25">
      <c r="C625" s="426"/>
      <c r="F625" s="426"/>
      <c r="G625" s="427"/>
      <c r="I625" s="427"/>
      <c r="J625" s="427"/>
      <c r="K625" s="427"/>
    </row>
    <row r="626" spans="3:11" x14ac:dyDescent="0.25">
      <c r="C626" s="426"/>
      <c r="F626" s="426"/>
      <c r="G626" s="427"/>
      <c r="I626" s="427"/>
      <c r="J626" s="427"/>
      <c r="K626" s="427"/>
    </row>
    <row r="627" spans="3:11" x14ac:dyDescent="0.25">
      <c r="C627" s="426"/>
      <c r="F627" s="426"/>
      <c r="G627" s="427"/>
      <c r="I627" s="427"/>
      <c r="J627" s="427"/>
      <c r="K627" s="427"/>
    </row>
    <row r="628" spans="3:11" x14ac:dyDescent="0.25">
      <c r="C628" s="426"/>
      <c r="F628" s="426"/>
      <c r="G628" s="427"/>
      <c r="I628" s="427"/>
      <c r="J628" s="427"/>
      <c r="K628" s="427"/>
    </row>
    <row r="629" spans="3:11" x14ac:dyDescent="0.25">
      <c r="C629" s="426"/>
      <c r="F629" s="426"/>
      <c r="G629" s="427"/>
      <c r="I629" s="427"/>
      <c r="J629" s="427"/>
      <c r="K629" s="427"/>
    </row>
    <row r="630" spans="3:11" x14ac:dyDescent="0.25">
      <c r="C630" s="426"/>
      <c r="F630" s="426"/>
      <c r="G630" s="427"/>
      <c r="I630" s="427"/>
      <c r="J630" s="427"/>
      <c r="K630" s="427"/>
    </row>
    <row r="631" spans="3:11" x14ac:dyDescent="0.25">
      <c r="C631" s="426"/>
      <c r="F631" s="426"/>
      <c r="G631" s="427"/>
      <c r="I631" s="427"/>
      <c r="J631" s="427"/>
      <c r="K631" s="427"/>
    </row>
    <row r="632" spans="3:11" x14ac:dyDescent="0.25">
      <c r="C632" s="426"/>
      <c r="F632" s="426"/>
      <c r="G632" s="427"/>
      <c r="I632" s="427"/>
      <c r="J632" s="427"/>
      <c r="K632" s="427"/>
    </row>
    <row r="633" spans="3:11" x14ac:dyDescent="0.25">
      <c r="C633" s="426"/>
      <c r="F633" s="426"/>
      <c r="G633" s="427"/>
      <c r="I633" s="427"/>
      <c r="J633" s="427"/>
      <c r="K633" s="427"/>
    </row>
    <row r="634" spans="3:11" x14ac:dyDescent="0.25">
      <c r="C634" s="426"/>
      <c r="F634" s="426"/>
      <c r="G634" s="427"/>
      <c r="I634" s="427"/>
      <c r="J634" s="427"/>
      <c r="K634" s="427"/>
    </row>
    <row r="635" spans="3:11" x14ac:dyDescent="0.25">
      <c r="C635" s="426"/>
      <c r="F635" s="426"/>
      <c r="G635" s="427"/>
      <c r="I635" s="427"/>
      <c r="J635" s="427"/>
      <c r="K635" s="427"/>
    </row>
    <row r="636" spans="3:11" x14ac:dyDescent="0.25">
      <c r="C636" s="426"/>
      <c r="F636" s="426"/>
      <c r="G636" s="427"/>
      <c r="I636" s="427"/>
      <c r="J636" s="427"/>
      <c r="K636" s="427"/>
    </row>
    <row r="637" spans="3:11" x14ac:dyDescent="0.25">
      <c r="C637" s="426"/>
      <c r="F637" s="426"/>
      <c r="G637" s="427"/>
      <c r="I637" s="427"/>
      <c r="J637" s="427"/>
      <c r="K637" s="427"/>
    </row>
    <row r="638" spans="3:11" x14ac:dyDescent="0.25">
      <c r="C638" s="426"/>
      <c r="F638" s="426"/>
      <c r="G638" s="427"/>
      <c r="I638" s="427"/>
      <c r="J638" s="427"/>
      <c r="K638" s="427"/>
    </row>
    <row r="639" spans="3:11" x14ac:dyDescent="0.25">
      <c r="C639" s="426"/>
      <c r="F639" s="426"/>
      <c r="G639" s="427"/>
      <c r="I639" s="427"/>
      <c r="J639" s="427"/>
      <c r="K639" s="427"/>
    </row>
    <row r="640" spans="3:11" x14ac:dyDescent="0.25">
      <c r="C640" s="426"/>
      <c r="F640" s="426"/>
      <c r="G640" s="427"/>
      <c r="I640" s="427"/>
      <c r="J640" s="427"/>
      <c r="K640" s="427"/>
    </row>
    <row r="641" spans="3:11" x14ac:dyDescent="0.25">
      <c r="C641" s="426"/>
      <c r="F641" s="426"/>
      <c r="G641" s="427"/>
      <c r="I641" s="427"/>
      <c r="J641" s="427"/>
      <c r="K641" s="427"/>
    </row>
    <row r="642" spans="3:11" x14ac:dyDescent="0.25">
      <c r="C642" s="426"/>
      <c r="F642" s="426"/>
      <c r="G642" s="427"/>
      <c r="I642" s="427"/>
      <c r="J642" s="427"/>
      <c r="K642" s="427"/>
    </row>
    <row r="643" spans="3:11" x14ac:dyDescent="0.25">
      <c r="C643" s="426"/>
      <c r="F643" s="426"/>
      <c r="G643" s="427"/>
      <c r="I643" s="427"/>
      <c r="J643" s="427"/>
      <c r="K643" s="427"/>
    </row>
    <row r="644" spans="3:11" x14ac:dyDescent="0.25">
      <c r="C644" s="426"/>
      <c r="F644" s="426"/>
      <c r="G644" s="427"/>
      <c r="I644" s="427"/>
      <c r="J644" s="427"/>
      <c r="K644" s="427"/>
    </row>
    <row r="645" spans="3:11" x14ac:dyDescent="0.25">
      <c r="C645" s="426"/>
      <c r="F645" s="426"/>
      <c r="G645" s="427"/>
      <c r="I645" s="427"/>
      <c r="J645" s="427"/>
      <c r="K645" s="427"/>
    </row>
    <row r="646" spans="3:11" x14ac:dyDescent="0.25">
      <c r="C646" s="426"/>
      <c r="F646" s="426"/>
      <c r="G646" s="427"/>
      <c r="I646" s="427"/>
      <c r="J646" s="427"/>
      <c r="K646" s="427"/>
    </row>
    <row r="647" spans="3:11" x14ac:dyDescent="0.25">
      <c r="C647" s="426"/>
      <c r="F647" s="426"/>
      <c r="G647" s="427"/>
      <c r="I647" s="427"/>
      <c r="J647" s="427"/>
      <c r="K647" s="427"/>
    </row>
    <row r="648" spans="3:11" x14ac:dyDescent="0.25">
      <c r="C648" s="426"/>
      <c r="F648" s="426"/>
      <c r="G648" s="427"/>
      <c r="I648" s="427"/>
      <c r="J648" s="427"/>
      <c r="K648" s="427"/>
    </row>
    <row r="649" spans="3:11" x14ac:dyDescent="0.25">
      <c r="C649" s="426"/>
      <c r="F649" s="426"/>
      <c r="G649" s="427"/>
      <c r="I649" s="427"/>
      <c r="J649" s="427"/>
      <c r="K649" s="427"/>
    </row>
    <row r="650" spans="3:11" x14ac:dyDescent="0.25">
      <c r="C650" s="426"/>
      <c r="F650" s="426"/>
      <c r="G650" s="427"/>
      <c r="I650" s="427"/>
      <c r="J650" s="427"/>
      <c r="K650" s="427"/>
    </row>
    <row r="651" spans="3:11" x14ac:dyDescent="0.25">
      <c r="C651" s="426"/>
      <c r="F651" s="426"/>
      <c r="G651" s="427"/>
      <c r="I651" s="427"/>
      <c r="J651" s="427"/>
      <c r="K651" s="427"/>
    </row>
    <row r="652" spans="3:11" x14ac:dyDescent="0.25">
      <c r="C652" s="426"/>
      <c r="F652" s="426"/>
      <c r="G652" s="427"/>
      <c r="I652" s="427"/>
      <c r="J652" s="427"/>
      <c r="K652" s="427"/>
    </row>
    <row r="653" spans="3:11" x14ac:dyDescent="0.25">
      <c r="C653" s="426"/>
      <c r="F653" s="426"/>
      <c r="G653" s="427"/>
      <c r="I653" s="427"/>
      <c r="J653" s="427"/>
      <c r="K653" s="427"/>
    </row>
    <row r="654" spans="3:11" x14ac:dyDescent="0.25">
      <c r="C654" s="426"/>
      <c r="F654" s="426"/>
      <c r="G654" s="427"/>
      <c r="I654" s="427"/>
      <c r="J654" s="427"/>
      <c r="K654" s="427"/>
    </row>
    <row r="655" spans="3:11" x14ac:dyDescent="0.25">
      <c r="C655" s="426"/>
      <c r="F655" s="426"/>
      <c r="G655" s="427"/>
      <c r="I655" s="427"/>
      <c r="J655" s="427"/>
      <c r="K655" s="427"/>
    </row>
    <row r="656" spans="3:11" x14ac:dyDescent="0.25">
      <c r="C656" s="426"/>
      <c r="F656" s="426"/>
      <c r="G656" s="427"/>
      <c r="I656" s="427"/>
      <c r="J656" s="427"/>
      <c r="K656" s="427"/>
    </row>
    <row r="657" spans="3:11" x14ac:dyDescent="0.25">
      <c r="C657" s="426"/>
      <c r="F657" s="426"/>
      <c r="G657" s="427"/>
      <c r="I657" s="427"/>
      <c r="J657" s="427"/>
      <c r="K657" s="427"/>
    </row>
    <row r="658" spans="3:11" x14ac:dyDescent="0.25">
      <c r="C658" s="426"/>
      <c r="F658" s="426"/>
      <c r="G658" s="427"/>
      <c r="I658" s="427"/>
      <c r="J658" s="427"/>
      <c r="K658" s="427"/>
    </row>
    <row r="659" spans="3:11" x14ac:dyDescent="0.25">
      <c r="C659" s="426"/>
      <c r="F659" s="426"/>
      <c r="G659" s="427"/>
      <c r="I659" s="427"/>
      <c r="J659" s="427"/>
      <c r="K659" s="427"/>
    </row>
    <row r="660" spans="3:11" x14ac:dyDescent="0.25">
      <c r="C660" s="426"/>
      <c r="F660" s="426"/>
      <c r="G660" s="427"/>
      <c r="I660" s="427"/>
      <c r="J660" s="427"/>
      <c r="K660" s="427"/>
    </row>
    <row r="661" spans="3:11" x14ac:dyDescent="0.25">
      <c r="C661" s="426"/>
      <c r="F661" s="426"/>
      <c r="G661" s="427"/>
      <c r="I661" s="427"/>
      <c r="J661" s="427"/>
      <c r="K661" s="427"/>
    </row>
    <row r="662" spans="3:11" x14ac:dyDescent="0.25">
      <c r="C662" s="426"/>
      <c r="F662" s="426"/>
      <c r="G662" s="427"/>
      <c r="I662" s="427"/>
      <c r="J662" s="427"/>
      <c r="K662" s="427"/>
    </row>
    <row r="663" spans="3:11" x14ac:dyDescent="0.25">
      <c r="C663" s="426"/>
      <c r="F663" s="426"/>
      <c r="G663" s="427"/>
      <c r="I663" s="427"/>
      <c r="J663" s="427"/>
      <c r="K663" s="427"/>
    </row>
    <row r="664" spans="3:11" x14ac:dyDescent="0.25">
      <c r="C664" s="426"/>
      <c r="F664" s="426"/>
      <c r="G664" s="427"/>
      <c r="I664" s="427"/>
      <c r="J664" s="427"/>
      <c r="K664" s="427"/>
    </row>
    <row r="665" spans="3:11" x14ac:dyDescent="0.25">
      <c r="C665" s="426"/>
      <c r="F665" s="426"/>
      <c r="G665" s="427"/>
      <c r="I665" s="427"/>
      <c r="J665" s="427"/>
      <c r="K665" s="427"/>
    </row>
    <row r="666" spans="3:11" x14ac:dyDescent="0.25">
      <c r="C666" s="426"/>
      <c r="F666" s="426"/>
      <c r="G666" s="427"/>
      <c r="I666" s="427"/>
      <c r="J666" s="427"/>
      <c r="K666" s="427"/>
    </row>
    <row r="667" spans="3:11" x14ac:dyDescent="0.25">
      <c r="C667" s="426"/>
      <c r="F667" s="426"/>
      <c r="G667" s="427"/>
      <c r="I667" s="427"/>
      <c r="J667" s="427"/>
      <c r="K667" s="427"/>
    </row>
    <row r="668" spans="3:11" x14ac:dyDescent="0.25">
      <c r="C668" s="426"/>
      <c r="F668" s="426"/>
      <c r="G668" s="427"/>
      <c r="I668" s="427"/>
      <c r="J668" s="427"/>
      <c r="K668" s="427"/>
    </row>
    <row r="669" spans="3:11" x14ac:dyDescent="0.25">
      <c r="C669" s="426"/>
      <c r="F669" s="426"/>
      <c r="G669" s="427"/>
      <c r="I669" s="427"/>
      <c r="J669" s="427"/>
      <c r="K669" s="427"/>
    </row>
    <row r="670" spans="3:11" x14ac:dyDescent="0.25">
      <c r="C670" s="426"/>
      <c r="F670" s="426"/>
      <c r="G670" s="427"/>
      <c r="I670" s="427"/>
      <c r="J670" s="427"/>
      <c r="K670" s="427"/>
    </row>
    <row r="671" spans="3:11" x14ac:dyDescent="0.25">
      <c r="C671" s="426"/>
      <c r="F671" s="426"/>
      <c r="G671" s="427"/>
      <c r="I671" s="427"/>
      <c r="J671" s="427"/>
      <c r="K671" s="427"/>
    </row>
    <row r="672" spans="3:11" x14ac:dyDescent="0.25">
      <c r="C672" s="426"/>
      <c r="F672" s="426"/>
      <c r="G672" s="427"/>
      <c r="I672" s="427"/>
      <c r="J672" s="427"/>
      <c r="K672" s="427"/>
    </row>
    <row r="673" spans="3:11" x14ac:dyDescent="0.25">
      <c r="C673" s="426"/>
      <c r="F673" s="426"/>
      <c r="G673" s="427"/>
      <c r="I673" s="427"/>
      <c r="J673" s="427"/>
      <c r="K673" s="427"/>
    </row>
    <row r="674" spans="3:11" x14ac:dyDescent="0.25">
      <c r="C674" s="426"/>
      <c r="F674" s="426"/>
      <c r="G674" s="427"/>
      <c r="I674" s="427"/>
      <c r="J674" s="427"/>
      <c r="K674" s="427"/>
    </row>
    <row r="675" spans="3:11" x14ac:dyDescent="0.25">
      <c r="C675" s="426"/>
      <c r="F675" s="426"/>
      <c r="G675" s="427"/>
      <c r="I675" s="427"/>
      <c r="J675" s="427"/>
      <c r="K675" s="427"/>
    </row>
    <row r="676" spans="3:11" x14ac:dyDescent="0.25">
      <c r="C676" s="426"/>
      <c r="F676" s="426"/>
      <c r="G676" s="427"/>
      <c r="I676" s="427"/>
      <c r="J676" s="427"/>
      <c r="K676" s="427"/>
    </row>
    <row r="677" spans="3:11" x14ac:dyDescent="0.25">
      <c r="C677" s="426"/>
      <c r="F677" s="426"/>
      <c r="G677" s="427"/>
      <c r="I677" s="427"/>
      <c r="J677" s="427"/>
      <c r="K677" s="427"/>
    </row>
    <row r="678" spans="3:11" x14ac:dyDescent="0.25">
      <c r="C678" s="426"/>
      <c r="F678" s="426"/>
      <c r="G678" s="427"/>
      <c r="I678" s="427"/>
      <c r="J678" s="427"/>
      <c r="K678" s="427"/>
    </row>
    <row r="679" spans="3:11" x14ac:dyDescent="0.25">
      <c r="C679" s="426"/>
      <c r="F679" s="426"/>
      <c r="G679" s="427"/>
      <c r="I679" s="427"/>
      <c r="J679" s="427"/>
      <c r="K679" s="427"/>
    </row>
    <row r="680" spans="3:11" x14ac:dyDescent="0.25">
      <c r="C680" s="426"/>
      <c r="F680" s="426"/>
      <c r="G680" s="427"/>
      <c r="I680" s="427"/>
      <c r="J680" s="427"/>
      <c r="K680" s="427"/>
    </row>
    <row r="681" spans="3:11" x14ac:dyDescent="0.25">
      <c r="C681" s="426"/>
      <c r="F681" s="426"/>
      <c r="G681" s="427"/>
      <c r="I681" s="427"/>
      <c r="J681" s="427"/>
      <c r="K681" s="427"/>
    </row>
    <row r="682" spans="3:11" x14ac:dyDescent="0.25">
      <c r="C682" s="426"/>
      <c r="F682" s="426"/>
      <c r="G682" s="427"/>
      <c r="I682" s="427"/>
      <c r="J682" s="427"/>
      <c r="K682" s="427"/>
    </row>
    <row r="683" spans="3:11" x14ac:dyDescent="0.25">
      <c r="C683" s="426"/>
      <c r="F683" s="426"/>
      <c r="G683" s="427"/>
      <c r="I683" s="427"/>
      <c r="J683" s="427"/>
      <c r="K683" s="427"/>
    </row>
    <row r="684" spans="3:11" x14ac:dyDescent="0.25">
      <c r="C684" s="426"/>
      <c r="F684" s="426"/>
      <c r="G684" s="427"/>
      <c r="I684" s="427"/>
      <c r="J684" s="427"/>
      <c r="K684" s="427"/>
    </row>
    <row r="685" spans="3:11" x14ac:dyDescent="0.25">
      <c r="C685" s="426"/>
      <c r="F685" s="426"/>
      <c r="G685" s="427"/>
      <c r="I685" s="427"/>
      <c r="J685" s="427"/>
      <c r="K685" s="427"/>
    </row>
    <row r="686" spans="3:11" x14ac:dyDescent="0.25">
      <c r="C686" s="426"/>
      <c r="F686" s="426"/>
      <c r="G686" s="427"/>
      <c r="I686" s="427"/>
      <c r="J686" s="427"/>
      <c r="K686" s="427"/>
    </row>
    <row r="687" spans="3:11" x14ac:dyDescent="0.25">
      <c r="C687" s="426"/>
      <c r="F687" s="426"/>
      <c r="G687" s="427"/>
      <c r="I687" s="427"/>
      <c r="J687" s="427"/>
      <c r="K687" s="427"/>
    </row>
    <row r="688" spans="3:11" x14ac:dyDescent="0.25">
      <c r="C688" s="426"/>
      <c r="F688" s="426"/>
      <c r="G688" s="427"/>
      <c r="I688" s="427"/>
      <c r="J688" s="427"/>
      <c r="K688" s="427"/>
    </row>
    <row r="689" spans="3:11" x14ac:dyDescent="0.25">
      <c r="C689" s="426"/>
      <c r="F689" s="426"/>
      <c r="G689" s="427"/>
      <c r="I689" s="427"/>
      <c r="J689" s="427"/>
      <c r="K689" s="427"/>
    </row>
    <row r="690" spans="3:11" x14ac:dyDescent="0.25">
      <c r="C690" s="426"/>
      <c r="F690" s="426"/>
      <c r="G690" s="427"/>
      <c r="I690" s="427"/>
      <c r="J690" s="427"/>
      <c r="K690" s="427"/>
    </row>
    <row r="691" spans="3:11" x14ac:dyDescent="0.25">
      <c r="C691" s="426"/>
      <c r="F691" s="426"/>
      <c r="G691" s="427"/>
      <c r="I691" s="427"/>
      <c r="J691" s="427"/>
      <c r="K691" s="427"/>
    </row>
    <row r="692" spans="3:11" x14ac:dyDescent="0.25">
      <c r="C692" s="426"/>
      <c r="F692" s="426"/>
      <c r="G692" s="427"/>
      <c r="I692" s="427"/>
      <c r="J692" s="427"/>
      <c r="K692" s="427"/>
    </row>
    <row r="693" spans="3:11" x14ac:dyDescent="0.25">
      <c r="C693" s="426"/>
      <c r="F693" s="426"/>
      <c r="G693" s="427"/>
      <c r="I693" s="427"/>
      <c r="J693" s="427"/>
      <c r="K693" s="427"/>
    </row>
    <row r="694" spans="3:11" x14ac:dyDescent="0.25">
      <c r="C694" s="426"/>
      <c r="F694" s="426"/>
      <c r="G694" s="427"/>
      <c r="I694" s="427"/>
      <c r="J694" s="427"/>
      <c r="K694" s="427"/>
    </row>
    <row r="695" spans="3:11" x14ac:dyDescent="0.25">
      <c r="C695" s="426"/>
      <c r="F695" s="426"/>
      <c r="G695" s="427"/>
      <c r="I695" s="427"/>
      <c r="J695" s="427"/>
      <c r="K695" s="427"/>
    </row>
    <row r="696" spans="3:11" x14ac:dyDescent="0.25">
      <c r="C696" s="426"/>
      <c r="F696" s="426"/>
      <c r="G696" s="427"/>
      <c r="I696" s="427"/>
      <c r="J696" s="427"/>
      <c r="K696" s="427"/>
    </row>
    <row r="697" spans="3:11" x14ac:dyDescent="0.25">
      <c r="C697" s="426"/>
      <c r="F697" s="426"/>
      <c r="G697" s="427"/>
      <c r="I697" s="427"/>
      <c r="J697" s="427"/>
      <c r="K697" s="427"/>
    </row>
    <row r="698" spans="3:11" x14ac:dyDescent="0.25">
      <c r="C698" s="426"/>
      <c r="F698" s="426"/>
      <c r="G698" s="427"/>
      <c r="I698" s="427"/>
      <c r="J698" s="427"/>
      <c r="K698" s="427"/>
    </row>
    <row r="699" spans="3:11" x14ac:dyDescent="0.25">
      <c r="C699" s="426"/>
      <c r="F699" s="426"/>
      <c r="G699" s="427"/>
      <c r="I699" s="427"/>
      <c r="J699" s="427"/>
      <c r="K699" s="427"/>
    </row>
    <row r="700" spans="3:11" x14ac:dyDescent="0.25">
      <c r="C700" s="426"/>
      <c r="F700" s="426"/>
      <c r="G700" s="427"/>
      <c r="I700" s="427"/>
      <c r="J700" s="427"/>
      <c r="K700" s="427"/>
    </row>
    <row r="701" spans="3:11" x14ac:dyDescent="0.25">
      <c r="C701" s="426"/>
      <c r="F701" s="426"/>
      <c r="G701" s="427"/>
      <c r="I701" s="427"/>
      <c r="J701" s="427"/>
      <c r="K701" s="427"/>
    </row>
    <row r="702" spans="3:11" x14ac:dyDescent="0.25">
      <c r="C702" s="426"/>
      <c r="F702" s="426"/>
      <c r="G702" s="427"/>
      <c r="I702" s="427"/>
      <c r="J702" s="427"/>
      <c r="K702" s="427"/>
    </row>
    <row r="703" spans="3:11" x14ac:dyDescent="0.25">
      <c r="C703" s="426"/>
      <c r="F703" s="426"/>
      <c r="G703" s="427"/>
      <c r="I703" s="427"/>
      <c r="J703" s="427"/>
      <c r="K703" s="427"/>
    </row>
    <row r="704" spans="3:11" x14ac:dyDescent="0.25">
      <c r="C704" s="426"/>
      <c r="F704" s="426"/>
      <c r="G704" s="427"/>
      <c r="I704" s="427"/>
      <c r="J704" s="427"/>
      <c r="K704" s="427"/>
    </row>
    <row r="705" spans="3:11" x14ac:dyDescent="0.25">
      <c r="C705" s="426"/>
      <c r="F705" s="426"/>
      <c r="G705" s="427"/>
      <c r="I705" s="427"/>
      <c r="J705" s="427"/>
      <c r="K705" s="427"/>
    </row>
    <row r="706" spans="3:11" x14ac:dyDescent="0.25">
      <c r="C706" s="426"/>
      <c r="F706" s="426"/>
      <c r="G706" s="427"/>
      <c r="I706" s="427"/>
      <c r="J706" s="427"/>
      <c r="K706" s="427"/>
    </row>
    <row r="707" spans="3:11" x14ac:dyDescent="0.25">
      <c r="C707" s="426"/>
      <c r="F707" s="426"/>
      <c r="G707" s="427"/>
      <c r="I707" s="427"/>
      <c r="J707" s="427"/>
      <c r="K707" s="427"/>
    </row>
    <row r="708" spans="3:11" x14ac:dyDescent="0.25">
      <c r="C708" s="426"/>
      <c r="F708" s="426"/>
      <c r="G708" s="427"/>
      <c r="I708" s="427"/>
      <c r="J708" s="427"/>
      <c r="K708" s="427"/>
    </row>
    <row r="709" spans="3:11" x14ac:dyDescent="0.25">
      <c r="C709" s="426"/>
      <c r="F709" s="426"/>
      <c r="G709" s="427"/>
      <c r="I709" s="427"/>
      <c r="J709" s="427"/>
      <c r="K709" s="427"/>
    </row>
    <row r="710" spans="3:11" x14ac:dyDescent="0.25">
      <c r="C710" s="426"/>
      <c r="F710" s="426"/>
      <c r="G710" s="427"/>
      <c r="I710" s="427"/>
      <c r="J710" s="427"/>
      <c r="K710" s="427"/>
    </row>
    <row r="711" spans="3:11" x14ac:dyDescent="0.25">
      <c r="C711" s="426"/>
      <c r="F711" s="426"/>
      <c r="G711" s="427"/>
      <c r="I711" s="427"/>
      <c r="J711" s="427"/>
      <c r="K711" s="427"/>
    </row>
    <row r="712" spans="3:11" x14ac:dyDescent="0.25">
      <c r="C712" s="426"/>
      <c r="F712" s="426"/>
      <c r="G712" s="427"/>
      <c r="I712" s="427"/>
      <c r="J712" s="427"/>
      <c r="K712" s="427"/>
    </row>
    <row r="713" spans="3:11" x14ac:dyDescent="0.25">
      <c r="C713" s="426"/>
      <c r="F713" s="426"/>
      <c r="G713" s="427"/>
      <c r="I713" s="427"/>
      <c r="J713" s="427"/>
      <c r="K713" s="427"/>
    </row>
    <row r="714" spans="3:11" x14ac:dyDescent="0.25">
      <c r="C714" s="426"/>
      <c r="F714" s="426"/>
      <c r="G714" s="427"/>
      <c r="I714" s="427"/>
      <c r="J714" s="427"/>
      <c r="K714" s="427"/>
    </row>
    <row r="715" spans="3:11" x14ac:dyDescent="0.25">
      <c r="C715" s="426"/>
      <c r="F715" s="426"/>
      <c r="G715" s="427"/>
      <c r="I715" s="427"/>
      <c r="J715" s="427"/>
      <c r="K715" s="427"/>
    </row>
    <row r="716" spans="3:11" x14ac:dyDescent="0.25">
      <c r="C716" s="426"/>
      <c r="F716" s="426"/>
      <c r="G716" s="427"/>
      <c r="I716" s="427"/>
      <c r="J716" s="427"/>
      <c r="K716" s="427"/>
    </row>
    <row r="717" spans="3:11" x14ac:dyDescent="0.25">
      <c r="C717" s="426"/>
      <c r="F717" s="426"/>
      <c r="G717" s="427"/>
      <c r="I717" s="427"/>
      <c r="J717" s="427"/>
      <c r="K717" s="427"/>
    </row>
    <row r="718" spans="3:11" x14ac:dyDescent="0.25">
      <c r="C718" s="426"/>
      <c r="F718" s="426"/>
      <c r="G718" s="427"/>
      <c r="I718" s="427"/>
      <c r="J718" s="427"/>
      <c r="K718" s="427"/>
    </row>
    <row r="719" spans="3:11" x14ac:dyDescent="0.25">
      <c r="C719" s="426"/>
      <c r="F719" s="426"/>
      <c r="G719" s="427"/>
      <c r="I719" s="427"/>
      <c r="J719" s="427"/>
      <c r="K719" s="427"/>
    </row>
    <row r="720" spans="3:11" x14ac:dyDescent="0.25">
      <c r="C720" s="426"/>
      <c r="F720" s="426"/>
      <c r="G720" s="427"/>
      <c r="I720" s="427"/>
      <c r="J720" s="427"/>
      <c r="K720" s="427"/>
    </row>
    <row r="721" spans="3:11" x14ac:dyDescent="0.25">
      <c r="C721" s="426"/>
      <c r="F721" s="426"/>
      <c r="G721" s="427"/>
      <c r="I721" s="427"/>
      <c r="J721" s="427"/>
      <c r="K721" s="427"/>
    </row>
    <row r="722" spans="3:11" x14ac:dyDescent="0.25">
      <c r="C722" s="426"/>
      <c r="F722" s="426"/>
      <c r="G722" s="427"/>
      <c r="I722" s="427"/>
      <c r="J722" s="427"/>
      <c r="K722" s="427"/>
    </row>
    <row r="723" spans="3:11" x14ac:dyDescent="0.25">
      <c r="C723" s="426"/>
      <c r="F723" s="426"/>
      <c r="G723" s="427"/>
      <c r="I723" s="427"/>
      <c r="J723" s="427"/>
      <c r="K723" s="427"/>
    </row>
    <row r="724" spans="3:11" x14ac:dyDescent="0.25">
      <c r="C724" s="426"/>
      <c r="F724" s="426"/>
      <c r="G724" s="427"/>
      <c r="I724" s="427"/>
      <c r="J724" s="427"/>
      <c r="K724" s="427"/>
    </row>
    <row r="725" spans="3:11" x14ac:dyDescent="0.25">
      <c r="C725" s="426"/>
      <c r="F725" s="426"/>
      <c r="G725" s="427"/>
      <c r="I725" s="427"/>
      <c r="J725" s="427"/>
      <c r="K725" s="427"/>
    </row>
    <row r="726" spans="3:11" x14ac:dyDescent="0.25">
      <c r="C726" s="426"/>
      <c r="F726" s="426"/>
      <c r="G726" s="427"/>
      <c r="I726" s="427"/>
      <c r="J726" s="427"/>
      <c r="K726" s="427"/>
    </row>
    <row r="727" spans="3:11" x14ac:dyDescent="0.25">
      <c r="C727" s="426"/>
      <c r="F727" s="426"/>
      <c r="G727" s="427"/>
      <c r="I727" s="427"/>
      <c r="J727" s="427"/>
      <c r="K727" s="427"/>
    </row>
    <row r="728" spans="3:11" x14ac:dyDescent="0.25">
      <c r="C728" s="426"/>
      <c r="F728" s="426"/>
      <c r="G728" s="427"/>
      <c r="I728" s="427"/>
      <c r="J728" s="427"/>
      <c r="K728" s="427"/>
    </row>
    <row r="729" spans="3:11" x14ac:dyDescent="0.25">
      <c r="C729" s="426"/>
      <c r="F729" s="426"/>
      <c r="G729" s="427"/>
      <c r="I729" s="427"/>
      <c r="J729" s="427"/>
      <c r="K729" s="427"/>
    </row>
    <row r="730" spans="3:11" x14ac:dyDescent="0.25">
      <c r="C730" s="426"/>
      <c r="F730" s="426"/>
      <c r="G730" s="427"/>
      <c r="I730" s="427"/>
      <c r="J730" s="427"/>
      <c r="K730" s="427"/>
    </row>
    <row r="731" spans="3:11" x14ac:dyDescent="0.25">
      <c r="C731" s="426"/>
      <c r="F731" s="426"/>
      <c r="G731" s="427"/>
      <c r="I731" s="427"/>
      <c r="J731" s="427"/>
      <c r="K731" s="427"/>
    </row>
    <row r="732" spans="3:11" x14ac:dyDescent="0.25">
      <c r="C732" s="426"/>
      <c r="F732" s="426"/>
      <c r="G732" s="427"/>
      <c r="I732" s="427"/>
      <c r="J732" s="427"/>
      <c r="K732" s="427"/>
    </row>
    <row r="733" spans="3:11" x14ac:dyDescent="0.25">
      <c r="C733" s="426"/>
      <c r="F733" s="426"/>
      <c r="G733" s="427"/>
      <c r="I733" s="427"/>
      <c r="J733" s="427"/>
      <c r="K733" s="427"/>
    </row>
    <row r="734" spans="3:11" x14ac:dyDescent="0.25">
      <c r="C734" s="426"/>
      <c r="F734" s="426"/>
      <c r="G734" s="427"/>
      <c r="I734" s="427"/>
      <c r="J734" s="427"/>
      <c r="K734" s="427"/>
    </row>
    <row r="735" spans="3:11" x14ac:dyDescent="0.25">
      <c r="C735" s="426"/>
      <c r="F735" s="426"/>
      <c r="G735" s="427"/>
      <c r="I735" s="427"/>
      <c r="J735" s="427"/>
      <c r="K735" s="427"/>
    </row>
    <row r="736" spans="3:11" x14ac:dyDescent="0.25">
      <c r="C736" s="426"/>
      <c r="F736" s="426"/>
      <c r="G736" s="427"/>
      <c r="I736" s="427"/>
      <c r="J736" s="427"/>
      <c r="K736" s="427"/>
    </row>
    <row r="737" spans="3:11" x14ac:dyDescent="0.25">
      <c r="C737" s="426"/>
      <c r="F737" s="426"/>
      <c r="G737" s="427"/>
      <c r="I737" s="427"/>
      <c r="J737" s="427"/>
      <c r="K737" s="427"/>
    </row>
    <row r="738" spans="3:11" x14ac:dyDescent="0.25">
      <c r="C738" s="426"/>
      <c r="F738" s="426"/>
      <c r="G738" s="427"/>
      <c r="I738" s="427"/>
      <c r="J738" s="427"/>
      <c r="K738" s="427"/>
    </row>
    <row r="739" spans="3:11" x14ac:dyDescent="0.25">
      <c r="C739" s="426"/>
      <c r="F739" s="426"/>
      <c r="G739" s="427"/>
      <c r="I739" s="427"/>
      <c r="J739" s="427"/>
      <c r="K739" s="427"/>
    </row>
    <row r="740" spans="3:11" x14ac:dyDescent="0.25">
      <c r="C740" s="426"/>
      <c r="F740" s="426"/>
      <c r="G740" s="427"/>
      <c r="I740" s="427"/>
      <c r="J740" s="427"/>
      <c r="K740" s="427"/>
    </row>
    <row r="741" spans="3:11" x14ac:dyDescent="0.25">
      <c r="C741" s="426"/>
      <c r="F741" s="426"/>
      <c r="G741" s="427"/>
      <c r="I741" s="427"/>
      <c r="J741" s="427"/>
      <c r="K741" s="427"/>
    </row>
    <row r="742" spans="3:11" x14ac:dyDescent="0.25">
      <c r="C742" s="426"/>
      <c r="F742" s="426"/>
      <c r="G742" s="427"/>
      <c r="I742" s="427"/>
      <c r="J742" s="427"/>
      <c r="K742" s="427"/>
    </row>
    <row r="743" spans="3:11" x14ac:dyDescent="0.25">
      <c r="C743" s="426"/>
      <c r="F743" s="426"/>
      <c r="G743" s="427"/>
      <c r="I743" s="427"/>
      <c r="J743" s="427"/>
      <c r="K743" s="427"/>
    </row>
    <row r="744" spans="3:11" x14ac:dyDescent="0.25">
      <c r="C744" s="426"/>
      <c r="F744" s="426"/>
      <c r="G744" s="427"/>
      <c r="I744" s="427"/>
      <c r="J744" s="427"/>
      <c r="K744" s="427"/>
    </row>
    <row r="745" spans="3:11" x14ac:dyDescent="0.25">
      <c r="C745" s="426"/>
      <c r="F745" s="426"/>
      <c r="G745" s="427"/>
      <c r="I745" s="427"/>
      <c r="J745" s="427"/>
      <c r="K745" s="427"/>
    </row>
    <row r="746" spans="3:11" x14ac:dyDescent="0.25">
      <c r="C746" s="426"/>
      <c r="F746" s="426"/>
      <c r="G746" s="427"/>
      <c r="I746" s="427"/>
      <c r="J746" s="427"/>
      <c r="K746" s="427"/>
    </row>
    <row r="747" spans="3:11" x14ac:dyDescent="0.25">
      <c r="C747" s="426"/>
      <c r="F747" s="426"/>
      <c r="G747" s="427"/>
      <c r="I747" s="427"/>
      <c r="J747" s="427"/>
      <c r="K747" s="427"/>
    </row>
    <row r="748" spans="3:11" x14ac:dyDescent="0.25">
      <c r="C748" s="426"/>
      <c r="F748" s="426"/>
      <c r="G748" s="427"/>
      <c r="I748" s="427"/>
      <c r="J748" s="427"/>
      <c r="K748" s="427"/>
    </row>
    <row r="749" spans="3:11" x14ac:dyDescent="0.25">
      <c r="C749" s="426"/>
      <c r="F749" s="426"/>
      <c r="G749" s="427"/>
      <c r="I749" s="427"/>
      <c r="J749" s="427"/>
      <c r="K749" s="427"/>
    </row>
    <row r="750" spans="3:11" x14ac:dyDescent="0.25">
      <c r="C750" s="426"/>
      <c r="F750" s="426"/>
      <c r="G750" s="427"/>
      <c r="I750" s="427"/>
      <c r="J750" s="427"/>
      <c r="K750" s="427"/>
    </row>
    <row r="751" spans="3:11" x14ac:dyDescent="0.25">
      <c r="C751" s="426"/>
      <c r="F751" s="426"/>
      <c r="G751" s="427"/>
      <c r="I751" s="427"/>
      <c r="J751" s="427"/>
      <c r="K751" s="427"/>
    </row>
    <row r="752" spans="3:11" x14ac:dyDescent="0.25">
      <c r="C752" s="426"/>
      <c r="F752" s="426"/>
      <c r="G752" s="427"/>
      <c r="I752" s="427"/>
      <c r="J752" s="427"/>
      <c r="K752" s="427"/>
    </row>
    <row r="753" spans="3:11" x14ac:dyDescent="0.25">
      <c r="C753" s="426"/>
      <c r="F753" s="426"/>
      <c r="G753" s="427"/>
      <c r="I753" s="427"/>
      <c r="J753" s="427"/>
      <c r="K753" s="427"/>
    </row>
    <row r="754" spans="3:11" x14ac:dyDescent="0.25">
      <c r="C754" s="426"/>
      <c r="F754" s="426"/>
      <c r="G754" s="427"/>
      <c r="I754" s="427"/>
      <c r="J754" s="427"/>
      <c r="K754" s="427"/>
    </row>
    <row r="755" spans="3:11" x14ac:dyDescent="0.25">
      <c r="C755" s="426"/>
      <c r="F755" s="426"/>
      <c r="G755" s="427"/>
      <c r="I755" s="427"/>
      <c r="J755" s="427"/>
      <c r="K755" s="427"/>
    </row>
    <row r="756" spans="3:11" x14ac:dyDescent="0.25">
      <c r="C756" s="426"/>
      <c r="F756" s="426"/>
      <c r="G756" s="427"/>
      <c r="I756" s="427"/>
      <c r="J756" s="427"/>
      <c r="K756" s="427"/>
    </row>
    <row r="757" spans="3:11" x14ac:dyDescent="0.25">
      <c r="C757" s="426"/>
      <c r="F757" s="426"/>
      <c r="G757" s="427"/>
      <c r="I757" s="427"/>
      <c r="J757" s="427"/>
      <c r="K757" s="427"/>
    </row>
    <row r="758" spans="3:11" x14ac:dyDescent="0.25">
      <c r="C758" s="426"/>
      <c r="F758" s="426"/>
      <c r="G758" s="427"/>
      <c r="I758" s="427"/>
      <c r="J758" s="427"/>
      <c r="K758" s="427"/>
    </row>
    <row r="759" spans="3:11" x14ac:dyDescent="0.25">
      <c r="C759" s="426"/>
      <c r="F759" s="426"/>
      <c r="G759" s="427"/>
      <c r="I759" s="427"/>
      <c r="J759" s="427"/>
      <c r="K759" s="427"/>
    </row>
    <row r="760" spans="3:11" x14ac:dyDescent="0.25">
      <c r="C760" s="426"/>
      <c r="F760" s="426"/>
      <c r="G760" s="427"/>
      <c r="I760" s="427"/>
      <c r="J760" s="427"/>
      <c r="K760" s="427"/>
    </row>
    <row r="761" spans="3:11" x14ac:dyDescent="0.25">
      <c r="C761" s="426"/>
      <c r="F761" s="426"/>
      <c r="G761" s="427"/>
      <c r="I761" s="427"/>
      <c r="J761" s="427"/>
      <c r="K761" s="427"/>
    </row>
    <row r="762" spans="3:11" x14ac:dyDescent="0.25">
      <c r="C762" s="426"/>
      <c r="F762" s="426"/>
      <c r="G762" s="427"/>
      <c r="I762" s="427"/>
      <c r="J762" s="427"/>
      <c r="K762" s="427"/>
    </row>
    <row r="763" spans="3:11" x14ac:dyDescent="0.25">
      <c r="C763" s="426"/>
      <c r="F763" s="426"/>
      <c r="G763" s="427"/>
      <c r="I763" s="427"/>
      <c r="J763" s="427"/>
      <c r="K763" s="427"/>
    </row>
    <row r="764" spans="3:11" x14ac:dyDescent="0.25">
      <c r="C764" s="426"/>
      <c r="F764" s="426"/>
      <c r="G764" s="427"/>
      <c r="I764" s="427"/>
      <c r="J764" s="427"/>
      <c r="K764" s="427"/>
    </row>
    <row r="765" spans="3:11" x14ac:dyDescent="0.25">
      <c r="C765" s="426"/>
      <c r="F765" s="426"/>
      <c r="G765" s="427"/>
      <c r="I765" s="427"/>
      <c r="J765" s="427"/>
      <c r="K765" s="427"/>
    </row>
    <row r="766" spans="3:11" x14ac:dyDescent="0.25">
      <c r="C766" s="426"/>
      <c r="F766" s="426"/>
      <c r="G766" s="427"/>
      <c r="I766" s="427"/>
      <c r="J766" s="427"/>
      <c r="K766" s="427"/>
    </row>
    <row r="767" spans="3:11" x14ac:dyDescent="0.25">
      <c r="C767" s="426"/>
      <c r="F767" s="426"/>
      <c r="G767" s="427"/>
      <c r="I767" s="427"/>
      <c r="J767" s="427"/>
      <c r="K767" s="427"/>
    </row>
    <row r="768" spans="3:11" x14ac:dyDescent="0.25">
      <c r="C768" s="426"/>
      <c r="F768" s="426"/>
      <c r="G768" s="427"/>
      <c r="I768" s="427"/>
      <c r="J768" s="427"/>
      <c r="K768" s="427"/>
    </row>
    <row r="769" spans="3:11" x14ac:dyDescent="0.25">
      <c r="C769" s="426"/>
      <c r="F769" s="426"/>
      <c r="G769" s="427"/>
      <c r="I769" s="427"/>
      <c r="J769" s="427"/>
      <c r="K769" s="427"/>
    </row>
    <row r="770" spans="3:11" x14ac:dyDescent="0.25">
      <c r="C770" s="426"/>
      <c r="F770" s="426"/>
      <c r="G770" s="427"/>
      <c r="I770" s="427"/>
      <c r="J770" s="427"/>
      <c r="K770" s="427"/>
    </row>
    <row r="771" spans="3:11" x14ac:dyDescent="0.25">
      <c r="C771" s="426"/>
      <c r="F771" s="426"/>
      <c r="G771" s="427"/>
      <c r="I771" s="427"/>
      <c r="J771" s="427"/>
      <c r="K771" s="427"/>
    </row>
    <row r="772" spans="3:11" x14ac:dyDescent="0.25">
      <c r="C772" s="426"/>
      <c r="F772" s="426"/>
      <c r="G772" s="427"/>
      <c r="I772" s="427"/>
      <c r="J772" s="427"/>
      <c r="K772" s="427"/>
    </row>
    <row r="773" spans="3:11" x14ac:dyDescent="0.25">
      <c r="C773" s="426"/>
      <c r="F773" s="426"/>
      <c r="G773" s="427"/>
      <c r="I773" s="427"/>
      <c r="J773" s="427"/>
      <c r="K773" s="427"/>
    </row>
    <row r="774" spans="3:11" x14ac:dyDescent="0.25">
      <c r="C774" s="426"/>
      <c r="F774" s="426"/>
      <c r="G774" s="427"/>
      <c r="I774" s="427"/>
      <c r="J774" s="427"/>
      <c r="K774" s="427"/>
    </row>
    <row r="775" spans="3:11" x14ac:dyDescent="0.25">
      <c r="C775" s="426"/>
      <c r="F775" s="426"/>
      <c r="G775" s="427"/>
      <c r="I775" s="427"/>
      <c r="J775" s="427"/>
      <c r="K775" s="427"/>
    </row>
    <row r="776" spans="3:11" x14ac:dyDescent="0.25">
      <c r="C776" s="426"/>
      <c r="F776" s="426"/>
      <c r="G776" s="427"/>
      <c r="I776" s="427"/>
      <c r="J776" s="427"/>
      <c r="K776" s="427"/>
    </row>
    <row r="777" spans="3:11" x14ac:dyDescent="0.25">
      <c r="C777" s="426"/>
      <c r="F777" s="426"/>
      <c r="G777" s="427"/>
      <c r="I777" s="427"/>
      <c r="J777" s="427"/>
      <c r="K777" s="427"/>
    </row>
    <row r="778" spans="3:11" x14ac:dyDescent="0.25">
      <c r="C778" s="426"/>
      <c r="F778" s="426"/>
      <c r="G778" s="427"/>
      <c r="I778" s="427"/>
      <c r="J778" s="427"/>
      <c r="K778" s="427"/>
    </row>
    <row r="779" spans="3:11" x14ac:dyDescent="0.25">
      <c r="C779" s="426"/>
      <c r="F779" s="426"/>
      <c r="G779" s="427"/>
      <c r="I779" s="427"/>
      <c r="J779" s="427"/>
      <c r="K779" s="427"/>
    </row>
    <row r="780" spans="3:11" x14ac:dyDescent="0.25">
      <c r="C780" s="426"/>
      <c r="F780" s="426"/>
      <c r="G780" s="427"/>
      <c r="I780" s="427"/>
      <c r="J780" s="427"/>
      <c r="K780" s="427"/>
    </row>
    <row r="781" spans="3:11" x14ac:dyDescent="0.25">
      <c r="C781" s="426"/>
      <c r="F781" s="426"/>
      <c r="G781" s="427"/>
      <c r="I781" s="427"/>
      <c r="J781" s="427"/>
      <c r="K781" s="427"/>
    </row>
    <row r="782" spans="3:11" x14ac:dyDescent="0.25">
      <c r="C782" s="426"/>
      <c r="F782" s="426"/>
      <c r="G782" s="427"/>
      <c r="I782" s="427"/>
      <c r="J782" s="427"/>
      <c r="K782" s="427"/>
    </row>
    <row r="783" spans="3:11" x14ac:dyDescent="0.25">
      <c r="C783" s="426"/>
      <c r="F783" s="426"/>
      <c r="G783" s="427"/>
      <c r="I783" s="427"/>
      <c r="J783" s="427"/>
      <c r="K783" s="427"/>
    </row>
    <row r="784" spans="3:11" x14ac:dyDescent="0.25">
      <c r="C784" s="426"/>
      <c r="F784" s="426"/>
      <c r="G784" s="427"/>
      <c r="I784" s="427"/>
      <c r="J784" s="427"/>
      <c r="K784" s="427"/>
    </row>
    <row r="785" spans="3:11" x14ac:dyDescent="0.25">
      <c r="C785" s="426"/>
      <c r="F785" s="426"/>
      <c r="G785" s="427"/>
      <c r="I785" s="427"/>
      <c r="J785" s="427"/>
      <c r="K785" s="427"/>
    </row>
    <row r="786" spans="3:11" x14ac:dyDescent="0.25">
      <c r="C786" s="426"/>
      <c r="F786" s="426"/>
      <c r="G786" s="427"/>
      <c r="I786" s="427"/>
      <c r="J786" s="427"/>
      <c r="K786" s="427"/>
    </row>
    <row r="787" spans="3:11" x14ac:dyDescent="0.25">
      <c r="C787" s="426"/>
      <c r="F787" s="426"/>
      <c r="G787" s="427"/>
      <c r="I787" s="427"/>
      <c r="J787" s="427"/>
      <c r="K787" s="427"/>
    </row>
    <row r="788" spans="3:11" x14ac:dyDescent="0.25">
      <c r="C788" s="426"/>
      <c r="F788" s="426"/>
      <c r="G788" s="427"/>
      <c r="I788" s="427"/>
      <c r="J788" s="427"/>
      <c r="K788" s="427"/>
    </row>
    <row r="789" spans="3:11" x14ac:dyDescent="0.25">
      <c r="C789" s="426"/>
      <c r="F789" s="426"/>
      <c r="G789" s="427"/>
      <c r="I789" s="427"/>
      <c r="J789" s="427"/>
      <c r="K789" s="427"/>
    </row>
    <row r="790" spans="3:11" x14ac:dyDescent="0.25">
      <c r="C790" s="426"/>
      <c r="F790" s="426"/>
      <c r="G790" s="427"/>
      <c r="I790" s="427"/>
      <c r="J790" s="427"/>
      <c r="K790" s="427"/>
    </row>
    <row r="791" spans="3:11" x14ac:dyDescent="0.25">
      <c r="C791" s="426"/>
      <c r="F791" s="426"/>
      <c r="G791" s="427"/>
      <c r="I791" s="427"/>
      <c r="J791" s="427"/>
      <c r="K791" s="427"/>
    </row>
    <row r="792" spans="3:11" x14ac:dyDescent="0.25">
      <c r="C792" s="426"/>
      <c r="F792" s="426"/>
      <c r="G792" s="427"/>
      <c r="I792" s="427"/>
      <c r="J792" s="427"/>
      <c r="K792" s="427"/>
    </row>
    <row r="793" spans="3:11" x14ac:dyDescent="0.25">
      <c r="C793" s="426"/>
      <c r="F793" s="426"/>
      <c r="G793" s="427"/>
      <c r="I793" s="427"/>
      <c r="J793" s="427"/>
      <c r="K793" s="427"/>
    </row>
    <row r="794" spans="3:11" x14ac:dyDescent="0.25">
      <c r="C794" s="426"/>
      <c r="F794" s="426"/>
      <c r="G794" s="427"/>
      <c r="I794" s="427"/>
      <c r="J794" s="427"/>
      <c r="K794" s="427"/>
    </row>
    <row r="795" spans="3:11" x14ac:dyDescent="0.25">
      <c r="C795" s="426"/>
      <c r="F795" s="426"/>
      <c r="G795" s="427"/>
      <c r="I795" s="427"/>
      <c r="J795" s="427"/>
      <c r="K795" s="427"/>
    </row>
    <row r="796" spans="3:11" x14ac:dyDescent="0.25">
      <c r="C796" s="426"/>
      <c r="F796" s="426"/>
      <c r="G796" s="427"/>
      <c r="I796" s="427"/>
      <c r="J796" s="427"/>
      <c r="K796" s="427"/>
    </row>
    <row r="797" spans="3:11" x14ac:dyDescent="0.25">
      <c r="C797" s="426"/>
      <c r="F797" s="426"/>
      <c r="G797" s="427"/>
      <c r="I797" s="427"/>
      <c r="J797" s="427"/>
      <c r="K797" s="427"/>
    </row>
    <row r="798" spans="3:11" x14ac:dyDescent="0.25">
      <c r="C798" s="426"/>
      <c r="F798" s="426"/>
      <c r="G798" s="427"/>
      <c r="I798" s="427"/>
      <c r="J798" s="427"/>
      <c r="K798" s="427"/>
    </row>
    <row r="799" spans="3:11" x14ac:dyDescent="0.25">
      <c r="C799" s="426"/>
      <c r="F799" s="426"/>
      <c r="G799" s="427"/>
      <c r="I799" s="427"/>
      <c r="J799" s="427"/>
      <c r="K799" s="427"/>
    </row>
    <row r="800" spans="3:11" x14ac:dyDescent="0.25">
      <c r="C800" s="426"/>
      <c r="F800" s="426"/>
      <c r="G800" s="427"/>
      <c r="I800" s="427"/>
      <c r="J800" s="427"/>
      <c r="K800" s="427"/>
    </row>
    <row r="801" spans="3:11" x14ac:dyDescent="0.25">
      <c r="C801" s="426"/>
      <c r="F801" s="426"/>
      <c r="G801" s="427"/>
      <c r="I801" s="427"/>
      <c r="J801" s="427"/>
      <c r="K801" s="427"/>
    </row>
    <row r="802" spans="3:11" x14ac:dyDescent="0.25">
      <c r="C802" s="426"/>
      <c r="F802" s="426"/>
      <c r="G802" s="427"/>
      <c r="I802" s="427"/>
      <c r="J802" s="427"/>
      <c r="K802" s="427"/>
    </row>
    <row r="803" spans="3:11" x14ac:dyDescent="0.25">
      <c r="C803" s="426"/>
      <c r="F803" s="426"/>
      <c r="G803" s="427"/>
      <c r="I803" s="427"/>
      <c r="J803" s="427"/>
      <c r="K803" s="427"/>
    </row>
    <row r="804" spans="3:11" x14ac:dyDescent="0.25">
      <c r="C804" s="426"/>
      <c r="F804" s="426"/>
      <c r="G804" s="427"/>
      <c r="I804" s="427"/>
      <c r="J804" s="427"/>
      <c r="K804" s="427"/>
    </row>
    <row r="805" spans="3:11" x14ac:dyDescent="0.25">
      <c r="C805" s="426"/>
      <c r="F805" s="426"/>
      <c r="G805" s="427"/>
      <c r="I805" s="427"/>
      <c r="J805" s="427"/>
      <c r="K805" s="427"/>
    </row>
    <row r="806" spans="3:11" x14ac:dyDescent="0.25">
      <c r="C806" s="426"/>
      <c r="F806" s="426"/>
      <c r="G806" s="427"/>
      <c r="I806" s="427"/>
      <c r="J806" s="427"/>
      <c r="K806" s="427"/>
    </row>
    <row r="807" spans="3:11" x14ac:dyDescent="0.25">
      <c r="C807" s="426"/>
      <c r="F807" s="426"/>
      <c r="G807" s="427"/>
      <c r="I807" s="427"/>
      <c r="J807" s="427"/>
      <c r="K807" s="427"/>
    </row>
    <row r="808" spans="3:11" x14ac:dyDescent="0.25">
      <c r="C808" s="426"/>
      <c r="F808" s="426"/>
      <c r="G808" s="427"/>
      <c r="I808" s="427"/>
      <c r="J808" s="427"/>
      <c r="K808" s="427"/>
    </row>
    <row r="809" spans="3:11" x14ac:dyDescent="0.25">
      <c r="C809" s="426"/>
      <c r="F809" s="426"/>
      <c r="G809" s="427"/>
      <c r="I809" s="427"/>
      <c r="J809" s="427"/>
      <c r="K809" s="427"/>
    </row>
    <row r="810" spans="3:11" x14ac:dyDescent="0.25">
      <c r="C810" s="426"/>
      <c r="F810" s="426"/>
      <c r="G810" s="427"/>
      <c r="I810" s="427"/>
      <c r="J810" s="427"/>
      <c r="K810" s="427"/>
    </row>
    <row r="811" spans="3:11" x14ac:dyDescent="0.25">
      <c r="C811" s="426"/>
      <c r="F811" s="426"/>
      <c r="G811" s="427"/>
      <c r="I811" s="427"/>
      <c r="J811" s="427"/>
      <c r="K811" s="427"/>
    </row>
    <row r="812" spans="3:11" x14ac:dyDescent="0.25">
      <c r="C812" s="426"/>
      <c r="F812" s="426"/>
      <c r="G812" s="427"/>
      <c r="I812" s="427"/>
      <c r="J812" s="427"/>
      <c r="K812" s="427"/>
    </row>
    <row r="813" spans="3:11" x14ac:dyDescent="0.25">
      <c r="C813" s="426"/>
      <c r="F813" s="426"/>
      <c r="G813" s="427"/>
      <c r="I813" s="427"/>
      <c r="J813" s="427"/>
      <c r="K813" s="427"/>
    </row>
    <row r="814" spans="3:11" x14ac:dyDescent="0.25">
      <c r="C814" s="426"/>
      <c r="F814" s="426"/>
      <c r="G814" s="427"/>
      <c r="I814" s="427"/>
      <c r="J814" s="427"/>
      <c r="K814" s="427"/>
    </row>
    <row r="815" spans="3:11" x14ac:dyDescent="0.25">
      <c r="C815" s="426"/>
      <c r="F815" s="426"/>
      <c r="G815" s="427"/>
      <c r="I815" s="427"/>
      <c r="J815" s="427"/>
      <c r="K815" s="427"/>
    </row>
    <row r="816" spans="3:11" x14ac:dyDescent="0.25">
      <c r="C816" s="426"/>
      <c r="F816" s="426"/>
      <c r="G816" s="427"/>
      <c r="I816" s="427"/>
      <c r="J816" s="427"/>
      <c r="K816" s="427"/>
    </row>
    <row r="817" spans="3:11" x14ac:dyDescent="0.25">
      <c r="C817" s="426"/>
      <c r="F817" s="426"/>
      <c r="G817" s="427"/>
      <c r="I817" s="427"/>
      <c r="J817" s="427"/>
      <c r="K817" s="427"/>
    </row>
    <row r="818" spans="3:11" x14ac:dyDescent="0.25">
      <c r="C818" s="426"/>
      <c r="F818" s="426"/>
      <c r="G818" s="427"/>
      <c r="I818" s="427"/>
      <c r="J818" s="427"/>
      <c r="K818" s="427"/>
    </row>
    <row r="819" spans="3:11" x14ac:dyDescent="0.25">
      <c r="C819" s="426"/>
      <c r="F819" s="426"/>
      <c r="G819" s="427"/>
      <c r="I819" s="427"/>
      <c r="J819" s="427"/>
      <c r="K819" s="427"/>
    </row>
    <row r="820" spans="3:11" x14ac:dyDescent="0.25">
      <c r="C820" s="426"/>
      <c r="F820" s="426"/>
      <c r="G820" s="427"/>
      <c r="I820" s="427"/>
      <c r="J820" s="427"/>
      <c r="K820" s="427"/>
    </row>
    <row r="821" spans="3:11" x14ac:dyDescent="0.25">
      <c r="C821" s="426"/>
      <c r="F821" s="426"/>
      <c r="G821" s="427"/>
      <c r="I821" s="427"/>
      <c r="J821" s="427"/>
      <c r="K821" s="427"/>
    </row>
    <row r="822" spans="3:11" x14ac:dyDescent="0.25">
      <c r="C822" s="426"/>
      <c r="F822" s="426"/>
      <c r="G822" s="427"/>
      <c r="I822" s="427"/>
      <c r="J822" s="427"/>
      <c r="K822" s="427"/>
    </row>
    <row r="823" spans="3:11" x14ac:dyDescent="0.25">
      <c r="C823" s="426"/>
      <c r="F823" s="426"/>
      <c r="G823" s="427"/>
      <c r="I823" s="427"/>
      <c r="J823" s="427"/>
      <c r="K823" s="427"/>
    </row>
    <row r="824" spans="3:11" x14ac:dyDescent="0.25">
      <c r="C824" s="426"/>
      <c r="F824" s="426"/>
      <c r="G824" s="427"/>
      <c r="I824" s="427"/>
      <c r="J824" s="427"/>
      <c r="K824" s="427"/>
    </row>
    <row r="825" spans="3:11" x14ac:dyDescent="0.25">
      <c r="C825" s="426"/>
      <c r="F825" s="426"/>
      <c r="G825" s="427"/>
      <c r="I825" s="427"/>
      <c r="J825" s="427"/>
      <c r="K825" s="427"/>
    </row>
    <row r="826" spans="3:11" x14ac:dyDescent="0.25">
      <c r="C826" s="426"/>
      <c r="F826" s="426"/>
      <c r="G826" s="427"/>
      <c r="I826" s="427"/>
      <c r="J826" s="427"/>
      <c r="K826" s="427"/>
    </row>
    <row r="827" spans="3:11" x14ac:dyDescent="0.25">
      <c r="C827" s="426"/>
      <c r="F827" s="426"/>
      <c r="G827" s="427"/>
      <c r="I827" s="427"/>
      <c r="J827" s="427"/>
      <c r="K827" s="427"/>
    </row>
    <row r="828" spans="3:11" x14ac:dyDescent="0.25">
      <c r="C828" s="426"/>
      <c r="F828" s="426"/>
      <c r="G828" s="427"/>
      <c r="I828" s="427"/>
      <c r="J828" s="427"/>
      <c r="K828" s="427"/>
    </row>
    <row r="829" spans="3:11" x14ac:dyDescent="0.25">
      <c r="C829" s="426"/>
      <c r="F829" s="426"/>
      <c r="G829" s="427"/>
      <c r="I829" s="427"/>
      <c r="J829" s="427"/>
      <c r="K829" s="427"/>
    </row>
    <row r="830" spans="3:11" x14ac:dyDescent="0.25">
      <c r="C830" s="426"/>
      <c r="F830" s="426"/>
      <c r="G830" s="427"/>
      <c r="I830" s="427"/>
      <c r="J830" s="427"/>
      <c r="K830" s="427"/>
    </row>
    <row r="831" spans="3:11" x14ac:dyDescent="0.25">
      <c r="C831" s="426"/>
      <c r="F831" s="426"/>
      <c r="G831" s="427"/>
      <c r="I831" s="427"/>
      <c r="J831" s="427"/>
      <c r="K831" s="427"/>
    </row>
    <row r="832" spans="3:11" x14ac:dyDescent="0.25">
      <c r="C832" s="426"/>
      <c r="F832" s="426"/>
      <c r="G832" s="427"/>
      <c r="I832" s="427"/>
      <c r="J832" s="427"/>
      <c r="K832" s="427"/>
    </row>
    <row r="833" spans="3:11" x14ac:dyDescent="0.25">
      <c r="C833" s="426"/>
      <c r="F833" s="426"/>
      <c r="G833" s="427"/>
      <c r="I833" s="427"/>
      <c r="J833" s="427"/>
      <c r="K833" s="427"/>
    </row>
    <row r="834" spans="3:11" x14ac:dyDescent="0.25">
      <c r="C834" s="426"/>
      <c r="F834" s="426"/>
      <c r="G834" s="427"/>
      <c r="I834" s="427"/>
      <c r="J834" s="427"/>
      <c r="K834" s="427"/>
    </row>
    <row r="835" spans="3:11" x14ac:dyDescent="0.25">
      <c r="C835" s="426"/>
      <c r="F835" s="426"/>
      <c r="G835" s="427"/>
      <c r="I835" s="427"/>
      <c r="J835" s="427"/>
      <c r="K835" s="427"/>
    </row>
    <row r="836" spans="3:11" x14ac:dyDescent="0.25">
      <c r="C836" s="426"/>
      <c r="F836" s="426"/>
      <c r="G836" s="427"/>
      <c r="I836" s="427"/>
      <c r="J836" s="427"/>
      <c r="K836" s="427"/>
    </row>
    <row r="837" spans="3:11" x14ac:dyDescent="0.25">
      <c r="C837" s="426"/>
      <c r="F837" s="426"/>
      <c r="G837" s="427"/>
      <c r="I837" s="427"/>
      <c r="J837" s="427"/>
      <c r="K837" s="427"/>
    </row>
    <row r="838" spans="3:11" x14ac:dyDescent="0.25">
      <c r="C838" s="426"/>
      <c r="F838" s="426"/>
      <c r="G838" s="427"/>
      <c r="I838" s="427"/>
      <c r="J838" s="427"/>
      <c r="K838" s="427"/>
    </row>
    <row r="839" spans="3:11" x14ac:dyDescent="0.25">
      <c r="C839" s="426"/>
      <c r="F839" s="426"/>
      <c r="G839" s="427"/>
      <c r="I839" s="427"/>
      <c r="J839" s="427"/>
      <c r="K839" s="427"/>
    </row>
    <row r="840" spans="3:11" x14ac:dyDescent="0.25">
      <c r="C840" s="426"/>
      <c r="F840" s="426"/>
      <c r="G840" s="427"/>
      <c r="I840" s="427"/>
      <c r="J840" s="427"/>
      <c r="K840" s="427"/>
    </row>
    <row r="841" spans="3:11" x14ac:dyDescent="0.25">
      <c r="C841" s="426"/>
      <c r="F841" s="426"/>
      <c r="G841" s="427"/>
      <c r="I841" s="427"/>
      <c r="J841" s="427"/>
      <c r="K841" s="427"/>
    </row>
    <row r="842" spans="3:11" x14ac:dyDescent="0.25">
      <c r="C842" s="426"/>
      <c r="F842" s="426"/>
      <c r="G842" s="427"/>
      <c r="I842" s="427"/>
      <c r="J842" s="427"/>
      <c r="K842" s="427"/>
    </row>
    <row r="843" spans="3:11" x14ac:dyDescent="0.25">
      <c r="C843" s="426"/>
      <c r="F843" s="426"/>
      <c r="G843" s="427"/>
      <c r="I843" s="427"/>
      <c r="J843" s="427"/>
      <c r="K843" s="427"/>
    </row>
    <row r="844" spans="3:11" x14ac:dyDescent="0.25">
      <c r="C844" s="426"/>
      <c r="F844" s="426"/>
      <c r="G844" s="427"/>
      <c r="I844" s="427"/>
      <c r="J844" s="427"/>
      <c r="K844" s="427"/>
    </row>
    <row r="845" spans="3:11" x14ac:dyDescent="0.25">
      <c r="C845" s="426"/>
      <c r="F845" s="426"/>
      <c r="G845" s="427"/>
      <c r="I845" s="427"/>
      <c r="J845" s="427"/>
      <c r="K845" s="427"/>
    </row>
    <row r="846" spans="3:11" x14ac:dyDescent="0.25">
      <c r="C846" s="426"/>
      <c r="F846" s="426"/>
      <c r="G846" s="427"/>
      <c r="I846" s="427"/>
      <c r="J846" s="427"/>
      <c r="K846" s="427"/>
    </row>
    <row r="847" spans="3:11" x14ac:dyDescent="0.25">
      <c r="C847" s="426"/>
      <c r="F847" s="426"/>
      <c r="G847" s="427"/>
      <c r="I847" s="427"/>
      <c r="J847" s="427"/>
      <c r="K847" s="427"/>
    </row>
    <row r="848" spans="3:11" x14ac:dyDescent="0.25">
      <c r="C848" s="426"/>
      <c r="F848" s="426"/>
      <c r="G848" s="427"/>
      <c r="I848" s="427"/>
      <c r="J848" s="427"/>
      <c r="K848" s="427"/>
    </row>
    <row r="849" spans="3:11" x14ac:dyDescent="0.25">
      <c r="C849" s="426"/>
      <c r="F849" s="426"/>
      <c r="G849" s="427"/>
      <c r="I849" s="427"/>
      <c r="J849" s="427"/>
      <c r="K849" s="427"/>
    </row>
    <row r="850" spans="3:11" x14ac:dyDescent="0.25">
      <c r="C850" s="426"/>
      <c r="F850" s="426"/>
      <c r="G850" s="427"/>
      <c r="I850" s="427"/>
      <c r="J850" s="427"/>
      <c r="K850" s="427"/>
    </row>
    <row r="851" spans="3:11" x14ac:dyDescent="0.25">
      <c r="C851" s="426"/>
      <c r="F851" s="426"/>
      <c r="G851" s="427"/>
      <c r="I851" s="427"/>
      <c r="J851" s="427"/>
      <c r="K851" s="427"/>
    </row>
    <row r="852" spans="3:11" x14ac:dyDescent="0.25">
      <c r="C852" s="426"/>
      <c r="F852" s="426"/>
      <c r="G852" s="427"/>
      <c r="I852" s="427"/>
      <c r="J852" s="427"/>
      <c r="K852" s="427"/>
    </row>
    <row r="853" spans="3:11" x14ac:dyDescent="0.25">
      <c r="C853" s="426"/>
      <c r="F853" s="426"/>
      <c r="G853" s="427"/>
      <c r="I853" s="427"/>
      <c r="J853" s="427"/>
      <c r="K853" s="427"/>
    </row>
    <row r="854" spans="3:11" x14ac:dyDescent="0.25">
      <c r="C854" s="426"/>
      <c r="F854" s="426"/>
      <c r="G854" s="427"/>
      <c r="I854" s="427"/>
      <c r="J854" s="427"/>
      <c r="K854" s="427"/>
    </row>
    <row r="855" spans="3:11" x14ac:dyDescent="0.25">
      <c r="C855" s="426"/>
      <c r="F855" s="426"/>
      <c r="G855" s="427"/>
      <c r="I855" s="427"/>
      <c r="J855" s="427"/>
      <c r="K855" s="427"/>
    </row>
    <row r="856" spans="3:11" x14ac:dyDescent="0.25">
      <c r="C856" s="426"/>
      <c r="F856" s="426"/>
      <c r="G856" s="427"/>
      <c r="I856" s="427"/>
      <c r="J856" s="427"/>
      <c r="K856" s="427"/>
    </row>
    <row r="857" spans="3:11" x14ac:dyDescent="0.25">
      <c r="C857" s="426"/>
      <c r="F857" s="426"/>
      <c r="G857" s="427"/>
      <c r="I857" s="427"/>
      <c r="J857" s="427"/>
      <c r="K857" s="427"/>
    </row>
    <row r="858" spans="3:11" x14ac:dyDescent="0.25">
      <c r="C858" s="426"/>
      <c r="F858" s="426"/>
      <c r="G858" s="427"/>
      <c r="I858" s="427"/>
      <c r="J858" s="427"/>
      <c r="K858" s="427"/>
    </row>
    <row r="859" spans="3:11" x14ac:dyDescent="0.25">
      <c r="C859" s="426"/>
      <c r="F859" s="426"/>
      <c r="G859" s="427"/>
      <c r="I859" s="427"/>
      <c r="J859" s="427"/>
      <c r="K859" s="427"/>
    </row>
    <row r="860" spans="3:11" x14ac:dyDescent="0.25">
      <c r="C860" s="426"/>
      <c r="F860" s="426"/>
      <c r="G860" s="427"/>
      <c r="I860" s="427"/>
      <c r="J860" s="427"/>
      <c r="K860" s="427"/>
    </row>
    <row r="861" spans="3:11" x14ac:dyDescent="0.25">
      <c r="C861" s="426"/>
      <c r="F861" s="426"/>
      <c r="G861" s="427"/>
      <c r="I861" s="427"/>
      <c r="J861" s="427"/>
      <c r="K861" s="427"/>
    </row>
    <row r="862" spans="3:11" x14ac:dyDescent="0.25">
      <c r="C862" s="426"/>
      <c r="F862" s="426"/>
      <c r="G862" s="427"/>
      <c r="I862" s="427"/>
      <c r="J862" s="427"/>
      <c r="K862" s="427"/>
    </row>
    <row r="863" spans="3:11" x14ac:dyDescent="0.25">
      <c r="C863" s="426"/>
      <c r="F863" s="426"/>
      <c r="G863" s="427"/>
      <c r="I863" s="427"/>
      <c r="J863" s="427"/>
      <c r="K863" s="427"/>
    </row>
    <row r="864" spans="3:11" x14ac:dyDescent="0.25">
      <c r="C864" s="426"/>
      <c r="F864" s="426"/>
      <c r="G864" s="427"/>
      <c r="I864" s="427"/>
      <c r="J864" s="427"/>
      <c r="K864" s="427"/>
    </row>
    <row r="865" spans="3:11" x14ac:dyDescent="0.25">
      <c r="C865" s="426"/>
      <c r="F865" s="426"/>
      <c r="G865" s="427"/>
      <c r="I865" s="427"/>
      <c r="J865" s="427"/>
      <c r="K865" s="427"/>
    </row>
    <row r="866" spans="3:11" x14ac:dyDescent="0.25">
      <c r="C866" s="426"/>
      <c r="F866" s="426"/>
      <c r="G866" s="427"/>
      <c r="I866" s="427"/>
      <c r="J866" s="427"/>
      <c r="K866" s="427"/>
    </row>
    <row r="867" spans="3:11" x14ac:dyDescent="0.25">
      <c r="C867" s="426"/>
      <c r="F867" s="426"/>
      <c r="G867" s="427"/>
      <c r="I867" s="427"/>
      <c r="J867" s="427"/>
      <c r="K867" s="427"/>
    </row>
    <row r="868" spans="3:11" x14ac:dyDescent="0.25">
      <c r="C868" s="426"/>
      <c r="F868" s="426"/>
      <c r="G868" s="427"/>
      <c r="I868" s="427"/>
      <c r="J868" s="427"/>
      <c r="K868" s="427"/>
    </row>
    <row r="869" spans="3:11" x14ac:dyDescent="0.25">
      <c r="C869" s="426"/>
      <c r="F869" s="426"/>
      <c r="G869" s="427"/>
      <c r="I869" s="427"/>
      <c r="J869" s="427"/>
      <c r="K869" s="427"/>
    </row>
    <row r="870" spans="3:11" x14ac:dyDescent="0.25">
      <c r="C870" s="426"/>
      <c r="F870" s="426"/>
      <c r="G870" s="427"/>
      <c r="I870" s="427"/>
      <c r="J870" s="427"/>
      <c r="K870" s="427"/>
    </row>
    <row r="871" spans="3:11" x14ac:dyDescent="0.25">
      <c r="C871" s="426"/>
      <c r="F871" s="426"/>
      <c r="G871" s="427"/>
      <c r="I871" s="427"/>
      <c r="J871" s="427"/>
      <c r="K871" s="427"/>
    </row>
    <row r="872" spans="3:11" x14ac:dyDescent="0.25">
      <c r="C872" s="426"/>
      <c r="F872" s="426"/>
      <c r="G872" s="427"/>
      <c r="I872" s="427"/>
      <c r="J872" s="427"/>
      <c r="K872" s="427"/>
    </row>
    <row r="873" spans="3:11" x14ac:dyDescent="0.25">
      <c r="C873" s="426"/>
      <c r="F873" s="426"/>
      <c r="G873" s="427"/>
      <c r="I873" s="427"/>
      <c r="J873" s="427"/>
      <c r="K873" s="427"/>
    </row>
    <row r="874" spans="3:11" x14ac:dyDescent="0.25">
      <c r="C874" s="426"/>
      <c r="F874" s="426"/>
      <c r="G874" s="427"/>
      <c r="I874" s="427"/>
      <c r="J874" s="427"/>
      <c r="K874" s="427"/>
    </row>
    <row r="875" spans="3:11" x14ac:dyDescent="0.25">
      <c r="C875" s="426"/>
      <c r="F875" s="426"/>
      <c r="G875" s="427"/>
      <c r="I875" s="427"/>
      <c r="J875" s="427"/>
      <c r="K875" s="427"/>
    </row>
    <row r="876" spans="3:11" x14ac:dyDescent="0.25">
      <c r="C876" s="426"/>
      <c r="F876" s="426"/>
      <c r="G876" s="427"/>
      <c r="I876" s="427"/>
      <c r="J876" s="427"/>
      <c r="K876" s="427"/>
    </row>
    <row r="877" spans="3:11" x14ac:dyDescent="0.25">
      <c r="C877" s="426"/>
      <c r="F877" s="426"/>
      <c r="G877" s="427"/>
      <c r="I877" s="427"/>
      <c r="J877" s="427"/>
      <c r="K877" s="427"/>
    </row>
    <row r="878" spans="3:11" x14ac:dyDescent="0.25">
      <c r="C878" s="426"/>
      <c r="F878" s="426"/>
      <c r="G878" s="427"/>
      <c r="I878" s="427"/>
      <c r="J878" s="427"/>
      <c r="K878" s="427"/>
    </row>
    <row r="879" spans="3:11" x14ac:dyDescent="0.25">
      <c r="C879" s="426"/>
      <c r="F879" s="426"/>
      <c r="G879" s="427"/>
      <c r="I879" s="427"/>
      <c r="J879" s="427"/>
      <c r="K879" s="427"/>
    </row>
    <row r="880" spans="3:11" x14ac:dyDescent="0.25">
      <c r="C880" s="426"/>
      <c r="F880" s="426"/>
      <c r="G880" s="427"/>
      <c r="I880" s="427"/>
      <c r="J880" s="427"/>
      <c r="K880" s="427"/>
    </row>
    <row r="881" spans="3:11" x14ac:dyDescent="0.25">
      <c r="C881" s="426"/>
      <c r="F881" s="426"/>
      <c r="G881" s="427"/>
      <c r="I881" s="427"/>
      <c r="J881" s="427"/>
      <c r="K881" s="427"/>
    </row>
    <row r="882" spans="3:11" x14ac:dyDescent="0.25">
      <c r="C882" s="426"/>
      <c r="F882" s="426"/>
      <c r="G882" s="427"/>
      <c r="I882" s="427"/>
      <c r="J882" s="427"/>
      <c r="K882" s="427"/>
    </row>
    <row r="883" spans="3:11" x14ac:dyDescent="0.25">
      <c r="C883" s="426"/>
      <c r="F883" s="426"/>
      <c r="G883" s="427"/>
      <c r="I883" s="427"/>
      <c r="J883" s="427"/>
      <c r="K883" s="427"/>
    </row>
    <row r="884" spans="3:11" x14ac:dyDescent="0.25">
      <c r="C884" s="426"/>
      <c r="F884" s="426"/>
      <c r="G884" s="427"/>
      <c r="I884" s="427"/>
      <c r="J884" s="427"/>
      <c r="K884" s="427"/>
    </row>
    <row r="885" spans="3:11" x14ac:dyDescent="0.25">
      <c r="C885" s="426"/>
      <c r="F885" s="426"/>
      <c r="G885" s="427"/>
      <c r="I885" s="427"/>
      <c r="J885" s="427"/>
      <c r="K885" s="427"/>
    </row>
    <row r="886" spans="3:11" x14ac:dyDescent="0.25">
      <c r="C886" s="426"/>
      <c r="F886" s="426"/>
      <c r="G886" s="427"/>
      <c r="I886" s="427"/>
      <c r="J886" s="427"/>
      <c r="K886" s="427"/>
    </row>
    <row r="887" spans="3:11" x14ac:dyDescent="0.25">
      <c r="C887" s="426"/>
      <c r="F887" s="426"/>
      <c r="G887" s="427"/>
      <c r="I887" s="427"/>
      <c r="J887" s="427"/>
      <c r="K887" s="427"/>
    </row>
    <row r="888" spans="3:11" x14ac:dyDescent="0.25">
      <c r="C888" s="426"/>
      <c r="F888" s="426"/>
      <c r="G888" s="427"/>
      <c r="I888" s="427"/>
      <c r="J888" s="427"/>
      <c r="K888" s="427"/>
    </row>
    <row r="889" spans="3:11" x14ac:dyDescent="0.25">
      <c r="C889" s="426"/>
      <c r="F889" s="426"/>
      <c r="G889" s="427"/>
      <c r="I889" s="427"/>
      <c r="J889" s="427"/>
      <c r="K889" s="427"/>
    </row>
    <row r="890" spans="3:11" x14ac:dyDescent="0.25">
      <c r="C890" s="426"/>
      <c r="F890" s="426"/>
      <c r="G890" s="427"/>
      <c r="I890" s="427"/>
      <c r="J890" s="427"/>
      <c r="K890" s="427"/>
    </row>
    <row r="891" spans="3:11" x14ac:dyDescent="0.25">
      <c r="C891" s="426"/>
      <c r="F891" s="426"/>
      <c r="G891" s="427"/>
      <c r="I891" s="427"/>
      <c r="J891" s="427"/>
      <c r="K891" s="427"/>
    </row>
    <row r="892" spans="3:11" x14ac:dyDescent="0.25">
      <c r="C892" s="426"/>
      <c r="F892" s="426"/>
      <c r="G892" s="427"/>
      <c r="I892" s="427"/>
      <c r="J892" s="427"/>
      <c r="K892" s="427"/>
    </row>
    <row r="893" spans="3:11" x14ac:dyDescent="0.25">
      <c r="C893" s="426"/>
      <c r="F893" s="426"/>
      <c r="G893" s="427"/>
      <c r="I893" s="427"/>
      <c r="J893" s="427"/>
      <c r="K893" s="427"/>
    </row>
    <row r="894" spans="3:11" x14ac:dyDescent="0.25">
      <c r="C894" s="426"/>
      <c r="F894" s="426"/>
      <c r="G894" s="427"/>
      <c r="I894" s="427"/>
      <c r="J894" s="427"/>
      <c r="K894" s="427"/>
    </row>
    <row r="895" spans="3:11" x14ac:dyDescent="0.25">
      <c r="C895" s="426"/>
      <c r="F895" s="426"/>
      <c r="G895" s="427"/>
      <c r="I895" s="427"/>
      <c r="J895" s="427"/>
      <c r="K895" s="427"/>
    </row>
    <row r="896" spans="3:11" x14ac:dyDescent="0.25">
      <c r="C896" s="426"/>
      <c r="F896" s="426"/>
      <c r="G896" s="427"/>
      <c r="I896" s="427"/>
      <c r="J896" s="427"/>
      <c r="K896" s="427"/>
    </row>
    <row r="897" spans="3:11" x14ac:dyDescent="0.25">
      <c r="C897" s="426"/>
      <c r="F897" s="426"/>
      <c r="G897" s="427"/>
      <c r="I897" s="427"/>
      <c r="J897" s="427"/>
      <c r="K897" s="427"/>
    </row>
    <row r="898" spans="3:11" x14ac:dyDescent="0.25">
      <c r="C898" s="426"/>
      <c r="F898" s="426"/>
      <c r="G898" s="427"/>
      <c r="I898" s="427"/>
      <c r="J898" s="427"/>
      <c r="K898" s="427"/>
    </row>
    <row r="899" spans="3:11" x14ac:dyDescent="0.25">
      <c r="C899" s="426"/>
      <c r="F899" s="426"/>
      <c r="G899" s="427"/>
      <c r="I899" s="427"/>
      <c r="J899" s="427"/>
      <c r="K899" s="427"/>
    </row>
    <row r="900" spans="3:11" x14ac:dyDescent="0.25">
      <c r="C900" s="426"/>
      <c r="F900" s="426"/>
      <c r="G900" s="427"/>
      <c r="I900" s="427"/>
      <c r="J900" s="427"/>
      <c r="K900" s="427"/>
    </row>
    <row r="901" spans="3:11" x14ac:dyDescent="0.25">
      <c r="C901" s="426"/>
      <c r="F901" s="426"/>
      <c r="G901" s="427"/>
      <c r="I901" s="427"/>
      <c r="J901" s="427"/>
      <c r="K901" s="427"/>
    </row>
    <row r="902" spans="3:11" x14ac:dyDescent="0.25">
      <c r="C902" s="426"/>
      <c r="F902" s="426"/>
      <c r="G902" s="427"/>
      <c r="I902" s="427"/>
      <c r="J902" s="427"/>
      <c r="K902" s="427"/>
    </row>
    <row r="903" spans="3:11" x14ac:dyDescent="0.25">
      <c r="C903" s="426"/>
      <c r="F903" s="426"/>
      <c r="G903" s="427"/>
      <c r="I903" s="427"/>
      <c r="J903" s="427"/>
      <c r="K903" s="427"/>
    </row>
    <row r="904" spans="3:11" x14ac:dyDescent="0.25">
      <c r="C904" s="426"/>
      <c r="F904" s="426"/>
      <c r="G904" s="427"/>
      <c r="I904" s="427"/>
      <c r="J904" s="427"/>
      <c r="K904" s="427"/>
    </row>
    <row r="905" spans="3:11" x14ac:dyDescent="0.25">
      <c r="C905" s="426"/>
      <c r="F905" s="426"/>
      <c r="G905" s="427"/>
      <c r="I905" s="427"/>
      <c r="J905" s="427"/>
      <c r="K905" s="427"/>
    </row>
    <row r="906" spans="3:11" x14ac:dyDescent="0.25">
      <c r="C906" s="426"/>
      <c r="F906" s="426"/>
      <c r="G906" s="427"/>
      <c r="I906" s="427"/>
      <c r="J906" s="427"/>
      <c r="K906" s="427"/>
    </row>
    <row r="907" spans="3:11" x14ac:dyDescent="0.25">
      <c r="C907" s="426"/>
      <c r="F907" s="426"/>
      <c r="G907" s="427"/>
      <c r="I907" s="427"/>
      <c r="J907" s="427"/>
      <c r="K907" s="427"/>
    </row>
    <row r="908" spans="3:11" x14ac:dyDescent="0.25">
      <c r="C908" s="426"/>
      <c r="F908" s="426"/>
      <c r="G908" s="427"/>
      <c r="I908" s="427"/>
      <c r="J908" s="427"/>
      <c r="K908" s="427"/>
    </row>
    <row r="909" spans="3:11" x14ac:dyDescent="0.25">
      <c r="C909" s="426"/>
      <c r="F909" s="426"/>
      <c r="G909" s="427"/>
      <c r="I909" s="427"/>
      <c r="J909" s="427"/>
      <c r="K909" s="427"/>
    </row>
    <row r="910" spans="3:11" x14ac:dyDescent="0.25">
      <c r="C910" s="426"/>
      <c r="F910" s="426"/>
      <c r="G910" s="427"/>
      <c r="I910" s="427"/>
      <c r="J910" s="427"/>
      <c r="K910" s="427"/>
    </row>
    <row r="911" spans="3:11" x14ac:dyDescent="0.25">
      <c r="C911" s="426"/>
      <c r="F911" s="426"/>
      <c r="G911" s="427"/>
      <c r="I911" s="427"/>
      <c r="J911" s="427"/>
      <c r="K911" s="427"/>
    </row>
    <row r="912" spans="3:11" x14ac:dyDescent="0.25">
      <c r="C912" s="426"/>
      <c r="F912" s="426"/>
      <c r="G912" s="427"/>
      <c r="I912" s="427"/>
      <c r="J912" s="427"/>
      <c r="K912" s="427"/>
    </row>
    <row r="913" spans="3:11" x14ac:dyDescent="0.25">
      <c r="C913" s="426"/>
      <c r="F913" s="426"/>
      <c r="G913" s="427"/>
      <c r="I913" s="427"/>
      <c r="J913" s="427"/>
      <c r="K913" s="427"/>
    </row>
    <row r="914" spans="3:11" x14ac:dyDescent="0.25">
      <c r="C914" s="426"/>
      <c r="F914" s="426"/>
      <c r="G914" s="427"/>
      <c r="I914" s="427"/>
      <c r="J914" s="427"/>
      <c r="K914" s="427"/>
    </row>
    <row r="915" spans="3:11" x14ac:dyDescent="0.25">
      <c r="C915" s="426"/>
      <c r="F915" s="426"/>
      <c r="G915" s="427"/>
      <c r="I915" s="427"/>
      <c r="J915" s="427"/>
      <c r="K915" s="427"/>
    </row>
    <row r="916" spans="3:11" x14ac:dyDescent="0.25">
      <c r="C916" s="426"/>
      <c r="F916" s="426"/>
      <c r="G916" s="427"/>
      <c r="I916" s="427"/>
      <c r="J916" s="427"/>
      <c r="K916" s="427"/>
    </row>
    <row r="917" spans="3:11" x14ac:dyDescent="0.25">
      <c r="C917" s="426"/>
      <c r="F917" s="426"/>
      <c r="G917" s="427"/>
      <c r="I917" s="427"/>
      <c r="J917" s="427"/>
      <c r="K917" s="427"/>
    </row>
    <row r="918" spans="3:11" x14ac:dyDescent="0.25">
      <c r="C918" s="426"/>
      <c r="F918" s="426"/>
      <c r="G918" s="427"/>
      <c r="I918" s="427"/>
      <c r="J918" s="427"/>
      <c r="K918" s="427"/>
    </row>
    <row r="919" spans="3:11" x14ac:dyDescent="0.25">
      <c r="C919" s="426"/>
      <c r="F919" s="426"/>
      <c r="G919" s="427"/>
      <c r="I919" s="427"/>
      <c r="J919" s="427"/>
      <c r="K919" s="427"/>
    </row>
    <row r="920" spans="3:11" x14ac:dyDescent="0.25">
      <c r="C920" s="426"/>
      <c r="F920" s="426"/>
      <c r="G920" s="427"/>
      <c r="I920" s="427"/>
      <c r="J920" s="427"/>
      <c r="K920" s="427"/>
    </row>
    <row r="921" spans="3:11" x14ac:dyDescent="0.25">
      <c r="C921" s="426"/>
      <c r="F921" s="426"/>
      <c r="G921" s="427"/>
      <c r="I921" s="427"/>
      <c r="J921" s="427"/>
      <c r="K921" s="427"/>
    </row>
    <row r="922" spans="3:11" x14ac:dyDescent="0.25">
      <c r="C922" s="426"/>
      <c r="F922" s="426"/>
      <c r="G922" s="427"/>
      <c r="I922" s="427"/>
      <c r="J922" s="427"/>
      <c r="K922" s="427"/>
    </row>
    <row r="923" spans="3:11" x14ac:dyDescent="0.25">
      <c r="C923" s="426"/>
      <c r="F923" s="426"/>
      <c r="G923" s="427"/>
      <c r="I923" s="427"/>
      <c r="J923" s="427"/>
      <c r="K923" s="427"/>
    </row>
    <row r="924" spans="3:11" x14ac:dyDescent="0.25">
      <c r="C924" s="426"/>
      <c r="F924" s="426"/>
      <c r="G924" s="427"/>
      <c r="I924" s="427"/>
      <c r="J924" s="427"/>
      <c r="K924" s="427"/>
    </row>
    <row r="925" spans="3:11" x14ac:dyDescent="0.25">
      <c r="C925" s="426"/>
      <c r="F925" s="426"/>
      <c r="G925" s="427"/>
      <c r="I925" s="427"/>
      <c r="J925" s="427"/>
      <c r="K925" s="427"/>
    </row>
    <row r="926" spans="3:11" x14ac:dyDescent="0.25">
      <c r="C926" s="426"/>
      <c r="F926" s="426"/>
      <c r="G926" s="427"/>
      <c r="I926" s="427"/>
      <c r="J926" s="427"/>
      <c r="K926" s="427"/>
    </row>
    <row r="927" spans="3:11" x14ac:dyDescent="0.25">
      <c r="C927" s="426"/>
      <c r="F927" s="426"/>
      <c r="G927" s="427"/>
      <c r="I927" s="427"/>
      <c r="J927" s="427"/>
      <c r="K927" s="427"/>
    </row>
    <row r="928" spans="3:11" x14ac:dyDescent="0.25">
      <c r="C928" s="426"/>
      <c r="F928" s="426"/>
      <c r="G928" s="427"/>
      <c r="I928" s="427"/>
      <c r="J928" s="427"/>
      <c r="K928" s="427"/>
    </row>
    <row r="929" spans="3:11" x14ac:dyDescent="0.25">
      <c r="C929" s="426"/>
      <c r="F929" s="426"/>
      <c r="G929" s="427"/>
      <c r="I929" s="427"/>
      <c r="J929" s="427"/>
      <c r="K929" s="427"/>
    </row>
    <row r="930" spans="3:11" x14ac:dyDescent="0.25">
      <c r="C930" s="426"/>
      <c r="F930" s="426"/>
      <c r="G930" s="427"/>
      <c r="I930" s="427"/>
      <c r="J930" s="427"/>
      <c r="K930" s="427"/>
    </row>
    <row r="931" spans="3:11" x14ac:dyDescent="0.25">
      <c r="C931" s="426"/>
      <c r="F931" s="426"/>
      <c r="G931" s="427"/>
      <c r="I931" s="427"/>
      <c r="J931" s="427"/>
      <c r="K931" s="427"/>
    </row>
    <row r="932" spans="3:11" x14ac:dyDescent="0.25">
      <c r="C932" s="426"/>
      <c r="F932" s="426"/>
      <c r="G932" s="427"/>
      <c r="I932" s="427"/>
      <c r="J932" s="427"/>
      <c r="K932" s="427"/>
    </row>
    <row r="933" spans="3:11" x14ac:dyDescent="0.25">
      <c r="C933" s="426"/>
      <c r="F933" s="426"/>
      <c r="G933" s="427"/>
      <c r="I933" s="427"/>
      <c r="J933" s="427"/>
      <c r="K933" s="427"/>
    </row>
    <row r="934" spans="3:11" x14ac:dyDescent="0.25">
      <c r="C934" s="426"/>
      <c r="F934" s="426"/>
      <c r="G934" s="427"/>
      <c r="I934" s="427"/>
      <c r="J934" s="427"/>
      <c r="K934" s="427"/>
    </row>
    <row r="935" spans="3:11" x14ac:dyDescent="0.25">
      <c r="C935" s="426"/>
      <c r="F935" s="426"/>
      <c r="G935" s="427"/>
      <c r="I935" s="427"/>
      <c r="J935" s="427"/>
      <c r="K935" s="427"/>
    </row>
    <row r="936" spans="3:11" x14ac:dyDescent="0.25">
      <c r="C936" s="426"/>
      <c r="F936" s="426"/>
      <c r="G936" s="427"/>
      <c r="I936" s="427"/>
      <c r="J936" s="427"/>
      <c r="K936" s="427"/>
    </row>
    <row r="937" spans="3:11" x14ac:dyDescent="0.25">
      <c r="C937" s="426"/>
      <c r="F937" s="426"/>
      <c r="G937" s="427"/>
      <c r="I937" s="427"/>
      <c r="J937" s="427"/>
      <c r="K937" s="427"/>
    </row>
    <row r="938" spans="3:11" x14ac:dyDescent="0.25">
      <c r="C938" s="426"/>
      <c r="F938" s="426"/>
      <c r="G938" s="427"/>
      <c r="I938" s="427"/>
      <c r="J938" s="427"/>
      <c r="K938" s="427"/>
    </row>
    <row r="939" spans="3:11" x14ac:dyDescent="0.25">
      <c r="C939" s="426"/>
      <c r="F939" s="426"/>
      <c r="G939" s="427"/>
      <c r="I939" s="427"/>
      <c r="J939" s="427"/>
      <c r="K939" s="427"/>
    </row>
    <row r="940" spans="3:11" x14ac:dyDescent="0.25">
      <c r="C940" s="426"/>
      <c r="F940" s="426"/>
      <c r="G940" s="427"/>
      <c r="I940" s="427"/>
      <c r="J940" s="427"/>
      <c r="K940" s="427"/>
    </row>
    <row r="941" spans="3:11" x14ac:dyDescent="0.25">
      <c r="C941" s="426"/>
      <c r="F941" s="426"/>
      <c r="G941" s="427"/>
      <c r="I941" s="427"/>
      <c r="J941" s="427"/>
      <c r="K941" s="427"/>
    </row>
    <row r="942" spans="3:11" x14ac:dyDescent="0.25">
      <c r="C942" s="426"/>
      <c r="F942" s="426"/>
      <c r="G942" s="427"/>
      <c r="I942" s="427"/>
      <c r="J942" s="427"/>
      <c r="K942" s="427"/>
    </row>
    <row r="943" spans="3:11" x14ac:dyDescent="0.25">
      <c r="C943" s="426"/>
      <c r="F943" s="426"/>
      <c r="G943" s="427"/>
      <c r="I943" s="427"/>
      <c r="J943" s="427"/>
      <c r="K943" s="427"/>
    </row>
    <row r="944" spans="3:11" x14ac:dyDescent="0.25">
      <c r="C944" s="426"/>
      <c r="F944" s="426"/>
      <c r="G944" s="427"/>
      <c r="I944" s="427"/>
      <c r="J944" s="427"/>
      <c r="K944" s="427"/>
    </row>
    <row r="945" spans="3:11" x14ac:dyDescent="0.25">
      <c r="C945" s="426"/>
      <c r="F945" s="426"/>
      <c r="G945" s="427"/>
      <c r="I945" s="427"/>
      <c r="J945" s="427"/>
      <c r="K945" s="427"/>
    </row>
    <row r="946" spans="3:11" x14ac:dyDescent="0.25">
      <c r="C946" s="426"/>
      <c r="F946" s="426"/>
      <c r="G946" s="427"/>
      <c r="I946" s="427"/>
      <c r="J946" s="427"/>
      <c r="K946" s="427"/>
    </row>
    <row r="947" spans="3:11" x14ac:dyDescent="0.25">
      <c r="C947" s="426"/>
      <c r="F947" s="426"/>
      <c r="G947" s="427"/>
      <c r="I947" s="427"/>
      <c r="J947" s="427"/>
      <c r="K947" s="427"/>
    </row>
    <row r="948" spans="3:11" x14ac:dyDescent="0.25">
      <c r="C948" s="426"/>
      <c r="F948" s="426"/>
      <c r="G948" s="427"/>
      <c r="I948" s="427"/>
      <c r="J948" s="427"/>
      <c r="K948" s="427"/>
    </row>
    <row r="949" spans="3:11" x14ac:dyDescent="0.25">
      <c r="C949" s="426"/>
      <c r="F949" s="426"/>
      <c r="G949" s="427"/>
      <c r="I949" s="427"/>
      <c r="J949" s="427"/>
      <c r="K949" s="427"/>
    </row>
    <row r="950" spans="3:11" x14ac:dyDescent="0.25">
      <c r="C950" s="426"/>
      <c r="F950" s="426"/>
      <c r="G950" s="427"/>
      <c r="I950" s="427"/>
      <c r="J950" s="427"/>
      <c r="K950" s="427"/>
    </row>
    <row r="951" spans="3:11" x14ac:dyDescent="0.25">
      <c r="C951" s="426"/>
      <c r="F951" s="426"/>
      <c r="G951" s="427"/>
      <c r="I951" s="427"/>
      <c r="J951" s="427"/>
      <c r="K951" s="427"/>
    </row>
    <row r="952" spans="3:11" x14ac:dyDescent="0.25">
      <c r="C952" s="426"/>
      <c r="F952" s="426"/>
      <c r="G952" s="427"/>
      <c r="I952" s="427"/>
      <c r="J952" s="427"/>
      <c r="K952" s="427"/>
    </row>
    <row r="953" spans="3:11" x14ac:dyDescent="0.25">
      <c r="C953" s="426"/>
      <c r="F953" s="426"/>
      <c r="G953" s="427"/>
      <c r="I953" s="427"/>
      <c r="J953" s="427"/>
      <c r="K953" s="427"/>
    </row>
    <row r="954" spans="3:11" x14ac:dyDescent="0.25">
      <c r="C954" s="426"/>
      <c r="F954" s="426"/>
      <c r="G954" s="427"/>
      <c r="I954" s="427"/>
      <c r="J954" s="427"/>
      <c r="K954" s="427"/>
    </row>
    <row r="955" spans="3:11" x14ac:dyDescent="0.25">
      <c r="C955" s="426"/>
      <c r="F955" s="426"/>
      <c r="G955" s="427"/>
      <c r="I955" s="427"/>
      <c r="J955" s="427"/>
      <c r="K955" s="427"/>
    </row>
    <row r="956" spans="3:11" x14ac:dyDescent="0.25">
      <c r="C956" s="426"/>
      <c r="F956" s="426"/>
      <c r="G956" s="427"/>
      <c r="I956" s="427"/>
      <c r="J956" s="427"/>
      <c r="K956" s="427"/>
    </row>
    <row r="957" spans="3:11" x14ac:dyDescent="0.25">
      <c r="C957" s="426"/>
      <c r="F957" s="426"/>
      <c r="G957" s="427"/>
      <c r="I957" s="427"/>
      <c r="J957" s="427"/>
      <c r="K957" s="427"/>
    </row>
    <row r="958" spans="3:11" x14ac:dyDescent="0.25">
      <c r="C958" s="426"/>
      <c r="F958" s="426"/>
      <c r="G958" s="427"/>
      <c r="I958" s="427"/>
      <c r="J958" s="427"/>
      <c r="K958" s="427"/>
    </row>
    <row r="959" spans="3:11" x14ac:dyDescent="0.25">
      <c r="C959" s="426"/>
      <c r="F959" s="426"/>
      <c r="G959" s="427"/>
      <c r="I959" s="427"/>
      <c r="J959" s="427"/>
      <c r="K959" s="427"/>
    </row>
    <row r="960" spans="3:11" x14ac:dyDescent="0.25">
      <c r="C960" s="426"/>
      <c r="F960" s="426"/>
      <c r="G960" s="427"/>
      <c r="I960" s="427"/>
      <c r="J960" s="427"/>
      <c r="K960" s="427"/>
    </row>
    <row r="961" spans="3:11" x14ac:dyDescent="0.25">
      <c r="C961" s="426"/>
      <c r="F961" s="426"/>
      <c r="G961" s="427"/>
      <c r="I961" s="427"/>
      <c r="J961" s="427"/>
      <c r="K961" s="427"/>
    </row>
    <row r="962" spans="3:11" x14ac:dyDescent="0.25">
      <c r="C962" s="426"/>
      <c r="F962" s="426"/>
      <c r="G962" s="427"/>
      <c r="I962" s="427"/>
      <c r="J962" s="427"/>
      <c r="K962" s="427"/>
    </row>
    <row r="963" spans="3:11" x14ac:dyDescent="0.25">
      <c r="C963" s="426"/>
      <c r="F963" s="426"/>
      <c r="G963" s="427"/>
      <c r="I963" s="427"/>
      <c r="J963" s="427"/>
      <c r="K963" s="427"/>
    </row>
    <row r="964" spans="3:11" x14ac:dyDescent="0.25">
      <c r="C964" s="426"/>
      <c r="F964" s="426"/>
      <c r="G964" s="427"/>
      <c r="I964" s="427"/>
      <c r="J964" s="427"/>
      <c r="K964" s="427"/>
    </row>
    <row r="965" spans="3:11" x14ac:dyDescent="0.25">
      <c r="C965" s="426"/>
      <c r="F965" s="426"/>
      <c r="G965" s="427"/>
      <c r="I965" s="427"/>
      <c r="J965" s="427"/>
      <c r="K965" s="427"/>
    </row>
    <row r="966" spans="3:11" x14ac:dyDescent="0.25">
      <c r="C966" s="426"/>
      <c r="F966" s="426"/>
      <c r="G966" s="427"/>
      <c r="I966" s="427"/>
      <c r="J966" s="427"/>
      <c r="K966" s="427"/>
    </row>
    <row r="967" spans="3:11" x14ac:dyDescent="0.25">
      <c r="C967" s="426"/>
      <c r="F967" s="426"/>
      <c r="G967" s="427"/>
      <c r="I967" s="427"/>
      <c r="J967" s="427"/>
      <c r="K967" s="427"/>
    </row>
    <row r="968" spans="3:11" x14ac:dyDescent="0.25">
      <c r="C968" s="426"/>
      <c r="F968" s="426"/>
      <c r="G968" s="427"/>
      <c r="I968" s="427"/>
      <c r="J968" s="427"/>
      <c r="K968" s="427"/>
    </row>
    <row r="969" spans="3:11" x14ac:dyDescent="0.25">
      <c r="C969" s="426"/>
      <c r="F969" s="426"/>
      <c r="G969" s="427"/>
      <c r="I969" s="427"/>
      <c r="J969" s="427"/>
      <c r="K969" s="427"/>
    </row>
    <row r="970" spans="3:11" x14ac:dyDescent="0.25">
      <c r="C970" s="426"/>
      <c r="F970" s="426"/>
      <c r="G970" s="427"/>
      <c r="I970" s="427"/>
      <c r="J970" s="427"/>
      <c r="K970" s="427"/>
    </row>
    <row r="971" spans="3:11" x14ac:dyDescent="0.25">
      <c r="C971" s="426"/>
      <c r="F971" s="426"/>
      <c r="G971" s="427"/>
      <c r="I971" s="427"/>
      <c r="J971" s="427"/>
      <c r="K971" s="427"/>
    </row>
    <row r="972" spans="3:11" x14ac:dyDescent="0.25">
      <c r="C972" s="426"/>
      <c r="F972" s="426"/>
      <c r="G972" s="427"/>
      <c r="I972" s="427"/>
      <c r="J972" s="427"/>
      <c r="K972" s="427"/>
    </row>
    <row r="973" spans="3:11" x14ac:dyDescent="0.25">
      <c r="C973" s="426"/>
      <c r="F973" s="426"/>
      <c r="G973" s="427"/>
      <c r="I973" s="427"/>
      <c r="J973" s="427"/>
      <c r="K973" s="427"/>
    </row>
    <row r="974" spans="3:11" x14ac:dyDescent="0.25">
      <c r="C974" s="426"/>
      <c r="F974" s="426"/>
      <c r="G974" s="427"/>
      <c r="I974" s="427"/>
      <c r="J974" s="427"/>
      <c r="K974" s="427"/>
    </row>
    <row r="975" spans="3:11" x14ac:dyDescent="0.25">
      <c r="C975" s="426"/>
      <c r="F975" s="426"/>
      <c r="G975" s="427"/>
      <c r="I975" s="427"/>
      <c r="J975" s="427"/>
      <c r="K975" s="427"/>
    </row>
    <row r="976" spans="3:11" x14ac:dyDescent="0.25">
      <c r="C976" s="426"/>
      <c r="F976" s="426"/>
      <c r="G976" s="427"/>
      <c r="I976" s="427"/>
      <c r="J976" s="427"/>
      <c r="K976" s="427"/>
    </row>
    <row r="977" spans="3:11" x14ac:dyDescent="0.25">
      <c r="C977" s="426"/>
      <c r="F977" s="426"/>
      <c r="G977" s="427"/>
      <c r="I977" s="427"/>
      <c r="J977" s="427"/>
      <c r="K977" s="427"/>
    </row>
    <row r="978" spans="3:11" x14ac:dyDescent="0.25">
      <c r="C978" s="426"/>
      <c r="F978" s="426"/>
      <c r="G978" s="427"/>
      <c r="I978" s="427"/>
      <c r="J978" s="427"/>
      <c r="K978" s="427"/>
    </row>
    <row r="979" spans="3:11" x14ac:dyDescent="0.25">
      <c r="C979" s="426"/>
      <c r="F979" s="426"/>
      <c r="G979" s="427"/>
      <c r="I979" s="427"/>
      <c r="J979" s="427"/>
      <c r="K979" s="427"/>
    </row>
    <row r="980" spans="3:11" x14ac:dyDescent="0.25">
      <c r="C980" s="426"/>
      <c r="F980" s="426"/>
      <c r="G980" s="427"/>
      <c r="I980" s="427"/>
      <c r="J980" s="427"/>
      <c r="K980" s="427"/>
    </row>
    <row r="981" spans="3:11" x14ac:dyDescent="0.25">
      <c r="C981" s="426"/>
      <c r="F981" s="426"/>
      <c r="G981" s="427"/>
      <c r="I981" s="427"/>
      <c r="J981" s="427"/>
      <c r="K981" s="427"/>
    </row>
    <row r="982" spans="3:11" x14ac:dyDescent="0.25">
      <c r="C982" s="426"/>
      <c r="F982" s="426"/>
      <c r="G982" s="427"/>
      <c r="I982" s="427"/>
      <c r="J982" s="427"/>
      <c r="K982" s="427"/>
    </row>
    <row r="983" spans="3:11" x14ac:dyDescent="0.25">
      <c r="C983" s="426"/>
      <c r="F983" s="426"/>
      <c r="G983" s="427"/>
      <c r="I983" s="427"/>
      <c r="J983" s="427"/>
      <c r="K983" s="427"/>
    </row>
    <row r="984" spans="3:11" x14ac:dyDescent="0.25">
      <c r="C984" s="426"/>
      <c r="F984" s="426"/>
      <c r="G984" s="427"/>
      <c r="I984" s="427"/>
      <c r="J984" s="427"/>
      <c r="K984" s="427"/>
    </row>
    <row r="985" spans="3:11" x14ac:dyDescent="0.25">
      <c r="C985" s="426"/>
      <c r="F985" s="426"/>
      <c r="G985" s="427"/>
      <c r="I985" s="427"/>
      <c r="J985" s="427"/>
      <c r="K985" s="427"/>
    </row>
    <row r="986" spans="3:11" x14ac:dyDescent="0.25">
      <c r="C986" s="426"/>
      <c r="F986" s="426"/>
      <c r="G986" s="427"/>
      <c r="I986" s="427"/>
      <c r="J986" s="427"/>
      <c r="K986" s="427"/>
    </row>
    <row r="987" spans="3:11" x14ac:dyDescent="0.25">
      <c r="C987" s="426"/>
      <c r="F987" s="426"/>
      <c r="G987" s="427"/>
      <c r="I987" s="427"/>
      <c r="J987" s="427"/>
      <c r="K987" s="427"/>
    </row>
    <row r="988" spans="3:11" x14ac:dyDescent="0.25">
      <c r="C988" s="426"/>
      <c r="F988" s="426"/>
      <c r="G988" s="427"/>
      <c r="I988" s="427"/>
      <c r="J988" s="427"/>
      <c r="K988" s="427"/>
    </row>
    <row r="989" spans="3:11" x14ac:dyDescent="0.25">
      <c r="C989" s="426"/>
      <c r="F989" s="426"/>
      <c r="G989" s="427"/>
      <c r="I989" s="427"/>
      <c r="J989" s="427"/>
      <c r="K989" s="427"/>
    </row>
    <row r="990" spans="3:11" x14ac:dyDescent="0.25">
      <c r="C990" s="426"/>
      <c r="F990" s="426"/>
      <c r="G990" s="427"/>
      <c r="I990" s="427"/>
      <c r="J990" s="427"/>
      <c r="K990" s="427"/>
    </row>
    <row r="991" spans="3:11" x14ac:dyDescent="0.25">
      <c r="C991" s="426"/>
      <c r="F991" s="426"/>
      <c r="G991" s="427"/>
      <c r="I991" s="427"/>
      <c r="J991" s="427"/>
      <c r="K991" s="427"/>
    </row>
    <row r="992" spans="3:11" x14ac:dyDescent="0.25">
      <c r="C992" s="426"/>
      <c r="F992" s="426"/>
      <c r="G992" s="427"/>
      <c r="I992" s="427"/>
      <c r="J992" s="427"/>
      <c r="K992" s="427"/>
    </row>
    <row r="993" spans="3:11" x14ac:dyDescent="0.25">
      <c r="C993" s="426"/>
      <c r="F993" s="426"/>
      <c r="G993" s="427"/>
      <c r="I993" s="427"/>
      <c r="J993" s="427"/>
      <c r="K993" s="427"/>
    </row>
    <row r="994" spans="3:11" x14ac:dyDescent="0.25">
      <c r="C994" s="426"/>
      <c r="F994" s="426"/>
      <c r="G994" s="427"/>
      <c r="I994" s="427"/>
      <c r="J994" s="427"/>
      <c r="K994" s="427"/>
    </row>
    <row r="995" spans="3:11" x14ac:dyDescent="0.25">
      <c r="C995" s="426"/>
      <c r="F995" s="426"/>
      <c r="G995" s="427"/>
      <c r="I995" s="427"/>
      <c r="J995" s="427"/>
      <c r="K995" s="427"/>
    </row>
    <row r="996" spans="3:11" x14ac:dyDescent="0.25">
      <c r="C996" s="426"/>
      <c r="F996" s="426"/>
      <c r="G996" s="427"/>
      <c r="I996" s="427"/>
      <c r="J996" s="427"/>
      <c r="K996" s="427"/>
    </row>
    <row r="997" spans="3:11" x14ac:dyDescent="0.25">
      <c r="C997" s="426"/>
      <c r="F997" s="426"/>
      <c r="G997" s="427"/>
      <c r="I997" s="427"/>
      <c r="J997" s="427"/>
      <c r="K997" s="427"/>
    </row>
    <row r="998" spans="3:11" x14ac:dyDescent="0.25">
      <c r="C998" s="426"/>
      <c r="F998" s="426"/>
      <c r="G998" s="427"/>
      <c r="I998" s="427"/>
      <c r="J998" s="427"/>
      <c r="K998" s="427"/>
    </row>
    <row r="999" spans="3:11" x14ac:dyDescent="0.25">
      <c r="C999" s="426"/>
      <c r="F999" s="426"/>
      <c r="G999" s="427"/>
      <c r="I999" s="427"/>
      <c r="J999" s="427"/>
      <c r="K999" s="427"/>
    </row>
    <row r="1000" spans="3:11" x14ac:dyDescent="0.25">
      <c r="C1000" s="426"/>
      <c r="F1000" s="426"/>
      <c r="G1000" s="427"/>
      <c r="I1000" s="427"/>
      <c r="J1000" s="427"/>
      <c r="K1000" s="427"/>
    </row>
    <row r="1001" spans="3:11" x14ac:dyDescent="0.25">
      <c r="C1001" s="426"/>
      <c r="F1001" s="426"/>
      <c r="G1001" s="427"/>
      <c r="I1001" s="427"/>
      <c r="J1001" s="427"/>
      <c r="K1001" s="427"/>
    </row>
  </sheetData>
  <mergeCells count="3">
    <mergeCell ref="A1:K1"/>
    <mergeCell ref="A12:K12"/>
    <mergeCell ref="A40:F40"/>
  </mergeCells>
  <pageMargins left="0.7" right="0.7" top="0.75" bottom="0.75" header="0.3" footer="0.3"/>
  <pageSetup paperSize="9" scale="30"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PROVEEDORES</vt:lpstr>
      <vt:lpstr>P-CONTRATISTA JUNIO</vt:lpstr>
      <vt:lpstr>PARCIAL 20%</vt:lpstr>
      <vt:lpstr>PRESUPUESTO CBA</vt:lpstr>
      <vt:lpstr>NOMINA JUNIO</vt:lpstr>
      <vt:lpstr>LIQUIDACION DEYDI</vt:lpstr>
      <vt:lpstr>LIQUIDACION IDRIELED</vt:lpstr>
      <vt:lpstr>COFINANCIACION CORTUNIVERSAL </vt:lpstr>
      <vt:lpstr>PPROVEEDORES COFINANCIACION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Marcela Ramirez</dc:creator>
  <cp:lastModifiedBy>USER</cp:lastModifiedBy>
  <cp:lastPrinted>2023-09-20T16:43:33Z</cp:lastPrinted>
  <dcterms:created xsi:type="dcterms:W3CDTF">2023-08-16T22:49:05Z</dcterms:created>
  <dcterms:modified xsi:type="dcterms:W3CDTF">2023-09-21T16:40:29Z</dcterms:modified>
</cp:coreProperties>
</file>