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Z:\PROCESOS\INTERVENTORIA INSTITUCIONES EDUCATIVAS\"/>
    </mc:Choice>
  </mc:AlternateContent>
  <bookViews>
    <workbookView xWindow="-120" yWindow="-120" windowWidth="29040" windowHeight="15840"/>
  </bookViews>
  <sheets>
    <sheet name="Interventoria DEFINITIVO" sheetId="9" r:id="rId1"/>
    <sheet name="Factor Multiplicador" sheetId="5" r:id="rId2"/>
  </sheets>
  <definedNames>
    <definedName name="_xlnm.Print_Area" localSheetId="1">'Factor Multiplicador'!$A$1:$H$66</definedName>
    <definedName name="_xlnm.Print_Area" localSheetId="0">'Interventoria DEFINITIVO'!$B$1:$K$45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7" i="9" l="1"/>
  <c r="J28" i="9" l="1"/>
  <c r="J26" i="9" l="1"/>
  <c r="J29" i="9" s="1"/>
  <c r="J19" i="9"/>
  <c r="J18" i="9"/>
  <c r="J16" i="9"/>
  <c r="J15" i="9"/>
  <c r="J14" i="9"/>
  <c r="J13" i="9"/>
  <c r="J12" i="9"/>
  <c r="J11" i="9"/>
  <c r="J21" i="9" l="1"/>
  <c r="J23" i="9" s="1"/>
  <c r="J30" i="9" s="1"/>
  <c r="J31" i="9" l="1"/>
  <c r="J32" i="9" s="1"/>
  <c r="J33" i="9" s="1"/>
  <c r="G44" i="5" l="1"/>
  <c r="G36" i="5"/>
  <c r="G21" i="5"/>
  <c r="G45" i="5" s="1"/>
  <c r="G47" i="5" l="1"/>
  <c r="G46" i="5"/>
  <c r="G48" i="5"/>
  <c r="G49" i="5" s="1"/>
</calcChain>
</file>

<file path=xl/sharedStrings.xml><?xml version="1.0" encoding="utf-8"?>
<sst xmlns="http://schemas.openxmlformats.org/spreadsheetml/2006/main" count="254" uniqueCount="133">
  <si>
    <t xml:space="preserve">OBJETO DEL PROYECTO: </t>
  </si>
  <si>
    <t>FECHA DE ELABORACION:</t>
  </si>
  <si>
    <t>UNIDAD</t>
  </si>
  <si>
    <t>CANTIDAD</t>
  </si>
  <si>
    <t>VALOR TOTAL</t>
  </si>
  <si>
    <t>VALOR AJUSTADO AL PESO</t>
  </si>
  <si>
    <t>SON:</t>
  </si>
  <si>
    <t>Elaboró:</t>
  </si>
  <si>
    <t>Aprobó:</t>
  </si>
  <si>
    <t>A</t>
  </si>
  <si>
    <t>PERSONAL PROFESIONAL</t>
  </si>
  <si>
    <t>N° ITEM</t>
  </si>
  <si>
    <t>PERFIL</t>
  </si>
  <si>
    <t>CATEGORIA</t>
  </si>
  <si>
    <t>CARGO</t>
  </si>
  <si>
    <t xml:space="preserve">NUMERO
DE
PERSONAS </t>
  </si>
  <si>
    <t>DEDICACIÓN
(hombre - mes)</t>
  </si>
  <si>
    <t>TIEMPO EN MESES</t>
  </si>
  <si>
    <t>SALARIO</t>
  </si>
  <si>
    <t>Profesional especializado Arquitectura</t>
  </si>
  <si>
    <t>Arquitecto especializado</t>
  </si>
  <si>
    <t>Profesional especializado Hidraulico</t>
  </si>
  <si>
    <t>Ing. Civil Especializado Hidraulica</t>
  </si>
  <si>
    <t>Profesional especializado Estructural</t>
  </si>
  <si>
    <t>Ing. Civil Especializado Estructural</t>
  </si>
  <si>
    <t>Profesional especializado Electrico</t>
  </si>
  <si>
    <t>Ing. Electrico Especializado</t>
  </si>
  <si>
    <t xml:space="preserve">Director de interventoria </t>
  </si>
  <si>
    <t>Director</t>
  </si>
  <si>
    <t>Residente de interventoria</t>
  </si>
  <si>
    <t>Residente</t>
  </si>
  <si>
    <t>B</t>
  </si>
  <si>
    <t>PERSONAL TÉCNICO</t>
  </si>
  <si>
    <t>Inspector 1</t>
  </si>
  <si>
    <t>T0018</t>
  </si>
  <si>
    <t>Inspector</t>
  </si>
  <si>
    <t>Secretaria 1</t>
  </si>
  <si>
    <t>T0033</t>
  </si>
  <si>
    <t>Secretaria</t>
  </si>
  <si>
    <t>C</t>
  </si>
  <si>
    <t>PERSONAL AUXILIAR</t>
  </si>
  <si>
    <t>D</t>
  </si>
  <si>
    <t>SUBTOTAL PERSONAL (A + B+ C )</t>
  </si>
  <si>
    <t>E</t>
  </si>
  <si>
    <t xml:space="preserve">FACTOR MULTIPLICADOR </t>
  </si>
  <si>
    <t>F</t>
  </si>
  <si>
    <t>TOTAL COSTOS DE PERSONAL (D * E )</t>
  </si>
  <si>
    <t>G</t>
  </si>
  <si>
    <t>COSTOS DIRECTOS</t>
  </si>
  <si>
    <t>TIPO</t>
  </si>
  <si>
    <t>DESCRIPCIÓN</t>
  </si>
  <si>
    <t>INCIDENCIA SOBRE LA TARIFA</t>
  </si>
  <si>
    <t>TIEMPO</t>
  </si>
  <si>
    <t>VALOR UNITARIO</t>
  </si>
  <si>
    <t>LABORATORIO Y ESTUDIOS</t>
  </si>
  <si>
    <t>Incluye equipos completo y entrega de informes de ensayos y resultados</t>
  </si>
  <si>
    <t>Mes</t>
  </si>
  <si>
    <t>H</t>
  </si>
  <si>
    <t>SUBTOTAL COSTOS DIRECTOS</t>
  </si>
  <si>
    <t>I</t>
  </si>
  <si>
    <t>VALOR TOTAL COSTOS PROYECTO (F + H )</t>
  </si>
  <si>
    <t>J</t>
  </si>
  <si>
    <t>IVA SOBRE  ( I )</t>
  </si>
  <si>
    <t>K</t>
  </si>
  <si>
    <t>VALOR TOTAL  ( I + J )</t>
  </si>
  <si>
    <t>HONORARIOS</t>
  </si>
  <si>
    <t>CONSTRUCCIÓN DE UNIDADES DE INFRAESTRUCTURA EDUCATIVA EN LA VEREDA ALTAMIRA DEL CENTRO EDUCATIVO PONTON DE RIO NEGRO DEL MUNICIPIO DE PUERTO LOPEZ, META.</t>
  </si>
  <si>
    <t>Firma</t>
  </si>
  <si>
    <t>Revisó:</t>
  </si>
  <si>
    <t/>
  </si>
  <si>
    <r>
      <rPr>
        <b/>
        <sz val="14"/>
        <color theme="1"/>
        <rFont val="Arial"/>
        <family val="2"/>
      </rPr>
      <t>FACTOR MULTIPLICADOR</t>
    </r>
    <r>
      <rPr>
        <b/>
        <sz val="16"/>
        <color theme="1"/>
        <rFont val="Arial"/>
        <family val="2"/>
      </rPr>
      <t xml:space="preserve">
</t>
    </r>
    <r>
      <rPr>
        <sz val="10"/>
        <color theme="1"/>
        <rFont val="Arial"/>
        <family val="2"/>
      </rPr>
      <t>110-GPY-FR-005-V02
29/06/2021</t>
    </r>
  </si>
  <si>
    <t>OBJETO DEL CONTRATO:</t>
  </si>
  <si>
    <t>FECHA DE ELABORACIÓN:</t>
  </si>
  <si>
    <t>ITEM</t>
  </si>
  <si>
    <t>% PROGRAMADO</t>
  </si>
  <si>
    <t>PRESTACIONES</t>
  </si>
  <si>
    <t>Prima anual</t>
  </si>
  <si>
    <t xml:space="preserve">Cesantia anual </t>
  </si>
  <si>
    <t>Interés a las cesantías</t>
  </si>
  <si>
    <t>Vacaciones anuales</t>
  </si>
  <si>
    <t>EPS</t>
  </si>
  <si>
    <t>Pensiones (AFP)</t>
  </si>
  <si>
    <t>Subsidio familiar</t>
  </si>
  <si>
    <t>Sena</t>
  </si>
  <si>
    <t>ICBF</t>
  </si>
  <si>
    <t xml:space="preserve"> ARP 6,96 %</t>
  </si>
  <si>
    <r>
      <rPr>
        <b/>
        <sz val="11"/>
        <color theme="1"/>
        <rFont val="Arial"/>
        <family val="2"/>
      </rPr>
      <t>SUBTOTAL GASTOS PERSONAL</t>
    </r>
    <r>
      <rPr>
        <sz val="11"/>
        <color theme="1"/>
        <rFont val="Arial"/>
        <family val="2"/>
      </rPr>
      <t xml:space="preserve"> </t>
    </r>
    <r>
      <rPr>
        <sz val="11"/>
        <color theme="1" tint="0.249977111117893"/>
        <rFont val="Arial"/>
        <family val="2"/>
      </rPr>
      <t xml:space="preserve"> ( A+B ) </t>
    </r>
  </si>
  <si>
    <t>GASTOS LEGALES Y DE ADMINISTRACIÓN</t>
  </si>
  <si>
    <t>Costos oficina (arrendamiento de oficinas, administración y servicios públicos)</t>
  </si>
  <si>
    <t>Seguro oficina central</t>
  </si>
  <si>
    <t>Papelería de la oficina del consultor para uso del proyecto( cafeteria y otros gastos funcionamiento</t>
  </si>
  <si>
    <t>Personal profesional no facturable</t>
  </si>
  <si>
    <t>Personal Administrativo no facturable</t>
  </si>
  <si>
    <t>Asesoria contable, legal y tributaria</t>
  </si>
  <si>
    <t>Documentacion Tecnica</t>
  </si>
  <si>
    <t>Gastos de Financiacion</t>
  </si>
  <si>
    <t xml:space="preserve">Correos </t>
  </si>
  <si>
    <t>Equipos y mantenimiento de oficina</t>
  </si>
  <si>
    <t>Equipos de mitigacion ambiental y social</t>
  </si>
  <si>
    <t xml:space="preserve">Polizas </t>
  </si>
  <si>
    <t>IMPUESTOS-SOBRE EL VALOR TOTAL DEL CONTRATO</t>
  </si>
  <si>
    <t>Retencion en la fuente</t>
  </si>
  <si>
    <t>Estampilla - Cultura</t>
  </si>
  <si>
    <t>Estampilla - Turismo</t>
  </si>
  <si>
    <t>Estampilla - Prodesarrollo</t>
  </si>
  <si>
    <t>Estampilla - Unillanos</t>
  </si>
  <si>
    <t>Industria y Comercio</t>
  </si>
  <si>
    <r>
      <t xml:space="preserve">SUBTOTAL   </t>
    </r>
    <r>
      <rPr>
        <b/>
        <sz val="11"/>
        <color theme="1" tint="0.249977111117893"/>
        <rFont val="Arial"/>
        <family val="2"/>
      </rPr>
      <t>( C+D )</t>
    </r>
  </si>
  <si>
    <r>
      <t xml:space="preserve">IMPREVISTOS  3%  DE </t>
    </r>
    <r>
      <rPr>
        <b/>
        <sz val="11"/>
        <color theme="1" tint="0.249977111117893"/>
        <rFont val="Arial"/>
        <family val="2"/>
      </rPr>
      <t>( E )</t>
    </r>
  </si>
  <si>
    <r>
      <t>HONORARIOS (UTILIDADES)  10%  DE</t>
    </r>
    <r>
      <rPr>
        <b/>
        <sz val="11"/>
        <color theme="1" tint="0.249977111117893"/>
        <rFont val="Arial"/>
        <family val="2"/>
      </rPr>
      <t xml:space="preserve"> ( E )</t>
    </r>
  </si>
  <si>
    <r>
      <t xml:space="preserve">TOTAL </t>
    </r>
    <r>
      <rPr>
        <b/>
        <sz val="11"/>
        <color theme="1" tint="0.249977111117893"/>
        <rFont val="Arial"/>
        <family val="2"/>
      </rPr>
      <t>( E+F+G )</t>
    </r>
  </si>
  <si>
    <t>FACTOR MULTIPLICADOR</t>
  </si>
  <si>
    <r>
      <rPr>
        <b/>
        <sz val="11"/>
        <color theme="1"/>
        <rFont val="Arial"/>
        <family val="2"/>
      </rPr>
      <t xml:space="preserve">NOTA: </t>
    </r>
    <r>
      <rPr>
        <sz val="11"/>
        <color theme="1"/>
        <rFont val="Arial"/>
        <family val="2"/>
      </rPr>
      <t>Los precios unitarios del presente presupuesto corresponden a la resolución de precios de referencia No. 100-37-222 de 2020 de la Agencia para la Infraestructura del Meta. (Precios de estudios, diseños e interventorias)</t>
    </r>
  </si>
  <si>
    <t>MARZO DE 2023</t>
  </si>
  <si>
    <t>Nombre: JHON ALEXIS SANABRIA GARZON</t>
  </si>
  <si>
    <t>Cargo: Secretario de Educacion del Meta</t>
  </si>
  <si>
    <r>
      <t xml:space="preserve">Nombre: </t>
    </r>
    <r>
      <rPr>
        <b/>
        <sz val="12"/>
        <color rgb="FF000000"/>
        <rFont val="Arial"/>
        <family val="2"/>
      </rPr>
      <t>CRYSTIAN HURTADO</t>
    </r>
  </si>
  <si>
    <t>Cargo: Asesor de Planeacion</t>
  </si>
  <si>
    <r>
      <t>Nombre:</t>
    </r>
    <r>
      <rPr>
        <b/>
        <sz val="12"/>
        <rFont val="Arial"/>
        <family val="2"/>
      </rPr>
      <t xml:space="preserve"> TATIANA ANDREA MEJIA MAHECHA</t>
    </r>
  </si>
  <si>
    <t>Cargo: Profesional Universitario</t>
  </si>
  <si>
    <t>VoBo</t>
  </si>
  <si>
    <r>
      <t>Nombre:</t>
    </r>
    <r>
      <rPr>
        <b/>
        <sz val="12"/>
        <rFont val="Arial"/>
        <family val="2"/>
      </rPr>
      <t xml:space="preserve"> MAYERLY ANDREA ESPINOSA</t>
    </r>
  </si>
  <si>
    <t>Cargo: Secretaria de Infraestructura</t>
  </si>
  <si>
    <r>
      <rPr>
        <b/>
        <sz val="13"/>
        <color theme="1"/>
        <rFont val="Arial"/>
        <family val="2"/>
      </rPr>
      <t>NOTA:</t>
    </r>
    <r>
      <rPr>
        <sz val="13"/>
        <color theme="1"/>
        <rFont val="Arial"/>
        <family val="2"/>
      </rPr>
      <t xml:space="preserve"> El presente presupuesto, dedicaciones, salarios , personal profesional y costos directos fue elaborados con base en el resutado de los estudios y diseños </t>
    </r>
    <r>
      <rPr>
        <b/>
        <sz val="13"/>
        <color theme="1"/>
        <rFont val="Arial"/>
        <family val="2"/>
      </rPr>
      <t xml:space="preserve">contratados por la Agencia para la Infraestructura del Meta - AIM - mediante contrato </t>
    </r>
    <r>
      <rPr>
        <b/>
        <u/>
        <sz val="13"/>
        <color theme="1"/>
        <rFont val="Arial"/>
        <family val="2"/>
      </rPr>
      <t xml:space="preserve">No. 359/2022, No. 342/2022, No. 343/2022, No. 350/2022, No. 351/2022, No. 352/2022 </t>
    </r>
    <r>
      <rPr>
        <u/>
        <sz val="13"/>
        <color theme="1"/>
        <rFont val="Arial"/>
        <family val="2"/>
      </rPr>
      <t>en cumplimiento del objeto contractual y el cual la Secretaría de Infraestructura unificó para el presente proceso.</t>
    </r>
  </si>
  <si>
    <t>PRESUPUESTO OBRAS INFRAESTRUCTURA</t>
  </si>
  <si>
    <t>F - 171</t>
  </si>
  <si>
    <t>Versión: 001</t>
  </si>
  <si>
    <t>Fecha: Marzo de 2020</t>
  </si>
  <si>
    <t xml:space="preserve">INTERVENTORÍA TÉCNICA, ADMINISTRATIVA, FINANCIERA, AMBIENTAL, JURIDICA Y CONTABLE PARA EL PROYECTO CONSTRUCCIÓN DE UNIDADES DE INFRAESTRUCTURA EDUCATIVA EN LA VEREDA ALTAMIRA DEL CENTRO EDUCATIVO PONTON DE RIO NEGRO Y CONSTRUCCIÓN DE AMBIENTES PEDAGÓGICOS EN LA INSTITUCIÓN EDUCATIVA SANTA TERESA DE PACHAQUIARO DEL MUNICIPIO DE PUERTO LOPEZ, META.			</t>
  </si>
  <si>
    <t>Arrendamiento oficina, dotación y otros servicios públicos</t>
  </si>
  <si>
    <t>Campero Pick Up o Camioneta</t>
  </si>
  <si>
    <t>Alquiler de Camioneta</t>
  </si>
  <si>
    <t>DOSCIENTOS TREINTA Y CUATRO MILLONES DOSCIENTOS CUARENTA Y NUEVE MIL CIENTO SESENTA Y DOS PESOS MCTE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</si>
</sst>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43" formatCode="_-* #,##0.00\ _€_-;\-* #,##0.00\ _€_-;_-* &quot;-&quot;??\ _€_-;_-@_-"/>
    <numFmt numFmtId="164" formatCode="_-* #,##0_-;\-* #,##0_-;_-* &quot;-&quot;_-;_-@_-"/>
    <numFmt numFmtId="165" formatCode="_-* #,##0.00_-;\-* #,##0.00_-;_-* &quot;-&quot;??_-;_-@_-"/>
    <numFmt numFmtId="166" formatCode="#,##0.0_);\-#,##0.0;&quot;&lt;Default Format&gt;&quot;"/>
    <numFmt numFmtId="167" formatCode="_(&quot;$&quot;\ * #,##0.00_);_(&quot;$&quot;\ * \(#,##0.00\);_(&quot;$&quot;\ * &quot;-&quot;??_);_(@_)"/>
    <numFmt numFmtId="168" formatCode="_-&quot;$&quot;\ * #,##0.00_-;\-&quot;$&quot;\ * #,##0.00_-;_-&quot;$&quot;\ * &quot;-&quot;_-;_-@_-"/>
    <numFmt numFmtId="169" formatCode="0.0"/>
    <numFmt numFmtId="170" formatCode="_-* #,##0.00_-;\-* #,##0.00_-;_-* &quot;-&quot;_-;_-@_-"/>
    <numFmt numFmtId="171" formatCode="[$$-240A]\ #,##0.00"/>
    <numFmt numFmtId="172" formatCode="#,##0_);\-#,##0;&quot;&lt;Default Format&gt;&quot;"/>
    <numFmt numFmtId="173" formatCode="0.00000"/>
    <numFmt numFmtId="174" formatCode="_(* #,##0.00_);_(* \(#,##0.00\);_(* &quot;-&quot;??_);_(@_)"/>
    <numFmt numFmtId="175" formatCode="0.000%"/>
    <numFmt numFmtId="176" formatCode="0.0%"/>
    <numFmt numFmtId="177" formatCode="_-&quot;$&quot;\ * #,##0.00_-;\-&quot;$&quot;\ * #,##0.00_-;_-&quot;$&quot;\ * &quot;-&quot;??_-;_-@_-"/>
    <numFmt numFmtId="178" formatCode="&quot;$&quot;\ #,##0.00"/>
  </numFmts>
  <fonts count="3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sz val="10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0"/>
      <color indexed="8"/>
      <name val="MS Sans Serif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sz val="11"/>
      <color indexed="8"/>
      <name val="Arial"/>
      <family val="2"/>
    </font>
    <font>
      <b/>
      <sz val="16"/>
      <color theme="1"/>
      <name val="Arial"/>
      <family val="2"/>
    </font>
    <font>
      <sz val="16"/>
      <color theme="1"/>
      <name val="Arial"/>
      <family val="2"/>
    </font>
    <font>
      <sz val="10"/>
      <name val="Arial"/>
      <family val="2"/>
      <charset val="204"/>
    </font>
    <font>
      <sz val="9"/>
      <name val="Arial"/>
      <family val="2"/>
    </font>
    <font>
      <sz val="11"/>
      <color theme="1" tint="0.249977111117893"/>
      <name val="Arial"/>
      <family val="2"/>
    </font>
    <font>
      <b/>
      <sz val="11"/>
      <color theme="1" tint="0.249977111117893"/>
      <name val="Arial"/>
      <family val="2"/>
    </font>
    <font>
      <b/>
      <sz val="12"/>
      <color rgb="FF000000"/>
      <name val="Arial"/>
      <family val="2"/>
    </font>
    <font>
      <b/>
      <sz val="13"/>
      <color theme="1"/>
      <name val="Arial"/>
      <family val="2"/>
    </font>
    <font>
      <sz val="13"/>
      <color theme="1"/>
      <name val="Arial"/>
      <family val="2"/>
    </font>
    <font>
      <b/>
      <u/>
      <sz val="13"/>
      <color theme="1"/>
      <name val="Arial"/>
      <family val="2"/>
    </font>
    <font>
      <u/>
      <sz val="13"/>
      <color theme="1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theme="0"/>
      </patternFill>
    </fill>
  </fills>
  <borders count="14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2">
    <xf numFmtId="0" fontId="0" fillId="0" borderId="0"/>
    <xf numFmtId="164" fontId="1" fillId="0" borderId="0" applyFont="0" applyFill="0" applyBorder="0" applyAlignment="0" applyProtection="0"/>
    <xf numFmtId="0" fontId="12" fillId="0" borderId="0"/>
    <xf numFmtId="167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8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8" fillId="0" borderId="0"/>
    <xf numFmtId="174" fontId="18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2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77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8" fillId="0" borderId="0" applyFont="0" applyFill="0" applyBorder="0" applyAlignment="0" applyProtection="0"/>
    <xf numFmtId="0" fontId="18" fillId="0" borderId="0"/>
  </cellStyleXfs>
  <cellXfs count="189">
    <xf numFmtId="0" fontId="0" fillId="0" borderId="0" xfId="0"/>
    <xf numFmtId="0" fontId="13" fillId="0" borderId="0" xfId="0" applyFont="1" applyAlignment="1">
      <alignment horizontal="left" wrapText="1"/>
    </xf>
    <xf numFmtId="0" fontId="2" fillId="0" borderId="0" xfId="0" applyFont="1"/>
    <xf numFmtId="0" fontId="3" fillId="0" borderId="0" xfId="0" applyFont="1"/>
    <xf numFmtId="0" fontId="14" fillId="0" borderId="0" xfId="0" applyFont="1" applyAlignment="1">
      <alignment vertical="center"/>
    </xf>
    <xf numFmtId="0" fontId="16" fillId="0" borderId="4" xfId="0" applyFont="1" applyBorder="1" applyAlignment="1">
      <alignment horizontal="right" vertical="center" wrapText="1"/>
    </xf>
    <xf numFmtId="0" fontId="16" fillId="0" borderId="3" xfId="6" applyFont="1" applyBorder="1" applyAlignment="1">
      <alignment horizontal="center" vertical="center" wrapText="1"/>
    </xf>
    <xf numFmtId="0" fontId="16" fillId="0" borderId="4" xfId="6" applyFont="1" applyBorder="1" applyAlignment="1">
      <alignment horizontal="center" vertical="center" wrapText="1"/>
    </xf>
    <xf numFmtId="17" fontId="16" fillId="0" borderId="4" xfId="6" applyNumberFormat="1" applyFont="1" applyBorder="1" applyAlignment="1">
      <alignment horizontal="left" vertical="top" wrapText="1"/>
    </xf>
    <xf numFmtId="0" fontId="16" fillId="0" borderId="4" xfId="6" applyFont="1" applyBorder="1" applyAlignment="1">
      <alignment horizontal="left" vertical="top" wrapText="1"/>
    </xf>
    <xf numFmtId="0" fontId="16" fillId="0" borderId="5" xfId="6" applyFont="1" applyBorder="1" applyAlignment="1">
      <alignment horizontal="left" vertical="top" wrapText="1"/>
    </xf>
    <xf numFmtId="166" fontId="17" fillId="3" borderId="2" xfId="2" applyNumberFormat="1" applyFont="1" applyFill="1" applyBorder="1" applyAlignment="1">
      <alignment horizontal="center" vertical="center" wrapText="1"/>
    </xf>
    <xf numFmtId="166" fontId="17" fillId="0" borderId="2" xfId="2" applyNumberFormat="1" applyFont="1" applyBorder="1" applyAlignment="1">
      <alignment horizontal="center" vertical="center" wrapText="1"/>
    </xf>
    <xf numFmtId="167" fontId="16" fillId="0" borderId="2" xfId="7" applyFont="1" applyFill="1" applyBorder="1" applyAlignment="1">
      <alignment horizontal="center" vertical="center" wrapText="1"/>
    </xf>
    <xf numFmtId="167" fontId="16" fillId="0" borderId="5" xfId="7" applyFont="1" applyFill="1" applyBorder="1" applyAlignment="1">
      <alignment horizontal="center" vertical="center" wrapText="1"/>
    </xf>
    <xf numFmtId="0" fontId="17" fillId="0" borderId="2" xfId="2" applyFont="1" applyBorder="1" applyAlignment="1">
      <alignment horizontal="center" vertical="center" wrapText="1"/>
    </xf>
    <xf numFmtId="2" fontId="17" fillId="0" borderId="2" xfId="2" applyNumberFormat="1" applyFont="1" applyBorder="1" applyAlignment="1">
      <alignment horizontal="center" vertical="center" wrapText="1"/>
    </xf>
    <xf numFmtId="3" fontId="17" fillId="0" borderId="2" xfId="2" applyNumberFormat="1" applyFont="1" applyBorder="1" applyAlignment="1">
      <alignment horizontal="center" vertical="center" wrapText="1"/>
    </xf>
    <xf numFmtId="171" fontId="17" fillId="0" borderId="2" xfId="2" applyNumberFormat="1" applyFont="1" applyBorder="1" applyAlignment="1">
      <alignment horizontal="center" vertical="center" wrapText="1"/>
    </xf>
    <xf numFmtId="172" fontId="17" fillId="0" borderId="2" xfId="2" applyNumberFormat="1" applyFont="1" applyBorder="1" applyAlignment="1">
      <alignment horizontal="center" vertical="center" wrapText="1"/>
    </xf>
    <xf numFmtId="167" fontId="14" fillId="0" borderId="2" xfId="7" applyFont="1" applyFill="1" applyBorder="1" applyAlignment="1">
      <alignment vertical="center" wrapText="1"/>
    </xf>
    <xf numFmtId="1" fontId="14" fillId="0" borderId="2" xfId="7" applyNumberFormat="1" applyFont="1" applyFill="1" applyBorder="1" applyAlignment="1">
      <alignment horizontal="center" vertical="center" wrapText="1"/>
    </xf>
    <xf numFmtId="167" fontId="14" fillId="0" borderId="2" xfId="7" applyFont="1" applyFill="1" applyBorder="1" applyAlignment="1">
      <alignment horizontal="left" vertical="center" wrapText="1"/>
    </xf>
    <xf numFmtId="1" fontId="14" fillId="0" borderId="2" xfId="8" applyNumberFormat="1" applyFont="1" applyFill="1" applyBorder="1" applyAlignment="1">
      <alignment horizontal="center" vertical="center" wrapText="1"/>
    </xf>
    <xf numFmtId="9" fontId="14" fillId="0" borderId="2" xfId="9" applyFont="1" applyFill="1" applyBorder="1" applyAlignment="1">
      <alignment horizontal="center" vertical="center" wrapText="1"/>
    </xf>
    <xf numFmtId="168" fontId="14" fillId="2" borderId="2" xfId="7" applyNumberFormat="1" applyFont="1" applyFill="1" applyBorder="1" applyAlignment="1">
      <alignment horizontal="left" vertical="center"/>
    </xf>
    <xf numFmtId="168" fontId="8" fillId="0" borderId="2" xfId="2" applyNumberFormat="1" applyFont="1" applyBorder="1" applyAlignment="1">
      <alignment horizontal="center" vertical="center" wrapText="1"/>
    </xf>
    <xf numFmtId="166" fontId="17" fillId="3" borderId="2" xfId="2" applyNumberFormat="1" applyFont="1" applyFill="1" applyBorder="1" applyAlignment="1">
      <alignment vertical="center" wrapText="1"/>
    </xf>
    <xf numFmtId="168" fontId="17" fillId="3" borderId="2" xfId="2" applyNumberFormat="1" applyFont="1" applyFill="1" applyBorder="1" applyAlignment="1">
      <alignment vertical="center" wrapText="1"/>
    </xf>
    <xf numFmtId="0" fontId="14" fillId="0" borderId="2" xfId="7" applyNumberFormat="1" applyFont="1" applyFill="1" applyBorder="1" applyAlignment="1">
      <alignment horizontal="center" vertical="center" wrapText="1"/>
    </xf>
    <xf numFmtId="168" fontId="14" fillId="0" borderId="2" xfId="7" applyNumberFormat="1" applyFont="1" applyFill="1" applyBorder="1" applyAlignment="1">
      <alignment horizontal="left" vertical="center"/>
    </xf>
    <xf numFmtId="168" fontId="17" fillId="0" borderId="2" xfId="2" applyNumberFormat="1" applyFont="1" applyBorder="1" applyAlignment="1">
      <alignment horizontal="center" vertical="center" wrapText="1"/>
    </xf>
    <xf numFmtId="167" fontId="16" fillId="0" borderId="3" xfId="7" applyFont="1" applyFill="1" applyBorder="1" applyAlignment="1">
      <alignment horizontal="center" vertical="center" wrapText="1"/>
    </xf>
    <xf numFmtId="167" fontId="14" fillId="0" borderId="3" xfId="7" applyFont="1" applyFill="1" applyBorder="1" applyAlignment="1">
      <alignment horizontal="center" vertical="center" wrapText="1"/>
    </xf>
    <xf numFmtId="2" fontId="8" fillId="0" borderId="2" xfId="2" applyNumberFormat="1" applyFont="1" applyBorder="1" applyAlignment="1">
      <alignment horizontal="center" vertical="center" wrapText="1"/>
    </xf>
    <xf numFmtId="3" fontId="8" fillId="0" borderId="2" xfId="2" applyNumberFormat="1" applyFont="1" applyBorder="1" applyAlignment="1">
      <alignment horizontal="center" vertical="center" wrapText="1"/>
    </xf>
    <xf numFmtId="9" fontId="8" fillId="0" borderId="2" xfId="9" applyFont="1" applyFill="1" applyBorder="1" applyAlignment="1" applyProtection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167" fontId="8" fillId="0" borderId="2" xfId="7" applyFont="1" applyFill="1" applyBorder="1" applyAlignment="1">
      <alignment horizontal="left" vertical="center" wrapText="1"/>
    </xf>
    <xf numFmtId="167" fontId="8" fillId="0" borderId="2" xfId="7" applyFont="1" applyFill="1" applyBorder="1" applyAlignment="1">
      <alignment horizontal="center" vertical="center" wrapText="1"/>
    </xf>
    <xf numFmtId="167" fontId="17" fillId="0" borderId="2" xfId="7" applyFont="1" applyFill="1" applyBorder="1" applyAlignment="1">
      <alignment vertical="center" wrapText="1"/>
    </xf>
    <xf numFmtId="167" fontId="17" fillId="0" borderId="2" xfId="7" applyFont="1" applyFill="1" applyBorder="1" applyAlignment="1" applyProtection="1">
      <alignment vertical="center"/>
    </xf>
    <xf numFmtId="166" fontId="17" fillId="0" borderId="4" xfId="2" applyNumberFormat="1" applyFont="1" applyBorder="1" applyAlignment="1">
      <alignment horizontal="center" vertical="center"/>
    </xf>
    <xf numFmtId="169" fontId="8" fillId="0" borderId="4" xfId="11" applyNumberFormat="1" applyFont="1" applyFill="1" applyBorder="1" applyAlignment="1">
      <alignment horizontal="left" vertical="center" wrapText="1"/>
    </xf>
    <xf numFmtId="0" fontId="15" fillId="0" borderId="6" xfId="6" applyFont="1" applyBorder="1" applyAlignment="1">
      <alignment vertical="top" wrapText="1"/>
    </xf>
    <xf numFmtId="2" fontId="8" fillId="0" borderId="0" xfId="2" applyNumberFormat="1" applyFont="1" applyAlignment="1">
      <alignment vertical="center"/>
    </xf>
    <xf numFmtId="0" fontId="15" fillId="0" borderId="0" xfId="6" applyFont="1" applyAlignment="1">
      <alignment vertical="top" wrapText="1"/>
    </xf>
    <xf numFmtId="0" fontId="8" fillId="0" borderId="0" xfId="2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8" fillId="0" borderId="0" xfId="12" applyFont="1" applyAlignment="1">
      <alignment vertical="center" wrapText="1"/>
    </xf>
    <xf numFmtId="0" fontId="7" fillId="0" borderId="6" xfId="0" applyFont="1" applyBorder="1" applyAlignment="1">
      <alignment vertical="center"/>
    </xf>
    <xf numFmtId="0" fontId="9" fillId="0" borderId="6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11" fillId="0" borderId="0" xfId="0" applyFont="1" applyAlignment="1">
      <alignment horizontal="left" vertical="center"/>
    </xf>
    <xf numFmtId="0" fontId="3" fillId="0" borderId="0" xfId="12" applyFont="1"/>
    <xf numFmtId="166" fontId="17" fillId="0" borderId="0" xfId="2" applyNumberFormat="1" applyFont="1" applyAlignment="1">
      <alignment horizontal="center" vertical="center" wrapText="1"/>
    </xf>
    <xf numFmtId="166" fontId="17" fillId="2" borderId="0" xfId="2" applyNumberFormat="1" applyFont="1" applyFill="1" applyAlignment="1">
      <alignment vertical="center" wrapText="1"/>
    </xf>
    <xf numFmtId="0" fontId="8" fillId="0" borderId="0" xfId="12" applyFont="1"/>
    <xf numFmtId="0" fontId="8" fillId="0" borderId="0" xfId="12" applyFont="1" applyAlignment="1">
      <alignment vertical="center"/>
    </xf>
    <xf numFmtId="0" fontId="8" fillId="0" borderId="0" xfId="12" applyFont="1" applyAlignment="1">
      <alignment wrapText="1"/>
    </xf>
    <xf numFmtId="0" fontId="4" fillId="0" borderId="5" xfId="12" applyFont="1" applyBorder="1" applyAlignment="1">
      <alignment horizontal="center" vertical="center"/>
    </xf>
    <xf numFmtId="9" fontId="3" fillId="0" borderId="2" xfId="9" applyFont="1" applyBorder="1" applyAlignment="1">
      <alignment horizontal="left" vertical="center" wrapText="1"/>
    </xf>
    <xf numFmtId="175" fontId="23" fillId="0" borderId="2" xfId="14" applyNumberFormat="1" applyFont="1" applyFill="1" applyBorder="1" applyAlignment="1">
      <alignment horizontal="centerContinuous" vertical="center"/>
    </xf>
    <xf numFmtId="0" fontId="4" fillId="3" borderId="5" xfId="12" applyFont="1" applyFill="1" applyBorder="1" applyAlignment="1">
      <alignment horizontal="center" vertical="center"/>
    </xf>
    <xf numFmtId="9" fontId="3" fillId="3" borderId="2" xfId="9" applyFont="1" applyFill="1" applyBorder="1" applyAlignment="1">
      <alignment horizontal="left" vertical="center" wrapText="1"/>
    </xf>
    <xf numFmtId="175" fontId="23" fillId="4" borderId="2" xfId="14" applyNumberFormat="1" applyFont="1" applyFill="1" applyBorder="1" applyAlignment="1">
      <alignment horizontal="centerContinuous" vertical="center"/>
    </xf>
    <xf numFmtId="175" fontId="4" fillId="3" borderId="2" xfId="12" applyNumberFormat="1" applyFont="1" applyFill="1" applyBorder="1" applyAlignment="1">
      <alignment vertical="center"/>
    </xf>
    <xf numFmtId="0" fontId="4" fillId="2" borderId="5" xfId="12" applyFont="1" applyFill="1" applyBorder="1" applyAlignment="1">
      <alignment horizontal="center" vertical="center"/>
    </xf>
    <xf numFmtId="175" fontId="4" fillId="2" borderId="5" xfId="12" applyNumberFormat="1" applyFont="1" applyFill="1" applyBorder="1" applyAlignment="1">
      <alignment vertical="center"/>
    </xf>
    <xf numFmtId="0" fontId="4" fillId="3" borderId="5" xfId="12" applyFont="1" applyFill="1" applyBorder="1" applyAlignment="1">
      <alignment vertical="center"/>
    </xf>
    <xf numFmtId="176" fontId="4" fillId="3" borderId="2" xfId="12" applyNumberFormat="1" applyFont="1" applyFill="1" applyBorder="1" applyAlignment="1">
      <alignment vertical="center"/>
    </xf>
    <xf numFmtId="0" fontId="8" fillId="0" borderId="11" xfId="12" applyFont="1" applyBorder="1" applyAlignment="1">
      <alignment horizontal="center" vertical="center"/>
    </xf>
    <xf numFmtId="0" fontId="8" fillId="0" borderId="11" xfId="12" applyFont="1" applyBorder="1" applyAlignment="1">
      <alignment vertical="center" wrapText="1"/>
    </xf>
    <xf numFmtId="0" fontId="8" fillId="0" borderId="11" xfId="12" applyFont="1" applyBorder="1" applyAlignment="1">
      <alignment vertical="center"/>
    </xf>
    <xf numFmtId="9" fontId="8" fillId="0" borderId="11" xfId="9" applyFont="1" applyFill="1" applyBorder="1" applyAlignment="1">
      <alignment vertical="center"/>
    </xf>
    <xf numFmtId="0" fontId="8" fillId="0" borderId="0" xfId="12" applyFont="1" applyAlignment="1">
      <alignment horizontal="center" vertical="center"/>
    </xf>
    <xf numFmtId="9" fontId="8" fillId="0" borderId="0" xfId="9" applyFont="1" applyFill="1" applyBorder="1" applyAlignment="1">
      <alignment vertical="center"/>
    </xf>
    <xf numFmtId="0" fontId="8" fillId="2" borderId="0" xfId="12" applyFont="1" applyFill="1" applyAlignment="1">
      <alignment horizontal="center" vertical="center"/>
    </xf>
    <xf numFmtId="0" fontId="8" fillId="2" borderId="0" xfId="12" applyFont="1" applyFill="1" applyAlignment="1">
      <alignment vertical="center" wrapText="1"/>
    </xf>
    <xf numFmtId="0" fontId="8" fillId="2" borderId="0" xfId="12" applyFont="1" applyFill="1" applyAlignment="1">
      <alignment vertical="center"/>
    </xf>
    <xf numFmtId="9" fontId="8" fillId="2" borderId="0" xfId="9" applyFont="1" applyFill="1" applyBorder="1" applyAlignment="1">
      <alignment vertical="center"/>
    </xf>
    <xf numFmtId="0" fontId="3" fillId="0" borderId="0" xfId="12" applyFont="1" applyAlignment="1">
      <alignment vertical="top" wrapText="1"/>
    </xf>
    <xf numFmtId="9" fontId="8" fillId="0" borderId="0" xfId="9" applyFont="1" applyFill="1" applyAlignment="1">
      <alignment vertical="center"/>
    </xf>
    <xf numFmtId="0" fontId="13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1" fontId="13" fillId="0" borderId="9" xfId="0" applyNumberFormat="1" applyFont="1" applyBorder="1" applyAlignment="1">
      <alignment horizontal="left" wrapText="1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left" wrapText="1"/>
    </xf>
    <xf numFmtId="1" fontId="13" fillId="0" borderId="0" xfId="0" applyNumberFormat="1" applyFont="1" applyAlignment="1">
      <alignment horizontal="left"/>
    </xf>
    <xf numFmtId="2" fontId="13" fillId="0" borderId="0" xfId="0" applyNumberFormat="1" applyFont="1" applyAlignment="1">
      <alignment horizontal="left" wrapText="1"/>
    </xf>
    <xf numFmtId="2" fontId="3" fillId="0" borderId="0" xfId="0" applyNumberFormat="1" applyFont="1" applyAlignment="1">
      <alignment horizontal="center"/>
    </xf>
    <xf numFmtId="170" fontId="3" fillId="0" borderId="0" xfId="1" applyNumberFormat="1" applyFont="1"/>
    <xf numFmtId="168" fontId="3" fillId="0" borderId="0" xfId="0" applyNumberFormat="1" applyFont="1"/>
    <xf numFmtId="2" fontId="13" fillId="0" borderId="0" xfId="0" applyNumberFormat="1" applyFont="1" applyAlignment="1">
      <alignment horizontal="left"/>
    </xf>
    <xf numFmtId="0" fontId="13" fillId="0" borderId="0" xfId="0" applyFont="1"/>
    <xf numFmtId="0" fontId="19" fillId="0" borderId="0" xfId="0" applyFont="1" applyAlignment="1">
      <alignment horizontal="left"/>
    </xf>
    <xf numFmtId="2" fontId="19" fillId="0" borderId="0" xfId="0" applyNumberFormat="1" applyFont="1" applyAlignment="1">
      <alignment horizontal="left" wrapText="1"/>
    </xf>
    <xf numFmtId="0" fontId="19" fillId="0" borderId="0" xfId="0" applyFont="1" applyAlignment="1">
      <alignment horizontal="left" wrapText="1"/>
    </xf>
    <xf numFmtId="0" fontId="13" fillId="0" borderId="0" xfId="0" applyFont="1" applyAlignment="1">
      <alignment wrapText="1"/>
    </xf>
    <xf numFmtId="167" fontId="3" fillId="0" borderId="2" xfId="7" applyFont="1" applyFill="1" applyBorder="1" applyAlignment="1">
      <alignment horizontal="justify" vertical="justify" wrapText="1"/>
    </xf>
    <xf numFmtId="0" fontId="13" fillId="0" borderId="1" xfId="0" applyFont="1" applyBorder="1" applyAlignment="1">
      <alignment wrapText="1"/>
    </xf>
    <xf numFmtId="0" fontId="0" fillId="0" borderId="0" xfId="0"/>
    <xf numFmtId="0" fontId="13" fillId="0" borderId="0" xfId="0" applyFont="1" applyAlignment="1">
      <alignment horizontal="left" wrapText="1"/>
    </xf>
    <xf numFmtId="0" fontId="13" fillId="0" borderId="0" xfId="0" applyFont="1" applyAlignment="1">
      <alignment horizontal="left"/>
    </xf>
    <xf numFmtId="0" fontId="16" fillId="0" borderId="4" xfId="0" applyFont="1" applyBorder="1" applyAlignment="1">
      <alignment horizontal="right" vertical="center"/>
    </xf>
    <xf numFmtId="167" fontId="17" fillId="0" borderId="2" xfId="7" applyNumberFormat="1" applyFont="1" applyFill="1" applyBorder="1" applyAlignment="1" applyProtection="1">
      <alignment vertical="center"/>
    </xf>
    <xf numFmtId="0" fontId="0" fillId="0" borderId="0" xfId="0"/>
    <xf numFmtId="2" fontId="3" fillId="0" borderId="0" xfId="0" applyNumberFormat="1" applyFont="1" applyAlignment="1">
      <alignment horizontal="center"/>
    </xf>
    <xf numFmtId="0" fontId="15" fillId="0" borderId="6" xfId="6" applyFont="1" applyBorder="1" applyAlignment="1">
      <alignment horizontal="left" wrapText="1"/>
    </xf>
    <xf numFmtId="2" fontId="14" fillId="0" borderId="2" xfId="10" applyNumberFormat="1" applyFont="1" applyFill="1" applyBorder="1" applyAlignment="1">
      <alignment horizontal="center" vertical="center"/>
    </xf>
    <xf numFmtId="167" fontId="3" fillId="0" borderId="2" xfId="7" applyFont="1" applyFill="1" applyBorder="1" applyAlignment="1">
      <alignment horizontal="center" vertical="center" wrapText="1"/>
    </xf>
    <xf numFmtId="167" fontId="3" fillId="0" borderId="3" xfId="7" applyFont="1" applyFill="1" applyBorder="1" applyAlignment="1">
      <alignment horizontal="center" vertical="center" wrapText="1"/>
    </xf>
    <xf numFmtId="0" fontId="31" fillId="0" borderId="7" xfId="0" applyFont="1" applyBorder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178" fontId="10" fillId="0" borderId="2" xfId="0" applyNumberFormat="1" applyFont="1" applyBorder="1" applyAlignment="1">
      <alignment horizontal="center" vertical="center" wrapText="1"/>
    </xf>
    <xf numFmtId="178" fontId="0" fillId="0" borderId="2" xfId="0" applyNumberFormat="1" applyBorder="1" applyAlignment="1">
      <alignment horizontal="center" vertical="center" wrapText="1"/>
    </xf>
    <xf numFmtId="178" fontId="0" fillId="2" borderId="2" xfId="0" applyNumberFormat="1" applyFill="1" applyBorder="1" applyAlignment="1">
      <alignment horizontal="center" vertical="center" wrapText="1"/>
    </xf>
    <xf numFmtId="166" fontId="17" fillId="3" borderId="2" xfId="2" applyNumberFormat="1" applyFont="1" applyFill="1" applyBorder="1" applyAlignment="1">
      <alignment horizontal="left" vertical="center" wrapText="1"/>
    </xf>
    <xf numFmtId="0" fontId="28" fillId="5" borderId="2" xfId="0" applyFont="1" applyFill="1" applyBorder="1" applyAlignment="1">
      <alignment horizontal="left" vertical="center" wrapText="1"/>
    </xf>
    <xf numFmtId="0" fontId="16" fillId="3" borderId="2" xfId="6" applyFont="1" applyFill="1" applyBorder="1" applyAlignment="1">
      <alignment horizontal="center" vertical="center" wrapText="1"/>
    </xf>
    <xf numFmtId="0" fontId="4" fillId="0" borderId="4" xfId="6" applyFont="1" applyBorder="1" applyAlignment="1">
      <alignment horizontal="justify" vertical="justify" wrapText="1"/>
    </xf>
    <xf numFmtId="0" fontId="16" fillId="0" borderId="4" xfId="6" applyFont="1" applyBorder="1" applyAlignment="1">
      <alignment horizontal="justify" vertical="justify" wrapText="1"/>
    </xf>
    <xf numFmtId="0" fontId="16" fillId="0" borderId="5" xfId="6" applyFont="1" applyBorder="1" applyAlignment="1">
      <alignment horizontal="justify" vertical="justify" wrapText="1"/>
    </xf>
    <xf numFmtId="49" fontId="17" fillId="0" borderId="2" xfId="6" applyNumberFormat="1" applyFont="1" applyBorder="1" applyAlignment="1">
      <alignment horizontal="left" vertical="center" wrapText="1"/>
    </xf>
    <xf numFmtId="0" fontId="3" fillId="0" borderId="5" xfId="6" applyFont="1" applyBorder="1" applyAlignment="1">
      <alignment horizontal="left" vertical="top" wrapText="1"/>
    </xf>
    <xf numFmtId="0" fontId="14" fillId="0" borderId="2" xfId="6" applyFont="1" applyBorder="1" applyAlignment="1">
      <alignment horizontal="left" vertical="top" wrapText="1"/>
    </xf>
    <xf numFmtId="167" fontId="16" fillId="0" borderId="3" xfId="7" applyFont="1" applyFill="1" applyBorder="1" applyAlignment="1">
      <alignment vertical="center" wrapText="1"/>
    </xf>
    <xf numFmtId="167" fontId="16" fillId="0" borderId="4" xfId="7" applyFont="1" applyFill="1" applyBorder="1" applyAlignment="1">
      <alignment vertical="center" wrapText="1"/>
    </xf>
    <xf numFmtId="167" fontId="16" fillId="0" borderId="5" xfId="7" applyFont="1" applyFill="1" applyBorder="1" applyAlignment="1">
      <alignment vertical="center" wrapText="1"/>
    </xf>
    <xf numFmtId="167" fontId="16" fillId="0" borderId="3" xfId="7" applyFont="1" applyFill="1" applyBorder="1" applyAlignment="1">
      <alignment horizontal="left" vertical="center" wrapText="1"/>
    </xf>
    <xf numFmtId="167" fontId="16" fillId="0" borderId="4" xfId="7" applyFont="1" applyFill="1" applyBorder="1" applyAlignment="1">
      <alignment horizontal="left" vertical="center" wrapText="1"/>
    </xf>
    <xf numFmtId="167" fontId="16" fillId="0" borderId="5" xfId="7" applyFont="1" applyFill="1" applyBorder="1" applyAlignment="1">
      <alignment horizontal="left" vertical="center" wrapText="1"/>
    </xf>
    <xf numFmtId="4" fontId="17" fillId="0" borderId="3" xfId="2" applyNumberFormat="1" applyFont="1" applyBorder="1" applyAlignment="1">
      <alignment horizontal="left" vertical="center"/>
    </xf>
    <xf numFmtId="4" fontId="17" fillId="0" borderId="4" xfId="2" applyNumberFormat="1" applyFont="1" applyBorder="1" applyAlignment="1">
      <alignment horizontal="left" vertical="center"/>
    </xf>
    <xf numFmtId="4" fontId="17" fillId="0" borderId="5" xfId="2" applyNumberFormat="1" applyFont="1" applyBorder="1" applyAlignment="1">
      <alignment horizontal="left" vertical="center"/>
    </xf>
    <xf numFmtId="172" fontId="17" fillId="0" borderId="3" xfId="2" applyNumberFormat="1" applyFont="1" applyBorder="1" applyAlignment="1">
      <alignment horizontal="right" vertical="center" wrapText="1"/>
    </xf>
    <xf numFmtId="172" fontId="17" fillId="0" borderId="4" xfId="2" applyNumberFormat="1" applyFont="1" applyBorder="1" applyAlignment="1">
      <alignment horizontal="right" vertical="center" wrapText="1"/>
    </xf>
    <xf numFmtId="172" fontId="17" fillId="0" borderId="5" xfId="2" applyNumberFormat="1" applyFont="1" applyBorder="1" applyAlignment="1">
      <alignment horizontal="right" vertical="center" wrapText="1"/>
    </xf>
    <xf numFmtId="166" fontId="17" fillId="0" borderId="2" xfId="2" applyNumberFormat="1" applyFont="1" applyBorder="1" applyAlignment="1">
      <alignment horizontal="center" vertical="center"/>
    </xf>
    <xf numFmtId="173" fontId="17" fillId="0" borderId="2" xfId="11" applyNumberFormat="1" applyFont="1" applyFill="1" applyBorder="1" applyAlignment="1">
      <alignment horizontal="left" vertical="center" wrapText="1"/>
    </xf>
    <xf numFmtId="0" fontId="13" fillId="0" borderId="0" xfId="0" applyFont="1" applyAlignment="1">
      <alignment horizontal="left"/>
    </xf>
    <xf numFmtId="0" fontId="9" fillId="0" borderId="0" xfId="6" applyFont="1" applyAlignment="1">
      <alignment horizontal="left" vertical="top" wrapText="1"/>
    </xf>
    <xf numFmtId="0" fontId="13" fillId="0" borderId="0" xfId="0" applyFont="1" applyAlignment="1">
      <alignment horizontal="left" wrapText="1"/>
    </xf>
    <xf numFmtId="0" fontId="9" fillId="0" borderId="0" xfId="0" applyFont="1" applyAlignment="1">
      <alignment horizontal="left" vertical="top" wrapText="1"/>
    </xf>
    <xf numFmtId="0" fontId="15" fillId="0" borderId="0" xfId="0" applyFont="1" applyAlignment="1">
      <alignment horizontal="left" vertical="top" wrapText="1"/>
    </xf>
    <xf numFmtId="0" fontId="4" fillId="3" borderId="3" xfId="12" applyFont="1" applyFill="1" applyBorder="1" applyAlignment="1">
      <alignment horizontal="left" vertical="center"/>
    </xf>
    <xf numFmtId="0" fontId="4" fillId="3" borderId="4" xfId="12" applyFont="1" applyFill="1" applyBorder="1" applyAlignment="1">
      <alignment horizontal="left" vertical="center"/>
    </xf>
    <xf numFmtId="0" fontId="4" fillId="3" borderId="2" xfId="12" applyFont="1" applyFill="1" applyBorder="1" applyAlignment="1">
      <alignment horizontal="left" vertical="center"/>
    </xf>
    <xf numFmtId="0" fontId="4" fillId="2" borderId="3" xfId="12" applyFont="1" applyFill="1" applyBorder="1" applyAlignment="1">
      <alignment horizontal="left" vertical="center"/>
    </xf>
    <xf numFmtId="0" fontId="4" fillId="2" borderId="4" xfId="12" applyFont="1" applyFill="1" applyBorder="1" applyAlignment="1">
      <alignment horizontal="left" vertical="center"/>
    </xf>
    <xf numFmtId="0" fontId="4" fillId="3" borderId="3" xfId="12" applyFont="1" applyFill="1" applyBorder="1" applyAlignment="1">
      <alignment horizontal="center" vertical="center"/>
    </xf>
    <xf numFmtId="0" fontId="4" fillId="3" borderId="4" xfId="12" applyFont="1" applyFill="1" applyBorder="1" applyAlignment="1">
      <alignment horizontal="center" vertical="center"/>
    </xf>
    <xf numFmtId="0" fontId="23" fillId="4" borderId="3" xfId="15" applyFont="1" applyFill="1" applyBorder="1" applyAlignment="1">
      <alignment horizontal="left" vertical="center" wrapText="1"/>
    </xf>
    <xf numFmtId="0" fontId="23" fillId="4" borderId="4" xfId="15" applyFont="1" applyFill="1" applyBorder="1" applyAlignment="1">
      <alignment horizontal="left" vertical="center" wrapText="1"/>
    </xf>
    <xf numFmtId="0" fontId="23" fillId="4" borderId="5" xfId="15" applyFont="1" applyFill="1" applyBorder="1" applyAlignment="1">
      <alignment horizontal="left" vertical="center" wrapText="1"/>
    </xf>
    <xf numFmtId="0" fontId="3" fillId="0" borderId="3" xfId="12" applyFont="1" applyBorder="1" applyAlignment="1">
      <alignment horizontal="left" vertical="center" wrapText="1"/>
    </xf>
    <xf numFmtId="0" fontId="3" fillId="0" borderId="4" xfId="12" applyFont="1" applyBorder="1" applyAlignment="1">
      <alignment horizontal="left" vertical="center" wrapText="1"/>
    </xf>
    <xf numFmtId="0" fontId="3" fillId="0" borderId="5" xfId="12" applyFont="1" applyBorder="1" applyAlignment="1">
      <alignment horizontal="left" vertical="center" wrapText="1"/>
    </xf>
    <xf numFmtId="0" fontId="4" fillId="0" borderId="3" xfId="12" applyFont="1" applyBorder="1" applyAlignment="1">
      <alignment horizontal="left" vertical="center" wrapText="1"/>
    </xf>
    <xf numFmtId="0" fontId="4" fillId="0" borderId="4" xfId="12" applyFont="1" applyBorder="1" applyAlignment="1">
      <alignment horizontal="left" vertical="center" wrapText="1"/>
    </xf>
    <xf numFmtId="0" fontId="4" fillId="0" borderId="5" xfId="12" applyFont="1" applyBorder="1" applyAlignment="1">
      <alignment horizontal="left" vertical="center" wrapText="1"/>
    </xf>
    <xf numFmtId="0" fontId="23" fillId="0" borderId="3" xfId="15" applyFont="1" applyBorder="1" applyAlignment="1">
      <alignment horizontal="left" vertical="justify"/>
    </xf>
    <xf numFmtId="0" fontId="23" fillId="0" borderId="4" xfId="15" applyFont="1" applyBorder="1" applyAlignment="1">
      <alignment horizontal="left" vertical="justify"/>
    </xf>
    <xf numFmtId="0" fontId="23" fillId="0" borderId="5" xfId="15" applyFont="1" applyBorder="1" applyAlignment="1">
      <alignment horizontal="left" vertical="justify"/>
    </xf>
    <xf numFmtId="0" fontId="3" fillId="3" borderId="3" xfId="12" applyFont="1" applyFill="1" applyBorder="1" applyAlignment="1">
      <alignment horizontal="left" vertical="center" wrapText="1"/>
    </xf>
    <xf numFmtId="0" fontId="3" fillId="3" borderId="4" xfId="12" applyFont="1" applyFill="1" applyBorder="1" applyAlignment="1">
      <alignment horizontal="left" vertical="center" wrapText="1"/>
    </xf>
    <xf numFmtId="0" fontId="3" fillId="3" borderId="5" xfId="12" applyFont="1" applyFill="1" applyBorder="1" applyAlignment="1">
      <alignment horizontal="left" vertical="center" wrapText="1"/>
    </xf>
    <xf numFmtId="0" fontId="20" fillId="0" borderId="6" xfId="12" applyFont="1" applyBorder="1" applyAlignment="1">
      <alignment horizontal="right" vertical="center" wrapText="1"/>
    </xf>
    <xf numFmtId="0" fontId="21" fillId="0" borderId="6" xfId="12" applyFont="1" applyBorder="1" applyAlignment="1">
      <alignment horizontal="right" vertical="center"/>
    </xf>
    <xf numFmtId="0" fontId="21" fillId="0" borderId="10" xfId="12" applyFont="1" applyBorder="1" applyAlignment="1">
      <alignment horizontal="right" vertical="center"/>
    </xf>
    <xf numFmtId="0" fontId="20" fillId="0" borderId="4" xfId="12" applyFont="1" applyBorder="1" applyAlignment="1">
      <alignment horizontal="center" vertical="center" wrapText="1"/>
    </xf>
    <xf numFmtId="166" fontId="8" fillId="0" borderId="4" xfId="2" applyNumberFormat="1" applyFont="1" applyBorder="1" applyAlignment="1">
      <alignment horizontal="left" vertical="center" wrapText="1"/>
    </xf>
    <xf numFmtId="166" fontId="8" fillId="0" borderId="5" xfId="2" applyNumberFormat="1" applyFont="1" applyBorder="1" applyAlignment="1">
      <alignment horizontal="left" vertical="center" wrapText="1"/>
    </xf>
    <xf numFmtId="166" fontId="8" fillId="0" borderId="3" xfId="2" applyNumberFormat="1" applyFont="1" applyBorder="1" applyAlignment="1">
      <alignment horizontal="left" vertical="center" wrapText="1"/>
    </xf>
    <xf numFmtId="49" fontId="8" fillId="0" borderId="3" xfId="2" applyNumberFormat="1" applyFont="1" applyBorder="1" applyAlignment="1">
      <alignment horizontal="left" vertical="center" wrapText="1"/>
    </xf>
    <xf numFmtId="49" fontId="8" fillId="0" borderId="4" xfId="2" applyNumberFormat="1" applyFont="1" applyBorder="1" applyAlignment="1">
      <alignment horizontal="left" vertical="center" wrapText="1"/>
    </xf>
    <xf numFmtId="49" fontId="8" fillId="0" borderId="5" xfId="2" applyNumberFormat="1" applyFont="1" applyBorder="1" applyAlignment="1">
      <alignment horizontal="left" vertical="center" wrapText="1"/>
    </xf>
    <xf numFmtId="166" fontId="17" fillId="0" borderId="4" xfId="2" applyNumberFormat="1" applyFont="1" applyBorder="1" applyAlignment="1">
      <alignment horizontal="center" vertical="center" wrapText="1"/>
    </xf>
    <xf numFmtId="0" fontId="4" fillId="3" borderId="8" xfId="12" applyFont="1" applyFill="1" applyBorder="1" applyAlignment="1">
      <alignment horizontal="center" vertical="center" wrapText="1"/>
    </xf>
    <xf numFmtId="0" fontId="4" fillId="3" borderId="10" xfId="12" applyFont="1" applyFill="1" applyBorder="1" applyAlignment="1">
      <alignment horizontal="center" vertical="center" wrapText="1"/>
    </xf>
    <xf numFmtId="0" fontId="4" fillId="3" borderId="2" xfId="12" applyFont="1" applyFill="1" applyBorder="1" applyAlignment="1">
      <alignment horizontal="center" vertical="center" wrapText="1"/>
    </xf>
    <xf numFmtId="166" fontId="17" fillId="3" borderId="7" xfId="2" applyNumberFormat="1" applyFont="1" applyFill="1" applyBorder="1" applyAlignment="1">
      <alignment horizontal="center" vertical="center" wrapText="1"/>
    </xf>
    <xf numFmtId="166" fontId="17" fillId="3" borderId="12" xfId="2" applyNumberFormat="1" applyFont="1" applyFill="1" applyBorder="1" applyAlignment="1">
      <alignment horizontal="center" vertical="center" wrapText="1"/>
    </xf>
    <xf numFmtId="0" fontId="4" fillId="0" borderId="3" xfId="12" applyFont="1" applyBorder="1" applyAlignment="1">
      <alignment horizontal="left" vertical="center"/>
    </xf>
    <xf numFmtId="0" fontId="4" fillId="0" borderId="4" xfId="12" applyFont="1" applyBorder="1" applyAlignment="1">
      <alignment horizontal="left" vertical="center"/>
    </xf>
    <xf numFmtId="0" fontId="4" fillId="0" borderId="5" xfId="12" applyFont="1" applyBorder="1" applyAlignment="1">
      <alignment horizontal="left" vertical="center"/>
    </xf>
  </cellXfs>
  <cellStyles count="22">
    <cellStyle name="Millares [0]" xfId="1" builtinId="6"/>
    <cellStyle name="Millares [0] 2" xfId="17"/>
    <cellStyle name="Millares 2" xfId="16"/>
    <cellStyle name="Millares 2 2" xfId="10"/>
    <cellStyle name="Millares 3" xfId="13"/>
    <cellStyle name="Millares 3 2" xfId="11"/>
    <cellStyle name="Millares 3 2 2" xfId="19"/>
    <cellStyle name="Millares 3 3" xfId="20"/>
    <cellStyle name="Millares 4" xfId="5"/>
    <cellStyle name="Moneda 2" xfId="18"/>
    <cellStyle name="Moneda 2 2" xfId="7"/>
    <cellStyle name="Moneda 3" xfId="3"/>
    <cellStyle name="Normal" xfId="0" builtinId="0"/>
    <cellStyle name="Normal 12" xfId="6"/>
    <cellStyle name="Normal 2" xfId="12"/>
    <cellStyle name="Normal 2 2" xfId="21"/>
    <cellStyle name="Normal 2 2 3" xfId="15"/>
    <cellStyle name="Normal 4" xfId="4"/>
    <cellStyle name="Normal 9" xfId="2"/>
    <cellStyle name="Porcentaje 2" xfId="8"/>
    <cellStyle name="Porcentaje 2 2" xfId="9"/>
    <cellStyle name="Porcentaje 2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99609</xdr:colOff>
      <xdr:row>0</xdr:row>
      <xdr:rowOff>64798</xdr:rowOff>
    </xdr:from>
    <xdr:to>
      <xdr:col>1</xdr:col>
      <xdr:colOff>928206</xdr:colOff>
      <xdr:row>3</xdr:row>
      <xdr:rowOff>101858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F55E4996-0265-4E1D-85DB-992715720E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0584" y="483898"/>
          <a:ext cx="825422" cy="84668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101830</xdr:colOff>
      <xdr:row>0</xdr:row>
      <xdr:rowOff>128793</xdr:rowOff>
    </xdr:from>
    <xdr:to>
      <xdr:col>1</xdr:col>
      <xdr:colOff>956188</xdr:colOff>
      <xdr:row>0</xdr:row>
      <xdr:rowOff>852393</xdr:rowOff>
    </xdr:to>
    <xdr:pic>
      <xdr:nvPicPr>
        <xdr:cNvPr id="2" name="Imagen 1" descr="NUEVO LOGO AIM VERTICAL NIT">
          <a:extLst>
            <a:ext uri="{FF2B5EF4-FFF2-40B4-BE49-F238E27FC236}">
              <a16:creationId xmlns:a16="http://schemas.microsoft.com/office/drawing/2014/main" id="{6816B515-6EE2-4269-8F58-AEFB9F54AE34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830" y="128793"/>
          <a:ext cx="1479198" cy="723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5"/>
  <sheetViews>
    <sheetView tabSelected="1" view="pageBreakPreview" topLeftCell="A22" zoomScale="60" zoomScaleNormal="100" workbookViewId="0">
      <selection activeCell="I25" sqref="I25"/>
    </sheetView>
  </sheetViews>
  <sheetFormatPr baseColWidth="10" defaultRowHeight="15" x14ac:dyDescent="0.25"/>
  <cols>
    <col min="1" max="1" width="4.5703125" style="107" customWidth="1"/>
    <col min="2" max="2" width="14.7109375" style="102" customWidth="1"/>
    <col min="3" max="3" width="37.7109375" style="102" bestFit="1" customWidth="1"/>
    <col min="4" max="4" width="20.28515625" style="102" customWidth="1"/>
    <col min="5" max="5" width="24.28515625" style="102" customWidth="1"/>
    <col min="6" max="6" width="16.28515625" style="102" customWidth="1"/>
    <col min="7" max="7" width="19.28515625" style="102" bestFit="1" customWidth="1"/>
    <col min="8" max="8" width="15.42578125" style="102" customWidth="1"/>
    <col min="9" max="9" width="18.42578125" style="102" customWidth="1"/>
    <col min="10" max="10" width="23.42578125" style="102" customWidth="1"/>
    <col min="11" max="11" width="1.42578125" style="102" customWidth="1"/>
    <col min="12" max="16384" width="11.42578125" style="102"/>
  </cols>
  <sheetData>
    <row r="1" spans="2:11" s="107" customFormat="1" ht="15.75" customHeight="1" x14ac:dyDescent="0.25">
      <c r="B1" s="113"/>
      <c r="C1" s="116" t="s">
        <v>124</v>
      </c>
      <c r="D1" s="116"/>
      <c r="E1" s="116"/>
      <c r="F1" s="116"/>
      <c r="G1" s="116"/>
      <c r="H1" s="116"/>
      <c r="I1" s="117" t="s">
        <v>125</v>
      </c>
      <c r="J1" s="117"/>
    </row>
    <row r="2" spans="2:11" s="107" customFormat="1" ht="33.75" customHeight="1" x14ac:dyDescent="0.25">
      <c r="B2" s="114"/>
      <c r="C2" s="116"/>
      <c r="D2" s="116"/>
      <c r="E2" s="116"/>
      <c r="F2" s="116"/>
      <c r="G2" s="116"/>
      <c r="H2" s="116"/>
      <c r="I2" s="118" t="s">
        <v>126</v>
      </c>
      <c r="J2" s="118"/>
    </row>
    <row r="3" spans="2:11" s="107" customFormat="1" ht="15" customHeight="1" x14ac:dyDescent="0.25">
      <c r="B3" s="114"/>
      <c r="C3" s="116"/>
      <c r="D3" s="116"/>
      <c r="E3" s="116"/>
      <c r="F3" s="116"/>
      <c r="G3" s="116"/>
      <c r="H3" s="116"/>
      <c r="I3" s="118"/>
      <c r="J3" s="118"/>
    </row>
    <row r="4" spans="2:11" s="107" customFormat="1" ht="15" customHeight="1" x14ac:dyDescent="0.25">
      <c r="B4" s="115"/>
      <c r="C4" s="116"/>
      <c r="D4" s="116"/>
      <c r="E4" s="116"/>
      <c r="F4" s="116"/>
      <c r="G4" s="116"/>
      <c r="H4" s="116"/>
      <c r="I4" s="119" t="s">
        <v>127</v>
      </c>
      <c r="J4" s="119"/>
    </row>
    <row r="5" spans="2:11" ht="5.25" customHeight="1" x14ac:dyDescent="0.25">
      <c r="B5" s="5"/>
      <c r="C5" s="105"/>
      <c r="D5" s="105"/>
      <c r="E5" s="105"/>
      <c r="F5" s="105"/>
      <c r="G5" s="105"/>
      <c r="H5" s="105"/>
      <c r="I5" s="105"/>
      <c r="J5" s="105"/>
      <c r="K5" s="4"/>
    </row>
    <row r="6" spans="2:11" ht="74.25" customHeight="1" x14ac:dyDescent="0.25">
      <c r="B6" s="122" t="s">
        <v>0</v>
      </c>
      <c r="C6" s="122"/>
      <c r="D6" s="123" t="s">
        <v>128</v>
      </c>
      <c r="E6" s="124"/>
      <c r="F6" s="124"/>
      <c r="G6" s="124"/>
      <c r="H6" s="124"/>
      <c r="I6" s="124"/>
      <c r="J6" s="125"/>
      <c r="K6" s="4"/>
    </row>
    <row r="7" spans="2:11" ht="15" customHeight="1" x14ac:dyDescent="0.25">
      <c r="B7" s="122" t="s">
        <v>1</v>
      </c>
      <c r="C7" s="122"/>
      <c r="D7" s="126" t="s">
        <v>113</v>
      </c>
      <c r="E7" s="126"/>
      <c r="F7" s="126"/>
      <c r="G7" s="126"/>
      <c r="H7" s="126"/>
      <c r="I7" s="126"/>
      <c r="J7" s="126"/>
      <c r="K7" s="4"/>
    </row>
    <row r="8" spans="2:11" ht="9.75" customHeight="1" x14ac:dyDescent="0.25">
      <c r="B8" s="6"/>
      <c r="C8" s="7"/>
      <c r="D8" s="8"/>
      <c r="E8" s="8"/>
      <c r="F8" s="8"/>
      <c r="G8" s="9"/>
      <c r="H8" s="9"/>
      <c r="I8" s="9"/>
      <c r="J8" s="10"/>
      <c r="K8" s="4"/>
    </row>
    <row r="9" spans="2:11" x14ac:dyDescent="0.25">
      <c r="B9" s="11" t="s">
        <v>9</v>
      </c>
      <c r="C9" s="120" t="s">
        <v>10</v>
      </c>
      <c r="D9" s="120"/>
      <c r="E9" s="120"/>
      <c r="F9" s="120"/>
      <c r="G9" s="120"/>
      <c r="H9" s="120"/>
      <c r="I9" s="120"/>
      <c r="J9" s="120"/>
      <c r="K9" s="4"/>
    </row>
    <row r="10" spans="2:11" ht="45" x14ac:dyDescent="0.25">
      <c r="B10" s="12" t="s">
        <v>11</v>
      </c>
      <c r="C10" s="13" t="s">
        <v>12</v>
      </c>
      <c r="D10" s="13" t="s">
        <v>13</v>
      </c>
      <c r="E10" s="14" t="s">
        <v>14</v>
      </c>
      <c r="F10" s="15" t="s">
        <v>15</v>
      </c>
      <c r="G10" s="16" t="s">
        <v>16</v>
      </c>
      <c r="H10" s="17" t="s">
        <v>17</v>
      </c>
      <c r="I10" s="17" t="s">
        <v>18</v>
      </c>
      <c r="J10" s="18" t="s">
        <v>4</v>
      </c>
      <c r="K10" s="4"/>
    </row>
    <row r="11" spans="2:11" ht="31.15" customHeight="1" x14ac:dyDescent="0.25">
      <c r="B11" s="19">
        <v>1</v>
      </c>
      <c r="C11" s="20" t="s">
        <v>19</v>
      </c>
      <c r="D11" s="21">
        <v>2</v>
      </c>
      <c r="E11" s="22" t="s">
        <v>20</v>
      </c>
      <c r="F11" s="23">
        <v>1</v>
      </c>
      <c r="G11" s="24">
        <v>0.4</v>
      </c>
      <c r="H11" s="110">
        <v>1.5</v>
      </c>
      <c r="I11" s="25">
        <v>9111514</v>
      </c>
      <c r="J11" s="26">
        <f t="shared" ref="J11:J16" si="0">F11*G11*H11*I11</f>
        <v>5466908.4000000004</v>
      </c>
      <c r="K11" s="4"/>
    </row>
    <row r="12" spans="2:11" ht="28.5" x14ac:dyDescent="0.25">
      <c r="B12" s="19">
        <v>2</v>
      </c>
      <c r="C12" s="20" t="s">
        <v>21</v>
      </c>
      <c r="D12" s="21">
        <v>2</v>
      </c>
      <c r="E12" s="22" t="s">
        <v>22</v>
      </c>
      <c r="F12" s="23">
        <v>1</v>
      </c>
      <c r="G12" s="24">
        <v>0.4</v>
      </c>
      <c r="H12" s="110">
        <v>1.5</v>
      </c>
      <c r="I12" s="25">
        <v>9111514</v>
      </c>
      <c r="J12" s="26">
        <f t="shared" si="0"/>
        <v>5466908.4000000004</v>
      </c>
      <c r="K12" s="4"/>
    </row>
    <row r="13" spans="2:11" ht="28.5" x14ac:dyDescent="0.25">
      <c r="B13" s="19">
        <v>3</v>
      </c>
      <c r="C13" s="20" t="s">
        <v>23</v>
      </c>
      <c r="D13" s="21">
        <v>2</v>
      </c>
      <c r="E13" s="22" t="s">
        <v>24</v>
      </c>
      <c r="F13" s="23">
        <v>1</v>
      </c>
      <c r="G13" s="24">
        <v>0.4</v>
      </c>
      <c r="H13" s="110">
        <v>1.5</v>
      </c>
      <c r="I13" s="25">
        <v>9111514</v>
      </c>
      <c r="J13" s="26">
        <f t="shared" si="0"/>
        <v>5466908.4000000004</v>
      </c>
      <c r="K13" s="4"/>
    </row>
    <row r="14" spans="2:11" ht="28.5" customHeight="1" x14ac:dyDescent="0.25">
      <c r="B14" s="19">
        <v>4</v>
      </c>
      <c r="C14" s="20" t="s">
        <v>25</v>
      </c>
      <c r="D14" s="21">
        <v>2</v>
      </c>
      <c r="E14" s="22" t="s">
        <v>26</v>
      </c>
      <c r="F14" s="23">
        <v>1</v>
      </c>
      <c r="G14" s="24">
        <v>0.4</v>
      </c>
      <c r="H14" s="110">
        <v>1.5</v>
      </c>
      <c r="I14" s="25">
        <v>9111514</v>
      </c>
      <c r="J14" s="26">
        <f t="shared" si="0"/>
        <v>5466908.4000000004</v>
      </c>
      <c r="K14" s="4"/>
    </row>
    <row r="15" spans="2:11" x14ac:dyDescent="0.25">
      <c r="B15" s="19">
        <v>5</v>
      </c>
      <c r="C15" s="20" t="s">
        <v>27</v>
      </c>
      <c r="D15" s="21">
        <v>4</v>
      </c>
      <c r="E15" s="22" t="s">
        <v>28</v>
      </c>
      <c r="F15" s="23">
        <v>1</v>
      </c>
      <c r="G15" s="24">
        <v>0.8</v>
      </c>
      <c r="H15" s="110">
        <v>2.66</v>
      </c>
      <c r="I15" s="25">
        <v>6549257</v>
      </c>
      <c r="J15" s="26">
        <f t="shared" si="0"/>
        <v>13936818.896000002</v>
      </c>
      <c r="K15" s="4"/>
    </row>
    <row r="16" spans="2:11" x14ac:dyDescent="0.25">
      <c r="B16" s="19">
        <v>6</v>
      </c>
      <c r="C16" s="20" t="s">
        <v>29</v>
      </c>
      <c r="D16" s="21">
        <v>7</v>
      </c>
      <c r="E16" s="22" t="s">
        <v>30</v>
      </c>
      <c r="F16" s="23">
        <v>2</v>
      </c>
      <c r="G16" s="24">
        <v>1</v>
      </c>
      <c r="H16" s="110">
        <v>2.66</v>
      </c>
      <c r="I16" s="25">
        <v>3981938</v>
      </c>
      <c r="J16" s="26">
        <f t="shared" si="0"/>
        <v>21183910.16</v>
      </c>
      <c r="K16" s="4"/>
    </row>
    <row r="17" spans="2:11" x14ac:dyDescent="0.25">
      <c r="B17" s="11" t="s">
        <v>31</v>
      </c>
      <c r="C17" s="27" t="s">
        <v>32</v>
      </c>
      <c r="D17" s="27"/>
      <c r="E17" s="27"/>
      <c r="F17" s="27"/>
      <c r="G17" s="27"/>
      <c r="H17" s="27"/>
      <c r="I17" s="28"/>
      <c r="J17" s="28"/>
      <c r="K17" s="4"/>
    </row>
    <row r="18" spans="2:11" x14ac:dyDescent="0.25">
      <c r="B18" s="19">
        <v>3</v>
      </c>
      <c r="C18" s="20" t="s">
        <v>33</v>
      </c>
      <c r="D18" s="29" t="s">
        <v>34</v>
      </c>
      <c r="E18" s="20" t="s">
        <v>35</v>
      </c>
      <c r="F18" s="23">
        <v>2</v>
      </c>
      <c r="G18" s="24">
        <v>0.25</v>
      </c>
      <c r="H18" s="110">
        <v>2.66</v>
      </c>
      <c r="I18" s="30">
        <v>2529765</v>
      </c>
      <c r="J18" s="26">
        <f>F18*G18*H18*I18</f>
        <v>3364587.45</v>
      </c>
      <c r="K18" s="4"/>
    </row>
    <row r="19" spans="2:11" x14ac:dyDescent="0.25">
      <c r="B19" s="19">
        <v>5</v>
      </c>
      <c r="C19" s="20" t="s">
        <v>36</v>
      </c>
      <c r="D19" s="29" t="s">
        <v>37</v>
      </c>
      <c r="E19" s="20" t="s">
        <v>38</v>
      </c>
      <c r="F19" s="23">
        <v>1</v>
      </c>
      <c r="G19" s="24">
        <v>0.4</v>
      </c>
      <c r="H19" s="110">
        <v>2.66</v>
      </c>
      <c r="I19" s="30">
        <v>1877199</v>
      </c>
      <c r="J19" s="26">
        <f>F19*G19*H19*I19</f>
        <v>1997339.736</v>
      </c>
      <c r="K19" s="4"/>
    </row>
    <row r="20" spans="2:11" x14ac:dyDescent="0.25">
      <c r="B20" s="11" t="s">
        <v>39</v>
      </c>
      <c r="C20" s="27" t="s">
        <v>40</v>
      </c>
      <c r="D20" s="27"/>
      <c r="E20" s="27"/>
      <c r="F20" s="27"/>
      <c r="G20" s="27"/>
      <c r="H20" s="27"/>
      <c r="I20" s="28"/>
      <c r="J20" s="28"/>
      <c r="K20" s="4"/>
    </row>
    <row r="21" spans="2:11" x14ac:dyDescent="0.25">
      <c r="B21" s="19" t="s">
        <v>41</v>
      </c>
      <c r="C21" s="129" t="s">
        <v>42</v>
      </c>
      <c r="D21" s="130"/>
      <c r="E21" s="130"/>
      <c r="F21" s="130"/>
      <c r="G21" s="130"/>
      <c r="H21" s="130"/>
      <c r="I21" s="131"/>
      <c r="J21" s="31">
        <f>SUM(J11:J20)</f>
        <v>62350289.842000008</v>
      </c>
      <c r="K21" s="4"/>
    </row>
    <row r="22" spans="2:11" x14ac:dyDescent="0.25">
      <c r="B22" s="19" t="s">
        <v>43</v>
      </c>
      <c r="C22" s="129" t="s">
        <v>44</v>
      </c>
      <c r="D22" s="130"/>
      <c r="E22" s="130"/>
      <c r="F22" s="130"/>
      <c r="G22" s="130"/>
      <c r="H22" s="130"/>
      <c r="I22" s="131"/>
      <c r="J22" s="16">
        <v>2.4</v>
      </c>
      <c r="K22" s="4"/>
    </row>
    <row r="23" spans="2:11" x14ac:dyDescent="0.25">
      <c r="B23" s="19" t="s">
        <v>45</v>
      </c>
      <c r="C23" s="129" t="s">
        <v>46</v>
      </c>
      <c r="D23" s="130"/>
      <c r="E23" s="130"/>
      <c r="F23" s="130"/>
      <c r="G23" s="130"/>
      <c r="H23" s="130"/>
      <c r="I23" s="131"/>
      <c r="J23" s="31">
        <f>J21*J22</f>
        <v>149640695.62080002</v>
      </c>
      <c r="K23" s="4"/>
    </row>
    <row r="24" spans="2:11" x14ac:dyDescent="0.25">
      <c r="B24" s="11" t="s">
        <v>47</v>
      </c>
      <c r="C24" s="120" t="s">
        <v>48</v>
      </c>
      <c r="D24" s="120"/>
      <c r="E24" s="120"/>
      <c r="F24" s="120"/>
      <c r="G24" s="120"/>
      <c r="H24" s="120"/>
      <c r="I24" s="120"/>
      <c r="J24" s="120"/>
      <c r="K24" s="4"/>
    </row>
    <row r="25" spans="2:11" ht="45" x14ac:dyDescent="0.25">
      <c r="B25" s="12" t="s">
        <v>11</v>
      </c>
      <c r="C25" s="32" t="s">
        <v>49</v>
      </c>
      <c r="D25" s="13" t="s">
        <v>50</v>
      </c>
      <c r="E25" s="16" t="s">
        <v>2</v>
      </c>
      <c r="F25" s="17" t="s">
        <v>3</v>
      </c>
      <c r="G25" s="15" t="s">
        <v>51</v>
      </c>
      <c r="H25" s="15" t="s">
        <v>52</v>
      </c>
      <c r="I25" s="17" t="s">
        <v>53</v>
      </c>
      <c r="J25" s="18" t="s">
        <v>4</v>
      </c>
      <c r="K25" s="4"/>
    </row>
    <row r="26" spans="2:11" ht="71.25" customHeight="1" x14ac:dyDescent="0.25">
      <c r="B26" s="19">
        <v>1</v>
      </c>
      <c r="C26" s="33" t="s">
        <v>54</v>
      </c>
      <c r="D26" s="100" t="s">
        <v>55</v>
      </c>
      <c r="E26" s="34" t="s">
        <v>56</v>
      </c>
      <c r="F26" s="35">
        <v>2</v>
      </c>
      <c r="G26" s="36">
        <v>0.7</v>
      </c>
      <c r="H26" s="37">
        <v>3</v>
      </c>
      <c r="I26" s="38">
        <v>6462338</v>
      </c>
      <c r="J26" s="39">
        <f>F26*G26*H26*I26</f>
        <v>27141819.599999994</v>
      </c>
      <c r="K26" s="4"/>
    </row>
    <row r="27" spans="2:11" s="107" customFormat="1" ht="71.25" customHeight="1" x14ac:dyDescent="0.25">
      <c r="B27" s="19">
        <v>2</v>
      </c>
      <c r="C27" s="112" t="s">
        <v>131</v>
      </c>
      <c r="D27" s="22" t="s">
        <v>130</v>
      </c>
      <c r="E27" s="34" t="s">
        <v>56</v>
      </c>
      <c r="F27" s="35">
        <v>1</v>
      </c>
      <c r="G27" s="36">
        <v>0.8</v>
      </c>
      <c r="H27" s="37">
        <v>3</v>
      </c>
      <c r="I27" s="38">
        <v>7135497</v>
      </c>
      <c r="J27" s="39">
        <f>F27*G27*H27*I27</f>
        <v>17125192.800000001</v>
      </c>
      <c r="K27" s="4"/>
    </row>
    <row r="28" spans="2:11" s="107" customFormat="1" ht="24.75" customHeight="1" x14ac:dyDescent="0.25">
      <c r="B28" s="19">
        <v>3</v>
      </c>
      <c r="C28" s="111" t="s">
        <v>129</v>
      </c>
      <c r="D28" s="100"/>
      <c r="E28" s="34" t="s">
        <v>56</v>
      </c>
      <c r="F28" s="35">
        <v>2</v>
      </c>
      <c r="G28" s="36">
        <v>1</v>
      </c>
      <c r="H28" s="37">
        <v>3</v>
      </c>
      <c r="I28" s="38">
        <v>490054.5</v>
      </c>
      <c r="J28" s="39">
        <f>F28*G28*H28*I28</f>
        <v>2940327</v>
      </c>
      <c r="K28" s="4"/>
    </row>
    <row r="29" spans="2:11" x14ac:dyDescent="0.25">
      <c r="B29" s="19" t="s">
        <v>57</v>
      </c>
      <c r="C29" s="132" t="s">
        <v>58</v>
      </c>
      <c r="D29" s="133"/>
      <c r="E29" s="133"/>
      <c r="F29" s="133"/>
      <c r="G29" s="133"/>
      <c r="H29" s="133"/>
      <c r="I29" s="134"/>
      <c r="J29" s="40">
        <f>SUM(J26:J28)</f>
        <v>47207339.399999991</v>
      </c>
      <c r="K29" s="4"/>
    </row>
    <row r="30" spans="2:11" x14ac:dyDescent="0.25">
      <c r="B30" s="19" t="s">
        <v>59</v>
      </c>
      <c r="C30" s="135" t="s">
        <v>60</v>
      </c>
      <c r="D30" s="136"/>
      <c r="E30" s="136"/>
      <c r="F30" s="136"/>
      <c r="G30" s="136"/>
      <c r="H30" s="136"/>
      <c r="I30" s="137"/>
      <c r="J30" s="40">
        <f>J23+J29</f>
        <v>196848035.02079999</v>
      </c>
      <c r="K30" s="4"/>
    </row>
    <row r="31" spans="2:11" ht="15" customHeight="1" x14ac:dyDescent="0.25">
      <c r="B31" s="19" t="s">
        <v>61</v>
      </c>
      <c r="C31" s="135" t="s">
        <v>62</v>
      </c>
      <c r="D31" s="136"/>
      <c r="E31" s="136"/>
      <c r="F31" s="136"/>
      <c r="G31" s="136"/>
      <c r="H31" s="136"/>
      <c r="I31" s="137"/>
      <c r="J31" s="41">
        <f>+ROUND(J30*19%,2)</f>
        <v>37401126.649999999</v>
      </c>
      <c r="K31" s="4"/>
    </row>
    <row r="32" spans="2:11" x14ac:dyDescent="0.25">
      <c r="B32" s="19" t="s">
        <v>63</v>
      </c>
      <c r="C32" s="135" t="s">
        <v>64</v>
      </c>
      <c r="D32" s="136"/>
      <c r="E32" s="136"/>
      <c r="F32" s="136"/>
      <c r="G32" s="136"/>
      <c r="H32" s="136"/>
      <c r="I32" s="137"/>
      <c r="J32" s="41">
        <f>ROUND(J30+J31,2)</f>
        <v>234249161.66999999</v>
      </c>
      <c r="K32" s="4"/>
    </row>
    <row r="33" spans="2:11" x14ac:dyDescent="0.25">
      <c r="B33" s="138" t="s">
        <v>5</v>
      </c>
      <c r="C33" s="139"/>
      <c r="D33" s="139"/>
      <c r="E33" s="139"/>
      <c r="F33" s="139"/>
      <c r="G33" s="139"/>
      <c r="H33" s="139"/>
      <c r="I33" s="140"/>
      <c r="J33" s="106">
        <f>ROUND(J32,0)</f>
        <v>234249162</v>
      </c>
      <c r="K33" s="4"/>
    </row>
    <row r="34" spans="2:11" ht="58.5" customHeight="1" x14ac:dyDescent="0.25">
      <c r="B34" s="141" t="s">
        <v>6</v>
      </c>
      <c r="C34" s="142" t="s">
        <v>132</v>
      </c>
      <c r="D34" s="142"/>
      <c r="E34" s="142"/>
      <c r="F34" s="142"/>
      <c r="G34" s="142"/>
      <c r="H34" s="142"/>
      <c r="I34" s="142"/>
      <c r="J34" s="142"/>
      <c r="K34" s="4"/>
    </row>
    <row r="35" spans="2:11" x14ac:dyDescent="0.25">
      <c r="B35" s="141"/>
      <c r="C35" s="142"/>
      <c r="D35" s="142"/>
      <c r="E35" s="142"/>
      <c r="F35" s="142"/>
      <c r="G35" s="142"/>
      <c r="H35" s="142"/>
      <c r="I35" s="142"/>
      <c r="J35" s="142"/>
      <c r="K35" s="4"/>
    </row>
    <row r="36" spans="2:11" x14ac:dyDescent="0.25">
      <c r="B36" s="42"/>
      <c r="C36" s="43"/>
      <c r="D36" s="43"/>
      <c r="E36" s="43"/>
      <c r="F36" s="43"/>
      <c r="G36" s="43"/>
      <c r="H36" s="43"/>
      <c r="I36" s="43"/>
      <c r="J36" s="43"/>
      <c r="K36" s="4"/>
    </row>
    <row r="37" spans="2:11" ht="29.45" customHeight="1" x14ac:dyDescent="0.25">
      <c r="B37" s="127" t="s">
        <v>112</v>
      </c>
      <c r="C37" s="128"/>
      <c r="D37" s="128"/>
      <c r="E37" s="128"/>
      <c r="F37" s="128"/>
      <c r="G37" s="128"/>
      <c r="H37" s="128"/>
      <c r="I37" s="128"/>
      <c r="J37" s="128"/>
      <c r="K37" s="4"/>
    </row>
    <row r="38" spans="2:11" ht="83.25" customHeight="1" x14ac:dyDescent="0.25">
      <c r="B38" s="121" t="s">
        <v>123</v>
      </c>
      <c r="C38" s="121"/>
      <c r="D38" s="121"/>
      <c r="E38" s="121"/>
      <c r="F38" s="121"/>
      <c r="G38" s="121"/>
      <c r="H38" s="121"/>
      <c r="I38" s="121"/>
      <c r="J38" s="121"/>
      <c r="K38" s="4"/>
    </row>
    <row r="39" spans="2:11" ht="81" customHeight="1" x14ac:dyDescent="0.25">
      <c r="B39" s="109" t="s">
        <v>120</v>
      </c>
      <c r="C39" s="44"/>
      <c r="D39" s="46"/>
      <c r="E39" s="104"/>
      <c r="F39" s="85"/>
      <c r="G39" s="108"/>
      <c r="H39" s="108"/>
      <c r="I39" s="108"/>
      <c r="J39" s="108"/>
      <c r="K39" s="45"/>
    </row>
    <row r="40" spans="2:11" ht="15" customHeight="1" x14ac:dyDescent="0.25">
      <c r="B40" s="144" t="s">
        <v>121</v>
      </c>
      <c r="C40" s="144"/>
      <c r="D40" s="144"/>
      <c r="E40" s="144"/>
      <c r="F40" s="2"/>
      <c r="G40" s="108"/>
      <c r="H40" s="108"/>
      <c r="I40" s="108"/>
      <c r="J40" s="108"/>
      <c r="K40" s="47"/>
    </row>
    <row r="41" spans="2:11" ht="17.45" customHeight="1" x14ac:dyDescent="0.25">
      <c r="B41" s="144" t="s">
        <v>122</v>
      </c>
      <c r="C41" s="144"/>
      <c r="D41" s="144"/>
      <c r="E41" s="104"/>
      <c r="F41" s="2"/>
      <c r="G41" s="108"/>
      <c r="H41" s="108"/>
      <c r="I41" s="108"/>
      <c r="J41" s="108"/>
      <c r="K41" s="47"/>
    </row>
    <row r="42" spans="2:11" ht="15" customHeight="1" x14ac:dyDescent="0.25">
      <c r="B42" s="95"/>
      <c r="C42" s="95"/>
      <c r="D42" s="95"/>
      <c r="E42" s="103"/>
      <c r="F42" s="2"/>
      <c r="G42" s="108"/>
      <c r="H42" s="108"/>
      <c r="I42" s="108"/>
      <c r="J42" s="108"/>
      <c r="K42" s="47"/>
    </row>
    <row r="43" spans="2:11" ht="15" customHeight="1" x14ac:dyDescent="0.25">
      <c r="B43" s="87"/>
      <c r="C43" s="88"/>
      <c r="D43" s="89"/>
      <c r="E43" s="103"/>
      <c r="F43" s="87"/>
      <c r="G43" s="108"/>
      <c r="H43" s="108"/>
      <c r="I43" s="108"/>
      <c r="J43" s="108"/>
      <c r="K43" s="47"/>
    </row>
    <row r="44" spans="2:11" x14ac:dyDescent="0.25">
      <c r="B44" s="145"/>
      <c r="C44" s="145"/>
      <c r="D44" s="145"/>
      <c r="E44" s="104"/>
      <c r="F44" s="3"/>
      <c r="G44" s="91"/>
      <c r="H44" s="92"/>
      <c r="I44" s="93"/>
      <c r="J44" s="49"/>
      <c r="K44" s="50"/>
    </row>
    <row r="45" spans="2:11" x14ac:dyDescent="0.25">
      <c r="B45" s="143"/>
      <c r="C45" s="143"/>
      <c r="D45" s="143"/>
      <c r="E45" s="104"/>
      <c r="F45" s="3"/>
      <c r="G45" s="91"/>
      <c r="H45" s="92"/>
      <c r="I45" s="93"/>
      <c r="J45" s="48"/>
      <c r="K45" s="50"/>
    </row>
  </sheetData>
  <mergeCells count="27">
    <mergeCell ref="B34:B35"/>
    <mergeCell ref="C34:J35"/>
    <mergeCell ref="B45:D45"/>
    <mergeCell ref="B40:E40"/>
    <mergeCell ref="B41:D41"/>
    <mergeCell ref="B44:D44"/>
    <mergeCell ref="C9:J9"/>
    <mergeCell ref="B38:J38"/>
    <mergeCell ref="B6:C6"/>
    <mergeCell ref="D6:J6"/>
    <mergeCell ref="B7:C7"/>
    <mergeCell ref="D7:J7"/>
    <mergeCell ref="B37:J37"/>
    <mergeCell ref="C21:I21"/>
    <mergeCell ref="C22:I22"/>
    <mergeCell ref="C23:I23"/>
    <mergeCell ref="C24:J24"/>
    <mergeCell ref="C29:I29"/>
    <mergeCell ref="C30:I30"/>
    <mergeCell ref="C31:I31"/>
    <mergeCell ref="C32:I32"/>
    <mergeCell ref="B33:I33"/>
    <mergeCell ref="B1:B4"/>
    <mergeCell ref="C1:H4"/>
    <mergeCell ref="I1:J1"/>
    <mergeCell ref="I2:J3"/>
    <mergeCell ref="I4:J4"/>
  </mergeCells>
  <pageMargins left="0.7" right="0.7" top="0.75" bottom="0.75" header="0.3" footer="0.3"/>
  <pageSetup paperSize="9" scale="4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L66"/>
  <sheetViews>
    <sheetView view="pageBreakPreview" topLeftCell="B4" zoomScaleNormal="100" zoomScaleSheetLayoutView="100" workbookViewId="0">
      <selection activeCell="B12" sqref="B12:F12"/>
    </sheetView>
  </sheetViews>
  <sheetFormatPr baseColWidth="10" defaultColWidth="11.42578125" defaultRowHeight="14.25" x14ac:dyDescent="0.2"/>
  <cols>
    <col min="1" max="1" width="9.140625" style="76" bestFit="1" customWidth="1"/>
    <col min="2" max="2" width="27.42578125" style="76" customWidth="1"/>
    <col min="3" max="3" width="39.85546875" style="50" customWidth="1"/>
    <col min="4" max="4" width="9.85546875" style="76" customWidth="1"/>
    <col min="5" max="5" width="28.140625" style="59" bestFit="1" customWidth="1"/>
    <col min="6" max="6" width="17.140625" style="59" customWidth="1"/>
    <col min="7" max="7" width="20.42578125" style="83" customWidth="1"/>
    <col min="8" max="8" width="1" style="59" customWidth="1"/>
    <col min="9" max="16384" width="11.42578125" style="58"/>
  </cols>
  <sheetData>
    <row r="1" spans="1:246" s="55" customFormat="1" ht="75" customHeight="1" x14ac:dyDescent="0.2">
      <c r="A1" s="170" t="s">
        <v>70</v>
      </c>
      <c r="B1" s="170"/>
      <c r="C1" s="171"/>
      <c r="D1" s="171"/>
      <c r="E1" s="171"/>
      <c r="F1" s="171"/>
      <c r="G1" s="172"/>
    </row>
    <row r="2" spans="1:246" s="55" customFormat="1" ht="6" customHeight="1" x14ac:dyDescent="0.2">
      <c r="A2" s="173"/>
      <c r="B2" s="173"/>
      <c r="C2" s="173"/>
      <c r="D2" s="173"/>
      <c r="E2" s="173"/>
      <c r="F2" s="173"/>
      <c r="G2" s="173"/>
    </row>
    <row r="3" spans="1:246" ht="35.450000000000003" customHeight="1" x14ac:dyDescent="0.2">
      <c r="A3" s="174" t="s">
        <v>71</v>
      </c>
      <c r="B3" s="175"/>
      <c r="C3" s="176" t="s">
        <v>66</v>
      </c>
      <c r="D3" s="174"/>
      <c r="E3" s="174"/>
      <c r="F3" s="174"/>
      <c r="G3" s="175"/>
      <c r="H3" s="56"/>
      <c r="I3" s="57"/>
      <c r="K3" s="59"/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59"/>
      <c r="AL3" s="59"/>
      <c r="AM3" s="59"/>
      <c r="AN3" s="59"/>
      <c r="AO3" s="59"/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59"/>
      <c r="CA3" s="59"/>
      <c r="CB3" s="59"/>
      <c r="CC3" s="59"/>
      <c r="CD3" s="59"/>
      <c r="CE3" s="59"/>
      <c r="CF3" s="59"/>
      <c r="CG3" s="59"/>
      <c r="CH3" s="59"/>
      <c r="CI3" s="59"/>
      <c r="CJ3" s="59"/>
      <c r="CK3" s="59"/>
      <c r="CL3" s="59"/>
      <c r="CM3" s="59"/>
      <c r="CN3" s="59"/>
      <c r="CO3" s="59"/>
      <c r="CP3" s="59"/>
      <c r="CQ3" s="59"/>
      <c r="CR3" s="59"/>
      <c r="CS3" s="59"/>
      <c r="CT3" s="59"/>
      <c r="CU3" s="59"/>
      <c r="CV3" s="59"/>
      <c r="CW3" s="59"/>
      <c r="CX3" s="59"/>
      <c r="CY3" s="59"/>
      <c r="CZ3" s="59"/>
      <c r="DA3" s="59"/>
      <c r="DB3" s="59"/>
      <c r="DC3" s="59"/>
      <c r="DD3" s="59"/>
      <c r="DE3" s="59"/>
      <c r="DF3" s="59"/>
      <c r="DG3" s="59"/>
      <c r="DH3" s="59"/>
      <c r="DI3" s="59"/>
      <c r="DJ3" s="59"/>
      <c r="DK3" s="59"/>
      <c r="DL3" s="59"/>
      <c r="DM3" s="59"/>
      <c r="DN3" s="59"/>
      <c r="DO3" s="59"/>
      <c r="DP3" s="59"/>
      <c r="DQ3" s="59"/>
      <c r="DR3" s="59"/>
      <c r="DS3" s="59"/>
      <c r="DT3" s="59"/>
      <c r="DU3" s="59"/>
      <c r="DV3" s="59"/>
      <c r="DW3" s="59"/>
      <c r="DX3" s="59"/>
      <c r="DY3" s="59"/>
      <c r="DZ3" s="59"/>
      <c r="EA3" s="59"/>
      <c r="EB3" s="59"/>
      <c r="EC3" s="59"/>
      <c r="ED3" s="59"/>
      <c r="EE3" s="59"/>
      <c r="EF3" s="59"/>
      <c r="EG3" s="59"/>
      <c r="EH3" s="59"/>
      <c r="EI3" s="59"/>
      <c r="EJ3" s="59"/>
      <c r="EK3" s="59"/>
      <c r="EL3" s="59"/>
      <c r="EM3" s="59"/>
      <c r="EN3" s="59"/>
      <c r="EO3" s="59"/>
      <c r="EP3" s="59"/>
      <c r="EQ3" s="59"/>
      <c r="ER3" s="59"/>
      <c r="ES3" s="59"/>
      <c r="ET3" s="59"/>
      <c r="EU3" s="59"/>
      <c r="EV3" s="59"/>
      <c r="EW3" s="59"/>
      <c r="EX3" s="59"/>
      <c r="EY3" s="59"/>
      <c r="EZ3" s="59"/>
      <c r="FA3" s="59"/>
      <c r="FB3" s="59"/>
      <c r="FC3" s="59"/>
      <c r="FD3" s="59"/>
      <c r="FE3" s="59"/>
      <c r="FF3" s="59"/>
      <c r="FG3" s="59"/>
      <c r="FH3" s="59"/>
      <c r="FI3" s="59"/>
      <c r="FJ3" s="59"/>
      <c r="FK3" s="59"/>
      <c r="FL3" s="59"/>
      <c r="FM3" s="59"/>
      <c r="FN3" s="59"/>
      <c r="FO3" s="59"/>
      <c r="FP3" s="59"/>
      <c r="FQ3" s="59"/>
      <c r="FR3" s="59"/>
      <c r="FS3" s="59"/>
      <c r="FT3" s="59"/>
      <c r="FU3" s="59"/>
      <c r="FV3" s="59"/>
      <c r="FW3" s="59"/>
      <c r="FX3" s="59"/>
      <c r="FY3" s="59"/>
      <c r="FZ3" s="59"/>
      <c r="GA3" s="59"/>
      <c r="GB3" s="59"/>
      <c r="GC3" s="59"/>
      <c r="GD3" s="59"/>
      <c r="GE3" s="59"/>
      <c r="GF3" s="59"/>
      <c r="GG3" s="59"/>
      <c r="GH3" s="59"/>
      <c r="GI3" s="59"/>
      <c r="GJ3" s="59"/>
      <c r="GK3" s="59"/>
      <c r="GL3" s="59"/>
      <c r="GM3" s="59"/>
      <c r="GN3" s="59"/>
      <c r="GO3" s="59"/>
      <c r="GP3" s="59"/>
      <c r="GQ3" s="59"/>
      <c r="GR3" s="59"/>
      <c r="GS3" s="59"/>
      <c r="GT3" s="59"/>
      <c r="GU3" s="59"/>
      <c r="GV3" s="59"/>
      <c r="GW3" s="59"/>
      <c r="GX3" s="59"/>
      <c r="GY3" s="59"/>
      <c r="GZ3" s="59"/>
      <c r="HA3" s="59"/>
      <c r="HB3" s="59"/>
      <c r="HC3" s="59"/>
      <c r="HD3" s="59"/>
      <c r="HE3" s="59"/>
      <c r="HF3" s="59"/>
      <c r="HG3" s="59"/>
      <c r="HH3" s="59"/>
      <c r="HI3" s="59"/>
      <c r="HJ3" s="59"/>
      <c r="HK3" s="59"/>
      <c r="HL3" s="59"/>
      <c r="HM3" s="59"/>
      <c r="HN3" s="59"/>
      <c r="HO3" s="59"/>
      <c r="HP3" s="59"/>
      <c r="HQ3" s="59"/>
      <c r="HR3" s="59"/>
      <c r="HS3" s="59"/>
      <c r="HT3" s="59"/>
      <c r="HU3" s="59"/>
      <c r="HV3" s="59"/>
      <c r="HW3" s="59"/>
      <c r="HX3" s="59"/>
      <c r="HY3" s="59"/>
      <c r="HZ3" s="59"/>
      <c r="IA3" s="59"/>
      <c r="IB3" s="59"/>
      <c r="IC3" s="59"/>
      <c r="ID3" s="59"/>
      <c r="IE3" s="59"/>
      <c r="IF3" s="59"/>
      <c r="IG3" s="59"/>
      <c r="IH3" s="59"/>
      <c r="II3" s="59"/>
      <c r="IJ3" s="59"/>
      <c r="IK3" s="59"/>
      <c r="IL3" s="59"/>
    </row>
    <row r="4" spans="1:246" ht="20.100000000000001" customHeight="1" x14ac:dyDescent="0.2">
      <c r="A4" s="174" t="s">
        <v>72</v>
      </c>
      <c r="B4" s="175"/>
      <c r="C4" s="177" t="s">
        <v>113</v>
      </c>
      <c r="D4" s="178"/>
      <c r="E4" s="178"/>
      <c r="F4" s="178"/>
      <c r="G4" s="179"/>
      <c r="H4" s="56"/>
      <c r="I4" s="57"/>
      <c r="K4" s="59"/>
      <c r="L4" s="59"/>
      <c r="M4" s="59"/>
      <c r="N4" s="59"/>
      <c r="O4" s="59"/>
      <c r="P4" s="59"/>
      <c r="Q4" s="59"/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59"/>
      <c r="AD4" s="59"/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59"/>
      <c r="AQ4" s="59"/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59"/>
      <c r="BD4" s="59"/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59"/>
      <c r="BQ4" s="59"/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59"/>
      <c r="CD4" s="59"/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59"/>
      <c r="CQ4" s="59"/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59"/>
      <c r="DD4" s="59"/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59"/>
      <c r="DQ4" s="59"/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59"/>
      <c r="ED4" s="59"/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59"/>
      <c r="FD4" s="59"/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59"/>
      <c r="FQ4" s="59"/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59"/>
      <c r="GD4" s="59"/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59"/>
      <c r="GQ4" s="59"/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59"/>
      <c r="HD4" s="59"/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59"/>
      <c r="HQ4" s="59"/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59"/>
      <c r="ID4" s="59"/>
      <c r="IE4" s="59"/>
      <c r="IF4" s="59"/>
      <c r="IG4" s="59"/>
      <c r="IH4" s="59"/>
      <c r="II4" s="59"/>
      <c r="IJ4" s="59"/>
      <c r="IK4" s="59"/>
      <c r="IL4" s="59"/>
    </row>
    <row r="5" spans="1:246" ht="8.25" customHeight="1" x14ac:dyDescent="0.2">
      <c r="A5" s="180"/>
      <c r="B5" s="180"/>
      <c r="C5" s="180"/>
      <c r="D5" s="180"/>
      <c r="E5" s="180"/>
      <c r="F5" s="180"/>
      <c r="G5" s="180"/>
      <c r="H5" s="57"/>
    </row>
    <row r="6" spans="1:246" ht="15" customHeight="1" x14ac:dyDescent="0.2">
      <c r="A6" s="181" t="s">
        <v>73</v>
      </c>
      <c r="B6" s="183" t="s">
        <v>50</v>
      </c>
      <c r="C6" s="183"/>
      <c r="D6" s="183"/>
      <c r="E6" s="183"/>
      <c r="F6" s="183"/>
      <c r="G6" s="184" t="s">
        <v>74</v>
      </c>
      <c r="H6" s="57"/>
    </row>
    <row r="7" spans="1:246" s="59" customFormat="1" ht="15" customHeight="1" x14ac:dyDescent="0.2">
      <c r="A7" s="182"/>
      <c r="B7" s="183"/>
      <c r="C7" s="183"/>
      <c r="D7" s="183"/>
      <c r="E7" s="183"/>
      <c r="F7" s="183"/>
      <c r="G7" s="185"/>
      <c r="H7" s="60"/>
    </row>
    <row r="8" spans="1:246" s="59" customFormat="1" ht="15" x14ac:dyDescent="0.2">
      <c r="A8" s="61" t="s">
        <v>9</v>
      </c>
      <c r="B8" s="186" t="s">
        <v>65</v>
      </c>
      <c r="C8" s="187"/>
      <c r="D8" s="187"/>
      <c r="E8" s="187"/>
      <c r="F8" s="188"/>
      <c r="G8" s="62"/>
      <c r="H8" s="60"/>
    </row>
    <row r="9" spans="1:246" s="59" customFormat="1" ht="15" x14ac:dyDescent="0.2">
      <c r="A9" s="61"/>
      <c r="B9" s="158" t="s">
        <v>65</v>
      </c>
      <c r="C9" s="159"/>
      <c r="D9" s="159"/>
      <c r="E9" s="159"/>
      <c r="F9" s="160"/>
      <c r="G9" s="63">
        <v>1</v>
      </c>
      <c r="H9" s="60"/>
    </row>
    <row r="10" spans="1:246" s="59" customFormat="1" ht="15" x14ac:dyDescent="0.2">
      <c r="A10" s="61" t="s">
        <v>31</v>
      </c>
      <c r="B10" s="186" t="s">
        <v>75</v>
      </c>
      <c r="C10" s="187"/>
      <c r="D10" s="187"/>
      <c r="E10" s="187"/>
      <c r="F10" s="188"/>
      <c r="G10" s="62"/>
      <c r="H10" s="60"/>
    </row>
    <row r="11" spans="1:246" s="59" customFormat="1" ht="15" x14ac:dyDescent="0.2">
      <c r="A11" s="61"/>
      <c r="B11" s="164" t="s">
        <v>76</v>
      </c>
      <c r="C11" s="165"/>
      <c r="D11" s="165"/>
      <c r="E11" s="165"/>
      <c r="F11" s="166"/>
      <c r="G11" s="63">
        <v>8.3299999999999999E-2</v>
      </c>
      <c r="H11" s="60"/>
    </row>
    <row r="12" spans="1:246" s="59" customFormat="1" ht="15" customHeight="1" x14ac:dyDescent="0.2">
      <c r="A12" s="61"/>
      <c r="B12" s="164" t="s">
        <v>77</v>
      </c>
      <c r="C12" s="165" t="s">
        <v>77</v>
      </c>
      <c r="D12" s="165" t="s">
        <v>77</v>
      </c>
      <c r="E12" s="165" t="s">
        <v>77</v>
      </c>
      <c r="F12" s="166" t="s">
        <v>77</v>
      </c>
      <c r="G12" s="63">
        <v>8.3299999999999999E-2</v>
      </c>
      <c r="H12" s="60"/>
    </row>
    <row r="13" spans="1:246" s="59" customFormat="1" ht="15" x14ac:dyDescent="0.2">
      <c r="A13" s="61"/>
      <c r="B13" s="164" t="s">
        <v>78</v>
      </c>
      <c r="C13" s="165" t="s">
        <v>78</v>
      </c>
      <c r="D13" s="165" t="s">
        <v>78</v>
      </c>
      <c r="E13" s="165" t="s">
        <v>78</v>
      </c>
      <c r="F13" s="166" t="s">
        <v>78</v>
      </c>
      <c r="G13" s="63">
        <v>0.01</v>
      </c>
      <c r="H13" s="60"/>
    </row>
    <row r="14" spans="1:246" s="59" customFormat="1" ht="15" x14ac:dyDescent="0.2">
      <c r="A14" s="61"/>
      <c r="B14" s="164" t="s">
        <v>79</v>
      </c>
      <c r="C14" s="165" t="s">
        <v>79</v>
      </c>
      <c r="D14" s="165" t="s">
        <v>79</v>
      </c>
      <c r="E14" s="165" t="s">
        <v>79</v>
      </c>
      <c r="F14" s="166" t="s">
        <v>79</v>
      </c>
      <c r="G14" s="63">
        <v>4.2000000000000003E-2</v>
      </c>
      <c r="H14" s="60"/>
    </row>
    <row r="15" spans="1:246" s="59" customFormat="1" ht="15" x14ac:dyDescent="0.2">
      <c r="A15" s="61"/>
      <c r="B15" s="164" t="s">
        <v>80</v>
      </c>
      <c r="C15" s="165" t="s">
        <v>80</v>
      </c>
      <c r="D15" s="165" t="s">
        <v>80</v>
      </c>
      <c r="E15" s="165" t="s">
        <v>80</v>
      </c>
      <c r="F15" s="166" t="s">
        <v>80</v>
      </c>
      <c r="G15" s="63">
        <v>8.5000000000000006E-2</v>
      </c>
      <c r="H15" s="60"/>
    </row>
    <row r="16" spans="1:246" s="59" customFormat="1" ht="15" x14ac:dyDescent="0.2">
      <c r="A16" s="61"/>
      <c r="B16" s="164" t="s">
        <v>81</v>
      </c>
      <c r="C16" s="165" t="s">
        <v>81</v>
      </c>
      <c r="D16" s="165" t="s">
        <v>81</v>
      </c>
      <c r="E16" s="165" t="s">
        <v>81</v>
      </c>
      <c r="F16" s="166" t="s">
        <v>81</v>
      </c>
      <c r="G16" s="63">
        <v>0.12</v>
      </c>
      <c r="H16" s="60"/>
    </row>
    <row r="17" spans="1:8" s="59" customFormat="1" ht="15" customHeight="1" x14ac:dyDescent="0.2">
      <c r="A17" s="61"/>
      <c r="B17" s="164" t="s">
        <v>82</v>
      </c>
      <c r="C17" s="165" t="s">
        <v>82</v>
      </c>
      <c r="D17" s="165" t="s">
        <v>82</v>
      </c>
      <c r="E17" s="165" t="s">
        <v>82</v>
      </c>
      <c r="F17" s="166" t="s">
        <v>82</v>
      </c>
      <c r="G17" s="63">
        <v>0.04</v>
      </c>
      <c r="H17" s="60"/>
    </row>
    <row r="18" spans="1:8" s="59" customFormat="1" ht="15" x14ac:dyDescent="0.2">
      <c r="A18" s="61"/>
      <c r="B18" s="164" t="s">
        <v>83</v>
      </c>
      <c r="C18" s="165" t="s">
        <v>83</v>
      </c>
      <c r="D18" s="165" t="s">
        <v>83</v>
      </c>
      <c r="E18" s="165" t="s">
        <v>83</v>
      </c>
      <c r="F18" s="166" t="s">
        <v>83</v>
      </c>
      <c r="G18" s="63">
        <v>0.02</v>
      </c>
      <c r="H18" s="60"/>
    </row>
    <row r="19" spans="1:8" s="59" customFormat="1" ht="15" x14ac:dyDescent="0.2">
      <c r="A19" s="61"/>
      <c r="B19" s="164" t="s">
        <v>84</v>
      </c>
      <c r="C19" s="165" t="s">
        <v>84</v>
      </c>
      <c r="D19" s="165" t="s">
        <v>84</v>
      </c>
      <c r="E19" s="165" t="s">
        <v>84</v>
      </c>
      <c r="F19" s="166" t="s">
        <v>84</v>
      </c>
      <c r="G19" s="63">
        <v>0.03</v>
      </c>
      <c r="H19" s="60"/>
    </row>
    <row r="20" spans="1:8" s="59" customFormat="1" ht="15" customHeight="1" x14ac:dyDescent="0.2">
      <c r="A20" s="61"/>
      <c r="B20" s="164" t="s">
        <v>85</v>
      </c>
      <c r="C20" s="165" t="s">
        <v>85</v>
      </c>
      <c r="D20" s="165" t="s">
        <v>85</v>
      </c>
      <c r="E20" s="165" t="s">
        <v>85</v>
      </c>
      <c r="F20" s="166" t="s">
        <v>85</v>
      </c>
      <c r="G20" s="63">
        <v>6.9599999999999995E-2</v>
      </c>
      <c r="H20" s="60"/>
    </row>
    <row r="21" spans="1:8" s="59" customFormat="1" ht="15" customHeight="1" x14ac:dyDescent="0.2">
      <c r="A21" s="61"/>
      <c r="B21" s="164"/>
      <c r="C21" s="165"/>
      <c r="D21" s="165"/>
      <c r="E21" s="165"/>
      <c r="F21" s="166"/>
      <c r="G21" s="63">
        <f>SUM(G11:G20)</f>
        <v>0.58320000000000005</v>
      </c>
      <c r="H21" s="60"/>
    </row>
    <row r="22" spans="1:8" s="59" customFormat="1" ht="15" x14ac:dyDescent="0.2">
      <c r="A22" s="64" t="s">
        <v>39</v>
      </c>
      <c r="B22" s="167" t="s">
        <v>86</v>
      </c>
      <c r="C22" s="168"/>
      <c r="D22" s="168"/>
      <c r="E22" s="168"/>
      <c r="F22" s="169"/>
      <c r="G22" s="65"/>
      <c r="H22" s="60"/>
    </row>
    <row r="23" spans="1:8" s="59" customFormat="1" ht="15" customHeight="1" x14ac:dyDescent="0.2">
      <c r="A23" s="61" t="s">
        <v>41</v>
      </c>
      <c r="B23" s="161" t="s">
        <v>87</v>
      </c>
      <c r="C23" s="162"/>
      <c r="D23" s="162"/>
      <c r="E23" s="162"/>
      <c r="F23" s="163"/>
      <c r="G23" s="62"/>
      <c r="H23" s="60"/>
    </row>
    <row r="24" spans="1:8" s="59" customFormat="1" ht="15" customHeight="1" x14ac:dyDescent="0.2">
      <c r="A24" s="61"/>
      <c r="B24" s="155" t="s">
        <v>88</v>
      </c>
      <c r="C24" s="156"/>
      <c r="D24" s="156"/>
      <c r="E24" s="156"/>
      <c r="F24" s="157"/>
      <c r="G24" s="66">
        <v>0.08</v>
      </c>
      <c r="H24" s="60"/>
    </row>
    <row r="25" spans="1:8" s="59" customFormat="1" ht="15" customHeight="1" x14ac:dyDescent="0.2">
      <c r="A25" s="61"/>
      <c r="B25" s="155" t="s">
        <v>89</v>
      </c>
      <c r="C25" s="156" t="s">
        <v>89</v>
      </c>
      <c r="D25" s="156" t="s">
        <v>89</v>
      </c>
      <c r="E25" s="156" t="s">
        <v>89</v>
      </c>
      <c r="F25" s="157" t="s">
        <v>89</v>
      </c>
      <c r="G25" s="66">
        <v>0.02</v>
      </c>
      <c r="H25" s="60"/>
    </row>
    <row r="26" spans="1:8" s="59" customFormat="1" ht="15" customHeight="1" x14ac:dyDescent="0.2">
      <c r="A26" s="61"/>
      <c r="B26" s="155" t="s">
        <v>90</v>
      </c>
      <c r="C26" s="156" t="s">
        <v>90</v>
      </c>
      <c r="D26" s="156" t="s">
        <v>90</v>
      </c>
      <c r="E26" s="156" t="s">
        <v>90</v>
      </c>
      <c r="F26" s="157" t="s">
        <v>90</v>
      </c>
      <c r="G26" s="66">
        <v>0.02</v>
      </c>
      <c r="H26" s="60"/>
    </row>
    <row r="27" spans="1:8" s="59" customFormat="1" ht="15" customHeight="1" x14ac:dyDescent="0.2">
      <c r="A27" s="61"/>
      <c r="B27" s="155" t="s">
        <v>91</v>
      </c>
      <c r="C27" s="156" t="s">
        <v>91</v>
      </c>
      <c r="D27" s="156" t="s">
        <v>91</v>
      </c>
      <c r="E27" s="156" t="s">
        <v>91</v>
      </c>
      <c r="F27" s="157" t="s">
        <v>91</v>
      </c>
      <c r="G27" s="66">
        <v>0.06</v>
      </c>
      <c r="H27" s="60"/>
    </row>
    <row r="28" spans="1:8" s="59" customFormat="1" ht="15" customHeight="1" x14ac:dyDescent="0.2">
      <c r="A28" s="61"/>
      <c r="B28" s="155" t="s">
        <v>92</v>
      </c>
      <c r="C28" s="156" t="s">
        <v>92</v>
      </c>
      <c r="D28" s="156" t="s">
        <v>92</v>
      </c>
      <c r="E28" s="156" t="s">
        <v>92</v>
      </c>
      <c r="F28" s="157" t="s">
        <v>92</v>
      </c>
      <c r="G28" s="66">
        <v>0.06</v>
      </c>
      <c r="H28" s="60"/>
    </row>
    <row r="29" spans="1:8" s="59" customFormat="1" ht="15" customHeight="1" x14ac:dyDescent="0.2">
      <c r="A29" s="61"/>
      <c r="B29" s="155" t="s">
        <v>93</v>
      </c>
      <c r="C29" s="156" t="s">
        <v>93</v>
      </c>
      <c r="D29" s="156" t="s">
        <v>93</v>
      </c>
      <c r="E29" s="156" t="s">
        <v>93</v>
      </c>
      <c r="F29" s="157" t="s">
        <v>93</v>
      </c>
      <c r="G29" s="66">
        <v>0.03</v>
      </c>
      <c r="H29" s="60"/>
    </row>
    <row r="30" spans="1:8" s="59" customFormat="1" ht="15" customHeight="1" x14ac:dyDescent="0.2">
      <c r="A30" s="61"/>
      <c r="B30" s="155" t="s">
        <v>94</v>
      </c>
      <c r="C30" s="156" t="s">
        <v>94</v>
      </c>
      <c r="D30" s="156" t="s">
        <v>94</v>
      </c>
      <c r="E30" s="156" t="s">
        <v>94</v>
      </c>
      <c r="F30" s="157" t="s">
        <v>94</v>
      </c>
      <c r="G30" s="66">
        <v>0.03</v>
      </c>
      <c r="H30" s="60"/>
    </row>
    <row r="31" spans="1:8" s="59" customFormat="1" ht="15" customHeight="1" x14ac:dyDescent="0.2">
      <c r="A31" s="61"/>
      <c r="B31" s="155" t="s">
        <v>95</v>
      </c>
      <c r="C31" s="156" t="s">
        <v>95</v>
      </c>
      <c r="D31" s="156" t="s">
        <v>95</v>
      </c>
      <c r="E31" s="156" t="s">
        <v>95</v>
      </c>
      <c r="F31" s="157" t="s">
        <v>95</v>
      </c>
      <c r="G31" s="66">
        <v>0.05</v>
      </c>
      <c r="H31" s="60"/>
    </row>
    <row r="32" spans="1:8" s="59" customFormat="1" ht="15" customHeight="1" x14ac:dyDescent="0.2">
      <c r="A32" s="61"/>
      <c r="B32" s="155" t="s">
        <v>96</v>
      </c>
      <c r="C32" s="156" t="s">
        <v>96</v>
      </c>
      <c r="D32" s="156" t="s">
        <v>96</v>
      </c>
      <c r="E32" s="156" t="s">
        <v>96</v>
      </c>
      <c r="F32" s="157" t="s">
        <v>96</v>
      </c>
      <c r="G32" s="66">
        <v>0.02</v>
      </c>
      <c r="H32" s="60"/>
    </row>
    <row r="33" spans="1:8" s="59" customFormat="1" ht="15" customHeight="1" x14ac:dyDescent="0.2">
      <c r="A33" s="61"/>
      <c r="B33" s="155" t="s">
        <v>97</v>
      </c>
      <c r="C33" s="156" t="s">
        <v>97</v>
      </c>
      <c r="D33" s="156" t="s">
        <v>97</v>
      </c>
      <c r="E33" s="156" t="s">
        <v>97</v>
      </c>
      <c r="F33" s="157" t="s">
        <v>97</v>
      </c>
      <c r="G33" s="66">
        <v>0.02</v>
      </c>
      <c r="H33" s="60"/>
    </row>
    <row r="34" spans="1:8" s="59" customFormat="1" ht="15" customHeight="1" x14ac:dyDescent="0.2">
      <c r="A34" s="61"/>
      <c r="B34" s="155" t="s">
        <v>98</v>
      </c>
      <c r="C34" s="156" t="s">
        <v>98</v>
      </c>
      <c r="D34" s="156" t="s">
        <v>98</v>
      </c>
      <c r="E34" s="156" t="s">
        <v>98</v>
      </c>
      <c r="F34" s="157" t="s">
        <v>98</v>
      </c>
      <c r="G34" s="66">
        <v>1.4999999999999999E-2</v>
      </c>
      <c r="H34" s="60"/>
    </row>
    <row r="35" spans="1:8" s="59" customFormat="1" ht="15" x14ac:dyDescent="0.2">
      <c r="A35" s="61"/>
      <c r="B35" s="155" t="s">
        <v>99</v>
      </c>
      <c r="C35" s="156" t="s">
        <v>99</v>
      </c>
      <c r="D35" s="156" t="s">
        <v>99</v>
      </c>
      <c r="E35" s="156" t="s">
        <v>99</v>
      </c>
      <c r="F35" s="157" t="s">
        <v>99</v>
      </c>
      <c r="G35" s="66">
        <v>4.1799999999999997E-2</v>
      </c>
      <c r="H35" s="60"/>
    </row>
    <row r="36" spans="1:8" s="59" customFormat="1" ht="15" customHeight="1" x14ac:dyDescent="0.2">
      <c r="A36" s="61"/>
      <c r="B36" s="158"/>
      <c r="C36" s="159"/>
      <c r="D36" s="159"/>
      <c r="E36" s="159"/>
      <c r="F36" s="160"/>
      <c r="G36" s="63">
        <f>SUM(G24:G35)</f>
        <v>0.44680000000000009</v>
      </c>
      <c r="H36" s="60"/>
    </row>
    <row r="37" spans="1:8" s="59" customFormat="1" ht="15" customHeight="1" x14ac:dyDescent="0.2">
      <c r="A37" s="61"/>
      <c r="B37" s="161" t="s">
        <v>100</v>
      </c>
      <c r="C37" s="162"/>
      <c r="D37" s="162"/>
      <c r="E37" s="162"/>
      <c r="F37" s="163"/>
      <c r="G37" s="62"/>
      <c r="H37" s="60"/>
    </row>
    <row r="38" spans="1:8" s="59" customFormat="1" ht="15" customHeight="1" x14ac:dyDescent="0.2">
      <c r="A38" s="61"/>
      <c r="B38" s="155" t="s">
        <v>101</v>
      </c>
      <c r="C38" s="156" t="s">
        <v>101</v>
      </c>
      <c r="D38" s="156" t="s">
        <v>101</v>
      </c>
      <c r="E38" s="156" t="s">
        <v>101</v>
      </c>
      <c r="F38" s="157" t="s">
        <v>101</v>
      </c>
      <c r="G38" s="63">
        <v>0.02</v>
      </c>
      <c r="H38" s="60"/>
    </row>
    <row r="39" spans="1:8" s="59" customFormat="1" ht="15" x14ac:dyDescent="0.2">
      <c r="A39" s="61"/>
      <c r="B39" s="155" t="s">
        <v>102</v>
      </c>
      <c r="C39" s="156" t="s">
        <v>102</v>
      </c>
      <c r="D39" s="156" t="s">
        <v>102</v>
      </c>
      <c r="E39" s="156" t="s">
        <v>102</v>
      </c>
      <c r="F39" s="157" t="s">
        <v>102</v>
      </c>
      <c r="G39" s="63">
        <v>0.02</v>
      </c>
      <c r="H39" s="60"/>
    </row>
    <row r="40" spans="1:8" s="59" customFormat="1" ht="15" customHeight="1" x14ac:dyDescent="0.2">
      <c r="A40" s="61"/>
      <c r="B40" s="155" t="s">
        <v>103</v>
      </c>
      <c r="C40" s="156" t="s">
        <v>103</v>
      </c>
      <c r="D40" s="156" t="s">
        <v>103</v>
      </c>
      <c r="E40" s="156" t="s">
        <v>103</v>
      </c>
      <c r="F40" s="157" t="s">
        <v>103</v>
      </c>
      <c r="G40" s="63">
        <v>0.02</v>
      </c>
      <c r="H40" s="60"/>
    </row>
    <row r="41" spans="1:8" s="59" customFormat="1" ht="15" x14ac:dyDescent="0.2">
      <c r="A41" s="61"/>
      <c r="B41" s="155" t="s">
        <v>104</v>
      </c>
      <c r="C41" s="156" t="s">
        <v>104</v>
      </c>
      <c r="D41" s="156" t="s">
        <v>104</v>
      </c>
      <c r="E41" s="156" t="s">
        <v>104</v>
      </c>
      <c r="F41" s="157" t="s">
        <v>104</v>
      </c>
      <c r="G41" s="63">
        <v>0.02</v>
      </c>
      <c r="H41" s="60"/>
    </row>
    <row r="42" spans="1:8" s="59" customFormat="1" ht="15" x14ac:dyDescent="0.2">
      <c r="A42" s="61"/>
      <c r="B42" s="155" t="s">
        <v>105</v>
      </c>
      <c r="C42" s="156" t="s">
        <v>105</v>
      </c>
      <c r="D42" s="156" t="s">
        <v>105</v>
      </c>
      <c r="E42" s="156" t="s">
        <v>105</v>
      </c>
      <c r="F42" s="157" t="s">
        <v>105</v>
      </c>
      <c r="G42" s="63">
        <v>0.01</v>
      </c>
      <c r="H42" s="60"/>
    </row>
    <row r="43" spans="1:8" s="59" customFormat="1" ht="15" x14ac:dyDescent="0.2">
      <c r="A43" s="61"/>
      <c r="B43" s="155" t="s">
        <v>106</v>
      </c>
      <c r="C43" s="156" t="s">
        <v>106</v>
      </c>
      <c r="D43" s="156" t="s">
        <v>106</v>
      </c>
      <c r="E43" s="156" t="s">
        <v>106</v>
      </c>
      <c r="F43" s="157" t="s">
        <v>106</v>
      </c>
      <c r="G43" s="63">
        <v>4.0000000000000001E-3</v>
      </c>
      <c r="H43" s="60"/>
    </row>
    <row r="44" spans="1:8" s="59" customFormat="1" ht="15" x14ac:dyDescent="0.2">
      <c r="A44" s="61"/>
      <c r="B44" s="158"/>
      <c r="C44" s="159"/>
      <c r="D44" s="159"/>
      <c r="E44" s="159"/>
      <c r="F44" s="160"/>
      <c r="G44" s="63">
        <f>SUM(G38:G43)</f>
        <v>9.4E-2</v>
      </c>
      <c r="H44" s="60"/>
    </row>
    <row r="45" spans="1:8" s="59" customFormat="1" ht="15" x14ac:dyDescent="0.2">
      <c r="A45" s="64" t="s">
        <v>43</v>
      </c>
      <c r="B45" s="148" t="s">
        <v>107</v>
      </c>
      <c r="C45" s="149"/>
      <c r="D45" s="149"/>
      <c r="E45" s="149"/>
      <c r="F45" s="149"/>
      <c r="G45" s="67">
        <f>SUM(G9+G21+G36+G44)</f>
        <v>2.1240000000000001</v>
      </c>
      <c r="H45" s="60"/>
    </row>
    <row r="46" spans="1:8" s="59" customFormat="1" ht="15" x14ac:dyDescent="0.2">
      <c r="A46" s="64" t="s">
        <v>45</v>
      </c>
      <c r="B46" s="150" t="s">
        <v>108</v>
      </c>
      <c r="C46" s="150"/>
      <c r="D46" s="150"/>
      <c r="E46" s="150"/>
      <c r="F46" s="150"/>
      <c r="G46" s="67">
        <f>G45*3%</f>
        <v>6.3719999999999999E-2</v>
      </c>
      <c r="H46" s="60"/>
    </row>
    <row r="47" spans="1:8" s="59" customFormat="1" ht="15" x14ac:dyDescent="0.2">
      <c r="A47" s="64" t="s">
        <v>47</v>
      </c>
      <c r="B47" s="150" t="s">
        <v>109</v>
      </c>
      <c r="C47" s="150"/>
      <c r="D47" s="150"/>
      <c r="E47" s="150"/>
      <c r="F47" s="150"/>
      <c r="G47" s="67">
        <f>G45*10%</f>
        <v>0.21240000000000003</v>
      </c>
      <c r="H47" s="60"/>
    </row>
    <row r="48" spans="1:8" s="59" customFormat="1" ht="15" x14ac:dyDescent="0.2">
      <c r="A48" s="68" t="s">
        <v>57</v>
      </c>
      <c r="B48" s="151" t="s">
        <v>110</v>
      </c>
      <c r="C48" s="152"/>
      <c r="D48" s="152"/>
      <c r="E48" s="152"/>
      <c r="F48" s="152"/>
      <c r="G48" s="69">
        <f>G45+G46+G47</f>
        <v>2.4001200000000003</v>
      </c>
      <c r="H48" s="60"/>
    </row>
    <row r="49" spans="1:8" s="59" customFormat="1" ht="15" x14ac:dyDescent="0.2">
      <c r="A49" s="70"/>
      <c r="B49" s="153" t="s">
        <v>111</v>
      </c>
      <c r="C49" s="154"/>
      <c r="D49" s="154"/>
      <c r="E49" s="154"/>
      <c r="F49" s="154"/>
      <c r="G49" s="71">
        <f>G48</f>
        <v>2.4001200000000003</v>
      </c>
      <c r="H49" s="60"/>
    </row>
    <row r="50" spans="1:8" x14ac:dyDescent="0.2">
      <c r="A50" s="72"/>
      <c r="B50" s="72"/>
      <c r="C50" s="73"/>
      <c r="D50" s="72"/>
      <c r="E50" s="74"/>
      <c r="F50" s="74"/>
      <c r="G50" s="75"/>
      <c r="H50" s="58"/>
    </row>
    <row r="51" spans="1:8" x14ac:dyDescent="0.2">
      <c r="G51" s="77"/>
      <c r="H51" s="58"/>
    </row>
    <row r="52" spans="1:8" x14ac:dyDescent="0.2">
      <c r="A52" s="78"/>
      <c r="B52" s="78"/>
      <c r="C52" s="79"/>
      <c r="D52" s="78"/>
      <c r="E52" s="80"/>
      <c r="F52" s="80"/>
      <c r="G52" s="81"/>
      <c r="H52" s="58"/>
    </row>
    <row r="53" spans="1:8" ht="15" x14ac:dyDescent="0.2">
      <c r="B53" s="82"/>
      <c r="C53" s="82"/>
      <c r="D53" s="79"/>
      <c r="E53" s="46"/>
      <c r="F53" s="46"/>
      <c r="G53" s="46"/>
      <c r="H53" s="58"/>
    </row>
    <row r="54" spans="1:8" ht="17.25" customHeight="1" x14ac:dyDescent="0.2">
      <c r="A54" s="44" t="s">
        <v>67</v>
      </c>
      <c r="B54" s="44"/>
      <c r="C54" s="46"/>
      <c r="D54" s="84"/>
      <c r="E54" s="85"/>
      <c r="F54" s="51" t="s">
        <v>67</v>
      </c>
      <c r="G54" s="52"/>
      <c r="H54" s="86"/>
    </row>
    <row r="55" spans="1:8" ht="18.75" customHeight="1" x14ac:dyDescent="0.25">
      <c r="A55" s="46" t="s">
        <v>7</v>
      </c>
      <c r="B55" s="46"/>
      <c r="C55" s="46"/>
      <c r="D55" s="99"/>
      <c r="E55" s="2"/>
      <c r="F55" s="53" t="s">
        <v>68</v>
      </c>
      <c r="G55" s="54" t="s">
        <v>69</v>
      </c>
      <c r="H55" s="101"/>
    </row>
    <row r="56" spans="1:8" ht="14.45" customHeight="1" x14ac:dyDescent="0.25">
      <c r="A56" s="144" t="s">
        <v>118</v>
      </c>
      <c r="B56" s="144"/>
      <c r="C56" s="144"/>
      <c r="D56" s="144"/>
      <c r="E56" s="2"/>
      <c r="F56" s="147" t="s">
        <v>116</v>
      </c>
      <c r="G56" s="147"/>
      <c r="H56" s="147"/>
    </row>
    <row r="57" spans="1:8" ht="12.75" customHeight="1" x14ac:dyDescent="0.25">
      <c r="A57" s="144" t="s">
        <v>119</v>
      </c>
      <c r="B57" s="144"/>
      <c r="C57" s="144"/>
      <c r="D57" s="84"/>
      <c r="E57" s="2"/>
      <c r="F57" s="147" t="s">
        <v>117</v>
      </c>
      <c r="G57" s="147"/>
      <c r="H57" s="147"/>
    </row>
    <row r="58" spans="1:8" ht="12.75" customHeight="1" x14ac:dyDescent="0.25">
      <c r="A58" s="95"/>
      <c r="B58" s="95"/>
      <c r="C58" s="95"/>
      <c r="D58" s="1"/>
      <c r="E58" s="2"/>
      <c r="F58" s="143"/>
      <c r="G58" s="143"/>
      <c r="H58" s="143"/>
    </row>
    <row r="59" spans="1:8" x14ac:dyDescent="0.2">
      <c r="A59" s="87"/>
      <c r="B59" s="88"/>
      <c r="C59" s="89"/>
      <c r="D59" s="1"/>
      <c r="E59" s="87"/>
      <c r="F59" s="90"/>
      <c r="G59" s="1"/>
      <c r="H59" s="3"/>
    </row>
    <row r="60" spans="1:8" ht="5.25" customHeight="1" x14ac:dyDescent="0.2">
      <c r="A60" s="145"/>
      <c r="B60" s="145"/>
      <c r="C60" s="145"/>
      <c r="D60" s="84"/>
      <c r="E60" s="3"/>
      <c r="F60" s="91"/>
      <c r="G60" s="92"/>
      <c r="H60" s="93"/>
    </row>
    <row r="61" spans="1:8" x14ac:dyDescent="0.2">
      <c r="A61" s="143"/>
      <c r="B61" s="143"/>
      <c r="C61" s="143"/>
      <c r="D61" s="84"/>
      <c r="E61" s="3"/>
      <c r="F61" s="91"/>
      <c r="G61" s="92"/>
      <c r="H61" s="93"/>
    </row>
    <row r="62" spans="1:8" x14ac:dyDescent="0.2">
      <c r="A62" s="84"/>
      <c r="B62" s="89"/>
      <c r="C62" s="89"/>
      <c r="D62" s="84"/>
      <c r="E62" s="84"/>
      <c r="F62" s="94"/>
      <c r="G62" s="84"/>
      <c r="H62" s="95"/>
    </row>
    <row r="63" spans="1:8" ht="15" x14ac:dyDescent="0.2">
      <c r="A63" s="44" t="s">
        <v>67</v>
      </c>
      <c r="B63" s="44"/>
      <c r="C63" s="98"/>
      <c r="D63" s="84"/>
      <c r="E63" s="84"/>
      <c r="F63" s="94"/>
      <c r="G63" s="84"/>
      <c r="H63" s="95"/>
    </row>
    <row r="64" spans="1:8" ht="30" x14ac:dyDescent="0.2">
      <c r="A64" s="46" t="s">
        <v>8</v>
      </c>
      <c r="B64" s="46"/>
      <c r="C64" s="101"/>
      <c r="D64" s="1"/>
      <c r="E64" s="96"/>
      <c r="F64" s="97"/>
      <c r="G64" s="98"/>
      <c r="H64" s="95"/>
    </row>
    <row r="65" spans="1:8" ht="15" x14ac:dyDescent="0.2">
      <c r="A65" s="146" t="s">
        <v>114</v>
      </c>
      <c r="B65" s="146"/>
      <c r="C65" s="146"/>
      <c r="D65" s="84"/>
      <c r="E65" s="99"/>
      <c r="F65" s="99"/>
      <c r="G65" s="99"/>
      <c r="H65" s="95"/>
    </row>
    <row r="66" spans="1:8" ht="13.9" customHeight="1" x14ac:dyDescent="0.2">
      <c r="A66" s="146" t="s">
        <v>115</v>
      </c>
      <c r="B66" s="146"/>
      <c r="C66" s="146"/>
      <c r="D66" s="84"/>
      <c r="E66" s="99"/>
      <c r="F66" s="99"/>
      <c r="G66" s="99"/>
      <c r="H66" s="93"/>
    </row>
  </sheetData>
  <mergeCells count="61">
    <mergeCell ref="A56:D56"/>
    <mergeCell ref="F56:H56"/>
    <mergeCell ref="A1:G1"/>
    <mergeCell ref="A2:G2"/>
    <mergeCell ref="A3:B3"/>
    <mergeCell ref="C3:G3"/>
    <mergeCell ref="A4:B4"/>
    <mergeCell ref="C4:G4"/>
    <mergeCell ref="B15:F15"/>
    <mergeCell ref="A5:G5"/>
    <mergeCell ref="A6:A7"/>
    <mergeCell ref="B6:F7"/>
    <mergeCell ref="G6:G7"/>
    <mergeCell ref="B8:F8"/>
    <mergeCell ref="B9:F9"/>
    <mergeCell ref="B10:F10"/>
    <mergeCell ref="B11:F11"/>
    <mergeCell ref="B12:F12"/>
    <mergeCell ref="B13:F13"/>
    <mergeCell ref="B14:F14"/>
    <mergeCell ref="B27:F27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39:F39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37:F37"/>
    <mergeCell ref="B38:F38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A66:C66"/>
    <mergeCell ref="F57:H57"/>
    <mergeCell ref="F58:H58"/>
    <mergeCell ref="A60:C60"/>
    <mergeCell ref="A61:C61"/>
    <mergeCell ref="A65:C65"/>
    <mergeCell ref="A57:C57"/>
  </mergeCells>
  <pageMargins left="0.7" right="0.7" top="0.75" bottom="0.75" header="0.3" footer="0.3"/>
  <pageSetup paperSize="9" scale="57" orientation="portrait" horizontalDpi="360" verticalDpi="360" r:id="rId1"/>
  <colBreaks count="1" manualBreakCount="1">
    <brk id="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Interventoria DEFINITIVO</vt:lpstr>
      <vt:lpstr>Factor Multiplicador</vt:lpstr>
      <vt:lpstr>'Factor Multiplicador'!Área_de_impresión</vt:lpstr>
      <vt:lpstr>'Interventoria DEFINITIVO'!Área_de_impresión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Diego Andres Garay Lozano</cp:lastModifiedBy>
  <cp:lastPrinted>2023-09-21T21:58:38Z</cp:lastPrinted>
  <dcterms:created xsi:type="dcterms:W3CDTF">2022-08-31T20:16:22Z</dcterms:created>
  <dcterms:modified xsi:type="dcterms:W3CDTF">2023-09-21T22:00:03Z</dcterms:modified>
</cp:coreProperties>
</file>