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C:\BACKUPECONOMICO\Downloads\"/>
    </mc:Choice>
  </mc:AlternateContent>
  <xr:revisionPtr revIDLastSave="0" documentId="13_ncr:1_{CE97A5BB-60F7-4316-8E8A-679A0A384528}" xr6:coauthVersionLast="47" xr6:coauthVersionMax="47" xr10:uidLastSave="{00000000-0000-0000-0000-000000000000}"/>
  <bookViews>
    <workbookView xWindow="-120" yWindow="-120" windowWidth="29040" windowHeight="15720" xr2:uid="{00000000-000D-0000-FFFF-FFFF00000000}"/>
  </bookViews>
  <sheets>
    <sheet name="OFERTA ECONIMICA SM Y CDAV  (2)" sheetId="2" r:id="rId1"/>
  </sheets>
  <definedNames>
    <definedName name="_xlnm._FilterDatabase" localSheetId="0" hidden="1">'OFERTA ECONIMICA SM Y CDAV  (2)'!$A$4:$I$4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5" i="2" l="1"/>
  <c r="F6" i="2"/>
  <c r="F7" i="2"/>
  <c r="F8" i="2"/>
  <c r="G8" i="2" s="1"/>
  <c r="F9" i="2"/>
  <c r="F10" i="2"/>
  <c r="F11" i="2"/>
  <c r="G11" i="2" s="1"/>
  <c r="H11" i="2" s="1"/>
  <c r="I11" i="2" s="1"/>
  <c r="F12" i="2"/>
  <c r="G12" i="2" s="1"/>
  <c r="F13" i="2"/>
  <c r="F14" i="2"/>
  <c r="F15" i="2"/>
  <c r="F16" i="2"/>
  <c r="G16" i="2" s="1"/>
  <c r="F17" i="2"/>
  <c r="F18" i="2"/>
  <c r="F19" i="2"/>
  <c r="F20" i="2"/>
  <c r="G20" i="2" s="1"/>
  <c r="F21" i="2"/>
  <c r="F22" i="2"/>
  <c r="F23" i="2"/>
  <c r="G23" i="2" s="1"/>
  <c r="H23" i="2" s="1"/>
  <c r="I23" i="2" s="1"/>
  <c r="F24" i="2"/>
  <c r="G24" i="2" s="1"/>
  <c r="F25" i="2"/>
  <c r="F26" i="2"/>
  <c r="F27" i="2"/>
  <c r="F28" i="2"/>
  <c r="G28" i="2" s="1"/>
  <c r="H28" i="2" s="1"/>
  <c r="I28" i="2" s="1"/>
  <c r="F29" i="2"/>
  <c r="F30" i="2"/>
  <c r="F31" i="2"/>
  <c r="F32" i="2"/>
  <c r="G32" i="2" s="1"/>
  <c r="F33" i="2"/>
  <c r="F34" i="2"/>
  <c r="F35" i="2"/>
  <c r="G35" i="2" s="1"/>
  <c r="H35" i="2" s="1"/>
  <c r="I35" i="2" s="1"/>
  <c r="F36" i="2"/>
  <c r="G36" i="2" s="1"/>
  <c r="H36" i="2" s="1"/>
  <c r="I36" i="2" s="1"/>
  <c r="F37" i="2"/>
  <c r="F38" i="2"/>
  <c r="F39" i="2"/>
  <c r="G39" i="2" s="1"/>
  <c r="H39" i="2" s="1"/>
  <c r="I39" i="2" s="1"/>
  <c r="F40" i="2"/>
  <c r="F41" i="2"/>
  <c r="F42" i="2"/>
  <c r="F43" i="2"/>
  <c r="F44" i="2"/>
  <c r="G44" i="2" s="1"/>
  <c r="H44" i="2" s="1"/>
  <c r="I44" i="2" s="1"/>
  <c r="F45" i="2"/>
  <c r="F46" i="2"/>
  <c r="F47" i="2"/>
  <c r="G47" i="2" s="1"/>
  <c r="H47" i="2" s="1"/>
  <c r="I47" i="2" s="1"/>
  <c r="F48" i="2"/>
  <c r="G48" i="2" s="1"/>
  <c r="F49" i="2"/>
  <c r="F50" i="2"/>
  <c r="F51" i="2"/>
  <c r="G51" i="2" s="1"/>
  <c r="H51" i="2" s="1"/>
  <c r="I51" i="2" s="1"/>
  <c r="F52" i="2"/>
  <c r="F53" i="2"/>
  <c r="F54" i="2"/>
  <c r="F55" i="2"/>
  <c r="F56" i="2"/>
  <c r="G56" i="2" s="1"/>
  <c r="F57" i="2"/>
  <c r="F58" i="2"/>
  <c r="F59" i="2"/>
  <c r="F60" i="2"/>
  <c r="G60" i="2" s="1"/>
  <c r="H60" i="2" s="1"/>
  <c r="I60" i="2" s="1"/>
  <c r="F61" i="2"/>
  <c r="F62" i="2"/>
  <c r="F63" i="2"/>
  <c r="G63" i="2" s="1"/>
  <c r="H63" i="2" s="1"/>
  <c r="I63" i="2" s="1"/>
  <c r="F64" i="2"/>
  <c r="F65" i="2"/>
  <c r="F66" i="2"/>
  <c r="F67" i="2"/>
  <c r="F68" i="2"/>
  <c r="G68" i="2" s="1"/>
  <c r="H68" i="2" s="1"/>
  <c r="I68" i="2" s="1"/>
  <c r="F69" i="2"/>
  <c r="F70" i="2"/>
  <c r="F71" i="2"/>
  <c r="F72" i="2"/>
  <c r="G72" i="2" s="1"/>
  <c r="F73" i="2"/>
  <c r="F74" i="2"/>
  <c r="F75" i="2"/>
  <c r="F76" i="2"/>
  <c r="F77" i="2"/>
  <c r="F78" i="2"/>
  <c r="F79" i="2"/>
  <c r="F80" i="2"/>
  <c r="G80" i="2" s="1"/>
  <c r="F81" i="2"/>
  <c r="F82" i="2"/>
  <c r="F83" i="2"/>
  <c r="G83" i="2" s="1"/>
  <c r="H83" i="2" s="1"/>
  <c r="I83" i="2" s="1"/>
  <c r="F84" i="2"/>
  <c r="G84" i="2" s="1"/>
  <c r="H84" i="2" s="1"/>
  <c r="I84" i="2" s="1"/>
  <c r="F85" i="2"/>
  <c r="F86" i="2"/>
  <c r="F87" i="2"/>
  <c r="G87" i="2" s="1"/>
  <c r="H87" i="2" s="1"/>
  <c r="I87" i="2" s="1"/>
  <c r="F99" i="2"/>
  <c r="G99" i="2" s="1"/>
  <c r="H99" i="2" s="1"/>
  <c r="H100" i="2" s="1"/>
  <c r="F93" i="2"/>
  <c r="F94" i="2"/>
  <c r="F95" i="2"/>
  <c r="F96" i="2"/>
  <c r="G96" i="2" s="1"/>
  <c r="H96" i="2" s="1"/>
  <c r="I96" i="2" s="1"/>
  <c r="F92" i="2"/>
  <c r="G92" i="2" s="1"/>
  <c r="H92" i="2" s="1"/>
  <c r="I92" i="2" s="1"/>
  <c r="G6" i="2"/>
  <c r="H6" i="2" s="1"/>
  <c r="I6" i="2" s="1"/>
  <c r="G7" i="2"/>
  <c r="H7" i="2" s="1"/>
  <c r="I7" i="2" s="1"/>
  <c r="G9" i="2"/>
  <c r="H9" i="2" s="1"/>
  <c r="I9" i="2" s="1"/>
  <c r="G10" i="2"/>
  <c r="H10" i="2" s="1"/>
  <c r="I10" i="2" s="1"/>
  <c r="G13" i="2"/>
  <c r="H13" i="2" s="1"/>
  <c r="I13" i="2" s="1"/>
  <c r="G15" i="2"/>
  <c r="H15" i="2" s="1"/>
  <c r="I15" i="2" s="1"/>
  <c r="G17" i="2"/>
  <c r="G18" i="2"/>
  <c r="H18" i="2" s="1"/>
  <c r="I18" i="2" s="1"/>
  <c r="G19" i="2"/>
  <c r="H19" i="2" s="1"/>
  <c r="I19" i="2" s="1"/>
  <c r="G21" i="2"/>
  <c r="H21" i="2" s="1"/>
  <c r="I21" i="2" s="1"/>
  <c r="G22" i="2"/>
  <c r="G25" i="2"/>
  <c r="G27" i="2"/>
  <c r="H27" i="2" s="1"/>
  <c r="I27" i="2" s="1"/>
  <c r="G29" i="2"/>
  <c r="H29" i="2" s="1"/>
  <c r="I29" i="2" s="1"/>
  <c r="G30" i="2"/>
  <c r="H30" i="2" s="1"/>
  <c r="I30" i="2" s="1"/>
  <c r="G31" i="2"/>
  <c r="H31" i="2" s="1"/>
  <c r="I31" i="2" s="1"/>
  <c r="G33" i="2"/>
  <c r="H33" i="2" s="1"/>
  <c r="I33" i="2" s="1"/>
  <c r="G34" i="2"/>
  <c r="H34" i="2" s="1"/>
  <c r="I34" i="2" s="1"/>
  <c r="G37" i="2"/>
  <c r="H37" i="2" s="1"/>
  <c r="I37" i="2" s="1"/>
  <c r="G38" i="2"/>
  <c r="G41" i="2"/>
  <c r="G43" i="2"/>
  <c r="G45" i="2"/>
  <c r="G46" i="2"/>
  <c r="H46" i="2" s="1"/>
  <c r="I46" i="2" s="1"/>
  <c r="G49" i="2"/>
  <c r="H49" i="2" s="1"/>
  <c r="I49" i="2" s="1"/>
  <c r="G50" i="2"/>
  <c r="H50" i="2" s="1"/>
  <c r="I50" i="2" s="1"/>
  <c r="G53" i="2"/>
  <c r="G54" i="2"/>
  <c r="H54" i="2" s="1"/>
  <c r="I54" i="2" s="1"/>
  <c r="G55" i="2"/>
  <c r="H55" i="2" s="1"/>
  <c r="I55" i="2" s="1"/>
  <c r="G57" i="2"/>
  <c r="H57" i="2" s="1"/>
  <c r="I57" i="2" s="1"/>
  <c r="G58" i="2"/>
  <c r="H58" i="2" s="1"/>
  <c r="I58" i="2" s="1"/>
  <c r="G59" i="2"/>
  <c r="H59" i="2" s="1"/>
  <c r="I59" i="2" s="1"/>
  <c r="G61" i="2"/>
  <c r="H61" i="2" s="1"/>
  <c r="I61" i="2" s="1"/>
  <c r="G65" i="2"/>
  <c r="H65" i="2" s="1"/>
  <c r="I65" i="2" s="1"/>
  <c r="G66" i="2"/>
  <c r="H66" i="2" s="1"/>
  <c r="I66" i="2" s="1"/>
  <c r="G67" i="2"/>
  <c r="H67" i="2" s="1"/>
  <c r="I67" i="2" s="1"/>
  <c r="G69" i="2"/>
  <c r="H69" i="2" s="1"/>
  <c r="I69" i="2" s="1"/>
  <c r="G70" i="2"/>
  <c r="H70" i="2" s="1"/>
  <c r="I70" i="2" s="1"/>
  <c r="G73" i="2"/>
  <c r="G75" i="2"/>
  <c r="H75" i="2" s="1"/>
  <c r="I75" i="2" s="1"/>
  <c r="G77" i="2"/>
  <c r="G78" i="2"/>
  <c r="H78" i="2" s="1"/>
  <c r="I78" i="2" s="1"/>
  <c r="G79" i="2"/>
  <c r="H79" i="2" s="1"/>
  <c r="I79" i="2" s="1"/>
  <c r="G81" i="2"/>
  <c r="H81" i="2" s="1"/>
  <c r="I81" i="2" s="1"/>
  <c r="G82" i="2"/>
  <c r="H82" i="2" s="1"/>
  <c r="I82" i="2" s="1"/>
  <c r="G85" i="2"/>
  <c r="G86" i="2"/>
  <c r="H86" i="2" s="1"/>
  <c r="I86" i="2" s="1"/>
  <c r="G5" i="2"/>
  <c r="H5" i="2" s="1"/>
  <c r="G93" i="2"/>
  <c r="G94" i="2"/>
  <c r="H94" i="2" s="1"/>
  <c r="I94" i="2" s="1"/>
  <c r="G95" i="2"/>
  <c r="H95" i="2" s="1"/>
  <c r="G14" i="2"/>
  <c r="H14" i="2" s="1"/>
  <c r="I14" i="2" s="1"/>
  <c r="G26" i="2"/>
  <c r="H26" i="2" s="1"/>
  <c r="I26" i="2" s="1"/>
  <c r="G40" i="2"/>
  <c r="G42" i="2"/>
  <c r="H42" i="2" s="1"/>
  <c r="I42" i="2" s="1"/>
  <c r="G52" i="2"/>
  <c r="H52" i="2" s="1"/>
  <c r="I52" i="2" s="1"/>
  <c r="G62" i="2"/>
  <c r="H62" i="2" s="1"/>
  <c r="I62" i="2" s="1"/>
  <c r="G64" i="2"/>
  <c r="G74" i="2"/>
  <c r="H74" i="2" s="1"/>
  <c r="I74" i="2" s="1"/>
  <c r="G76" i="2"/>
  <c r="H76" i="2" s="1"/>
  <c r="I76" i="2" s="1"/>
  <c r="D95" i="2"/>
  <c r="A81" i="2"/>
  <c r="A26" i="2"/>
  <c r="A17" i="2"/>
  <c r="A14" i="2"/>
  <c r="A12" i="2"/>
  <c r="A6" i="2"/>
  <c r="H93" i="2" l="1"/>
  <c r="I93" i="2" s="1"/>
  <c r="H22" i="2"/>
  <c r="I22" i="2" s="1"/>
  <c r="H38" i="2"/>
  <c r="I38" i="2" s="1"/>
  <c r="G71" i="2"/>
  <c r="H71" i="2" s="1"/>
  <c r="I71" i="2" s="1"/>
  <c r="H43" i="2"/>
  <c r="I43" i="2" s="1"/>
  <c r="H80" i="2"/>
  <c r="I80" i="2" s="1"/>
  <c r="H72" i="2"/>
  <c r="I72" i="2" s="1"/>
  <c r="H64" i="2"/>
  <c r="I64" i="2" s="1"/>
  <c r="H56" i="2"/>
  <c r="I56" i="2" s="1"/>
  <c r="H48" i="2"/>
  <c r="I48" i="2" s="1"/>
  <c r="H40" i="2"/>
  <c r="I40" i="2" s="1"/>
  <c r="H32" i="2"/>
  <c r="I32" i="2" s="1"/>
  <c r="H24" i="2"/>
  <c r="I24" i="2" s="1"/>
  <c r="H20" i="2"/>
  <c r="I20" i="2" s="1"/>
  <c r="H16" i="2"/>
  <c r="I16" i="2" s="1"/>
  <c r="H12" i="2"/>
  <c r="I12" i="2" s="1"/>
  <c r="H8" i="2"/>
  <c r="I8" i="2" s="1"/>
  <c r="H17" i="2"/>
  <c r="I17" i="2" s="1"/>
  <c r="H45" i="2"/>
  <c r="I45" i="2" s="1"/>
  <c r="H53" i="2"/>
  <c r="I53" i="2" s="1"/>
  <c r="H77" i="2"/>
  <c r="I77" i="2" s="1"/>
  <c r="H85" i="2"/>
  <c r="I85" i="2" s="1"/>
  <c r="H25" i="2"/>
  <c r="I25" i="2" s="1"/>
  <c r="H41" i="2"/>
  <c r="I41" i="2" s="1"/>
  <c r="H73" i="2"/>
  <c r="I73" i="2" s="1"/>
  <c r="F88" i="2"/>
  <c r="I95" i="2"/>
  <c r="I97" i="2" s="1"/>
  <c r="I99" i="2"/>
  <c r="I100" i="2" s="1"/>
  <c r="H97" i="2"/>
  <c r="I5" i="2"/>
  <c r="G88" i="2" l="1"/>
  <c r="I88" i="2"/>
  <c r="H88" i="2"/>
  <c r="I101" i="2"/>
  <c r="F103" i="2" l="1"/>
</calcChain>
</file>

<file path=xl/sharedStrings.xml><?xml version="1.0" encoding="utf-8"?>
<sst xmlns="http://schemas.openxmlformats.org/spreadsheetml/2006/main" count="328" uniqueCount="171">
  <si>
    <t>ITEM</t>
  </si>
  <si>
    <t>CANTIDAD SOLICITADA</t>
  </si>
  <si>
    <t>CAJA</t>
  </si>
  <si>
    <t xml:space="preserve">UNIDAD </t>
  </si>
  <si>
    <t>CUÑETE ESTUCO PLASTICO INTERIOR X 28KG</t>
  </si>
  <si>
    <t>UNIDAD</t>
  </si>
  <si>
    <t>KILO</t>
  </si>
  <si>
    <t>TUBO  LED  18W T8 CAJA POR  25 UNIDADES . ILUMINACIÓN INTERIOR,TUBO LED DE 120CM
 POTENCIA: 18W ,TEMPERATURA DE COLOR: 6000K,VOLTAJE: AC85-265V 50/60HZ, LUMENES: 1800-1850LM 
 RA: &gt;80, VIDA ÚTIL: 50,000 HRS ,  FACTOR POTENCIA: &gt;0.9</t>
  </si>
  <si>
    <t>TUBO LED -9W T8 POR  25 UNIDADES.Temperatura de color: 6500K,Flujo luminoso: 800 lm Ángulo de apertura: 260°, Tipo de distribución: Directa asimétrica, Reproducción de color (IRC): 70,Vida útil: 15.000h L70,Eficacia: 89 lm/W</t>
  </si>
  <si>
    <t xml:space="preserve">HOMBRE SOLO: Alicate de Presión fabricada en acero Cromo Vanadio. Palanca de afloje rápido. Mordazas rectas para sujetar piezas planas, cuadradas y hexagonales. Largo 10" (254 mm). </t>
  </si>
  <si>
    <t xml:space="preserve">REFLECTOR LED DE 150 WATIOS LUZ BLANCA  150 VOLTIOS: Potencia  150 W, Ángulo de Iluminación  120° x 90°, Lumens  26.400 Lm
Eficiencia  120 Lm/W, CRI  &gt;80, Conexión  Cable AC, Color de Luz  3000K/4000K/5000K/5700K, Vida Útil  50.000 Horas, Dimerizable  Si
Voltaje  100-277 VAC 50/60HZ, Factor de Potencia  &gt;0.9, Temperatura de Operación  -20°~ 55°C, Método de Instalación  Brazo Direccionable en U
Material  Aluminio y Difusor de Policarbonato, Ambiente  Húmedo Exterior, IP  65, IK  09 Files: Imagen - Reflector LED DXPRO 220W 
 Reflector LED DXPRO 150W. 
</t>
  </si>
  <si>
    <t>DISCO DE CORTE DE MURO PARA  PULIDORA DE 4" Tipo  Discos diamantados, Diametro Disco  4 1/2 pulgadas, Medidas  4 1/2 pulgada
Características  Disco diamantado segmentado corte seco ó húmedo, con capacidad máxima de 80 metros/segundo.</t>
  </si>
  <si>
    <t>DISCO DE CORTE DE METAL PARA  PULIDORA DE 4": Tipo  Discos abrasivos, Diametro Disco  4 1/2 pulgadas, Medidas  4 1/2 x 3/32 pulgada, Características  Disco abrasivo, accesorio para pulidora de alto rendimiento.</t>
  </si>
  <si>
    <t xml:space="preserve">BATERIAS SANITARIAS Material plasticos Alto 16,2 cm; Uso Repuesto válvula de entrada de tanque para sanitarios línea novara het y sensación, Angulo 33 cm, Ancho 13,4 cm, Color Neutro, Tipo Grifería Ensamble Tanque, Características Repuesto grifería válvula de entrada ahorradora. : </t>
  </si>
  <si>
    <t>ALICATE    bordes de corte endurecidos, punta plana dentada y sujetador para tuberías;fabricado en acero forjado mangos anatómicos. presentan  topes de seguridad, capacidad de aislamiento de hasta 1000 voltios.</t>
  </si>
  <si>
    <t xml:space="preserve">MARTILLO: Martillo de cabeza de acero, con un mango fabricado en madera de nogal americano de primera calidad. Cuello octogonal y cara redonda , pulido brillante empuñadura diseñada para un agarre optimo,  superficie anti-deslizante y fijado firmemente con cuñas </t>
  </si>
  <si>
    <t xml:space="preserve">JUEGO DE LLAVES COMBINADAS 14 PIEZAS:  Medidas  8-24mm, </t>
  </si>
  <si>
    <t xml:space="preserve">CORTAFRIO DIAGONAL A 228-8. Alicates de unión sólida, Ubicación de remache de alto apalancamiento para una mejora del 26 por ciento en corte y agarre  Construido de acero forjado de alto contenido de carbono 5 pulgadas
</t>
  </si>
  <si>
    <t>BOMBILLO LED   DE 60 W DE 110 V;   Color de luz 6,500K; Flujo luminoso de 4800lm ;  25,000 horas de vida útil promedio; alta eficiencia energética,  disponible en base de E27 y  rosca normal(plafon) residencial</t>
  </si>
  <si>
    <t xml:space="preserve">BROCAS DIFERENTES CALIBRE, DE 1/2, 1/4, 3/8, 5/16, Y DE 3 de ½, larga para abrir muros, MADERA, METAL, dureza Acero,resistencia a la abrasión y al calor.Alma de gran resistencia para mayor fuerza y durabilidad
</t>
  </si>
  <si>
    <t>ESTUCHE</t>
  </si>
  <si>
    <t xml:space="preserve">PEGANTE PARA  P.V.C, DE 1/4Tipo Griferia Ensamble Tanque, Características Cemento de calidad de consistencia regular,con aplicado.
</t>
  </si>
  <si>
    <t>LIMPIADOR PARA  P.V.C.ipo: Adhesivos y soldaduras para PVC, DE 1/4 Uso: Para limpiar y aislar las superficies que se van a soldar en Tuberías de PVC y CPVC, NTC 576 para la soldadura.</t>
  </si>
  <si>
    <t xml:space="preserve"> DESTORNILLADORES CAJA 12 PIEZAS BGS-7895: Peso del producto 2,52 Kg, Dimensiones del producto 11,9 x 3,5 x 32,6 cm,Número de modelo del producto 7895, Material Acero al cromo vanadio, Componentes incluidos Destornilladores planos, Destornilladores estrella, Peso 2.52 kilogramos</t>
  </si>
  <si>
    <t xml:space="preserve">CUÑETE DE PINTURA BLANCA INTERIOR.CONTENIDO DECOMPUESTOS ORGANICOS VOLÁTILES “VOC” IGUAL A CERO g/L. D
1 R1 % Remoción de manchas ,Lavabilidad ≥ 83% 1 R2 Resistencia a la abrasión en húmedo con cuña y medio abrasivo estándar – ciclos ≥ 650, 1 2 R3 Poder cubriente, relación de
contraste ≥ 96%,Viscosidad, Ku &gt; 110 pH 8.5 - 9.5,Densidad 1.36 ± 0.1,4 VOC, g/l &lt; 5 1 Finura Hegman &gt; 5.01 Sólidos por Volumen &gt; 35% </t>
  </si>
  <si>
    <t xml:space="preserve">CUÑETE DE PINTURA BASALTO Aplicación sobre vidrio, a 7mils y curado a 24H&gt; 1000,Densidad 1.50 – 1.60,Viscosidad, Ku 95 - 105 pH 11 - 12,Permeabilidad al vapor por día g/m2,Según Norma UNE-EN-ISO 7783-2&gt; 2000 Grado del brillo a 85° a 7mils, Según Norma UNE-EN-ISO 2813 &lt; 3,VOC, g/l &lt; 10*Finura Hegman ≥ 4.0 *Sólidos por Volumen &gt; 35%*Cubrimiento, Relación de Contraste &gt;98.0% </t>
  </si>
  <si>
    <t xml:space="preserve">TALADRO PERCUTOR  3/8 12 V.• Compacto y ligero pero con suficiente potencia. Empuñadura suave y ergonómica, • Capacidad de mandril: 1,5-10mm, Voltaje 110 v, Tipo de batería y capacidad Ion Litio - 1.5Ah,  Incluye 2 Baterias - Cargador, Tamaño del Mandril 3/8-pulg (10mm), Capacidad: Acero: 10mm; Madera: 25mm , Velocidad 0 - 400; 0 - 1500 rpm ,Peso neto: Sin empaque: 2,7 Kg. - Con empaque: 8,5 Kg. Tipo de velocidad Variable Reversible ,mandril de ajuste manual, </t>
  </si>
  <si>
    <t>ELECTRODO PARA SOLDAR DELGADO, electrodo con revestimiento rutilo, tipo celulósico, especialmente desarrollado para soldadura en chapa galvanizada. Precisa bajo amperaje para hacer un buen cordón de soldadura. Norma AWS A5.1 Clasificación E 6013; Norma ISO 2560; Clasificación  E 38 0 RC 1 1, Largo 350 mm, Tipo Corrientes, Material a Soldar Acero al Carbono, Tipo de Corriente AC/DC, Diámetro 3/32"</t>
  </si>
  <si>
    <r>
      <t xml:space="preserve">PISTOLA DE CALOR: </t>
    </r>
    <r>
      <rPr>
        <sz val="9"/>
        <color rgb="FF000000"/>
        <rFont val="Arial"/>
        <family val="2"/>
      </rPr>
      <t>1800W 50-450C/90-600C, Pistola de calor de 1800W de potencia, calor emitido de 50-450°C, ideal para trabajos sobre plastico y otros materiales moldeables.</t>
    </r>
  </si>
  <si>
    <t>Extractor Para Tornillos 5 Piezas De 1/3 A 3/4 De Pulgada, Ideal para extraer tornillos dañados o reventados
Incluye 5 piezas: 5 extractores, 1/3"-1/4" (3mm-6mm) - 1/4"-5/16" (6mm-8mm) - 5/16"-7/16" (8mm-11mm) - 7/16"-9/16" (11mm-16mm) - 9/16"-3/4" (16mm-18mm)
Estuche plástico para transporte</t>
  </si>
  <si>
    <t>DISCO DE CORTE PARA MADERA DE 4 PULG, Tipo de disco: De corte Superficies aptas: Madera, Diámetro del disco de corte: 100 mm, Espesor: 5 mm
Diámetro central: 16 mm, Material: Carburo de silicio.</t>
  </si>
  <si>
    <t>CINTA METRICA DE 5 METROS, El gancho “cero real” permite tomar mediciones interiores y exteriores precisas, Bloqueo y enrollado automático de la cinta, clip de cinturón, Carcasa de plástico ergonómica, resistente a los golpes, Cinta recubierta de polímero, Clase de precisión: II</t>
  </si>
  <si>
    <t>DECAMETRO 100 METROS , Cinta en Fibra de Vidrio</t>
  </si>
  <si>
    <t>LAMPARA BASE PARA LIMUNARIAS DE 18 PULG X 2  Nuevo diseño con formato liviano y delgado, sin lámina porta equipo,  Luminaria LED para ambientes con alto grado de humedad y suciedad, como parqueaderos, instalaciones industriales, plantas de procesamiento de alimentos, cocinas y áreas comunes,  Tipo de montaje: Sobreponer o descolgar en techo, instalación sencilla con clips de montaje y ganchos para fácil mantenimiento.  Chasís en polímero tipo ABS y carcasa en poliestireno de alta transparencia.
Color: Reflector blanco. Tipo de distribución: Directo.  ersión PC: incluye tubos LED de policarbonato, con alta vida útil y factor de potencia mayor a 0.9 para instalaciones industriales.</t>
  </si>
  <si>
    <t>LAMPARA BASE PARA LIMUNARIAS DE 32 PULG X 2, Luminaria con difusor en policarbonato de alta resistencia con grado de protección IP 65 diseñada a prueba de polvo, vapores y agua (No sumergible). Su nuevo modelo de última generación provee el equilibrio perfecto entre diseño y funcionalidad donde la calidad y durabilidad son esenciales. Su difusor con protección UV lo protege contra los efectos dañinos de este tipo de radiación manteniendo su transparencia y excelentes acabados a lo largo de los años.</t>
  </si>
  <si>
    <t xml:space="preserve">BRIAS SANITARIAS DE 3 A 4 PULGADAS, de alta calidad, resistente a la humedad, ovalada,  Accesorio elaborado en PVC rígido; este acople es utilizado para la instalación o fijación de los sanitarios a piso o pared de acuerdo con la norma técnica NTC1500; esta brida sanitaria es fabricada para ser instalada a cualquier sanitario </t>
  </si>
  <si>
    <t xml:space="preserve">CEMENTO GRIS POR BULTO x 50 kilos, Para construcción en general. Ideal para la elaboración de morteros de pega, pañete y acabados.  Sirve para la elaboración de concretos de comportamiento normal en fraguados y resistencias.  Excelente manejabilidad por su alta retención de agua.  Estabilidad en sus propiedades de resistencia y fraguado. </t>
  </si>
  <si>
    <t xml:space="preserve">Escuadra Combinada Con Nivel 12'', Cabezal más robusto, marcado en tinta negra para mayor visibilidad, fácil lectura y punzón para marcar la superficie, Graduación estampada en bajo relieve con tinta negra para mejor visibilidad, Diseño que permite mayor visibilidad de la gota, Perno de ajuste rápido Caras rectificadas para ángulos de 45° y 90° </t>
  </si>
  <si>
    <t>Cinta teflón ¾ pulgadas x 10metros tipo cintas, 10metros de largo y ancho 1 pulgada aproximadamente Densidad: &gt; 1,4 g/cm^3. Resistencia a la atracción: 8 N/mm^2. Elongación: &gt;50 %. Elemento volátiles:&lt; 0,5 %.Temperatura máxima: +370 °C. Temperatura mínima: -190 °C. Resistencia a la presión: 150-200 kg/cm^2.</t>
  </si>
  <si>
    <t xml:space="preserve">Cinta eléctrica aislante Cinta de calidad con acabado brillante, ignífugo, resistente al frio para uso general. Espesor ASTM D 4325 0,177 mm ( 7 mil) Temperatura de operación 0-105°C Ancho 18-20 mm Largo del rollo 20 metros Rigidez dieléctrica mínima 8,7 KV( 1250 V /mil) Tensión de ruptura mínima 17 lb / pulg Elongación en punto de ruptura 225 % mínimo Vida útil mínima 5 años. </t>
  </si>
  <si>
    <t xml:space="preserve">SET DE PUNTAS ALTA TORSION IMPACT GOLD 11 para taladro PZS. B28597 CARACTERÍSTICAS Longitud Puntas: 1pulgada, Extensor: 2-5/8 pulg Punta No. Ph 1, Ph 2, Ph 3, Pz 1, Pz 2, Pz 3, T15, T20, T25, T30 Zanco Puntas: A, Extensor: MZ-B Incluye Porta puntas Piezas Por Paquete 11 </t>
  </si>
  <si>
    <t>Toma corriente tipo macho en caucho p/t 15 amperios de gran calidad y de alta resistencia, para hacer conexiones con gran seguridad y comodidad, es de excelente conductividad y de larga duración, 1875w Caucho x125-250v</t>
  </si>
  <si>
    <t>Toma corriente tipo hembra en caucho p/t 15 amperios de gran calidad y de alta resistencia, para hacer conexiones con gran seguridad y comodidad, es de excelente conductividad y de larga duración, 1875w Caucho x125-250v</t>
  </si>
  <si>
    <t>Grafito para lubricar en seco cerradura y chapas metálicas, botella de 50 gramos</t>
  </si>
  <si>
    <t>Caja de Superficie eléctrica , Blanca, 40 mm, con Tuerca, Horizontal-Vertical</t>
  </si>
  <si>
    <t xml:space="preserve">Manómetro para Refrigeración de baja + 2 mangueras racor 1/4 x 1/4 x 90cm de largo
Reloj con protector y
Escala de refrigerantes para
r410a, r22, r134a, r404a.
Bar 0 - 35
Psi 0 - 500
Racores de ¼
Cuerpo de aluminio
Manguera 1/4 x 1/4 x 90cm
azul 2500 psi
Amarilla 2500 psi
Roja 2500 psi
</t>
  </si>
  <si>
    <t>Tornillo Metal drywall para panel yeso 6 mm x1 ½ pulgadasx 50 unidades</t>
  </si>
  <si>
    <t>CODOS, T, UNIONES, ACOPLES DE 1/2 EN PVC Diámetro 1/2" 10 UNIDADES X CADA UNA DE LAS REFERENCIAS.  Capacidad Presión de Trabajo a 23oC: Material PVC fabricados bajo las normas NTC 382, Este material garantiza la conservación de la calidad del agua ya que ha sido verificado de acuerdo a la ANSI/NSF 61:02; Tubos de Policloruro de Vinilo (PVC) clasificados según la Presión (serie RDE), NTC 1339 Accesorios de (Poli Cloruro de Vinilo) (PVC) Schedule 40 y NTC 576 para la soldadura. Color Blanco. por cada referencia.</t>
  </si>
  <si>
    <t>DESCRICIÓN DEL INSUMO DE FERRETERIA SM</t>
  </si>
  <si>
    <t>MARCA PRODUCTO OFERTADO</t>
  </si>
  <si>
    <t>VALOR UNITARIO</t>
  </si>
  <si>
    <t>VALOR IVA UNITARIO SI APLICA</t>
  </si>
  <si>
    <t xml:space="preserve">VALOR TOTAL INCLUIDO IVA </t>
  </si>
  <si>
    <t xml:space="preserve">SUMINISTRO DE ELEMENTOS DE FERRETERÍA E INSUMOS VARIOS, PARA EL MANTENIMIENTO PREVENTIVO Y CORRECTIVO DE LAS INSTALACIONES DEL CDAV LTDA., Y LA SECRETARIA DE MOVILIDAD DE SANTIAGO DE CALI.
</t>
  </si>
  <si>
    <t>SECRETARIA DE MOVILIDAD</t>
  </si>
  <si>
    <t>DESCRICIÓN DEL INSUMO DE SEÑALIZACION</t>
  </si>
  <si>
    <t>CENTRO DE DIAGNOSTICO AUTOMOTOR DEL VALLE LTDA.</t>
  </si>
  <si>
    <t>Pintura amarilla trafico epoxica, decorativa caracterizada por reflejos y texturas, con versatilidad y belleza
que da un efecto agradable a los espacios elegidos.Alta resistencia en concreto</t>
  </si>
  <si>
    <t>Pintura negra trafico, acrilica decorativa caracterizada por reflejos y texturas, con versatilidad y belleza
que da un efecto agradable a los espacios elegidos.Alta resistencia en concreto</t>
  </si>
  <si>
    <t>Pintura blanca trafico, epoxica decorativa caracterizada por reflejos y texturas, con versatilidad y belleza
que da un efecto agradable a los espacios elegidos.Alta resistencia en concreto</t>
  </si>
  <si>
    <t>Pintura azul trafico epoxica decorativa caracterizada por reflejos y texturas, con versatilidad y belleza que da un efecto agradable a los espacios elegidos.Alta resistencia en concreto</t>
  </si>
  <si>
    <t>Disolvente Xilol</t>
  </si>
  <si>
    <t>galones</t>
  </si>
  <si>
    <t>DESCRICIÓN DEL INSUMO DE DEMARCACION</t>
  </si>
  <si>
    <t>SUBTOTAL INSUMOS DE FERRETERIA DEMARCACION CDAV LTDA.</t>
  </si>
  <si>
    <t>SUBTOTAL INSUMOS DE FERRETERIA SEÑALIZACION CDAV LTDA.</t>
  </si>
  <si>
    <t>VALOR TOTAL (SUMATORIA SUBTOTALES OFERTADOS)</t>
  </si>
  <si>
    <t>VALOR TOTAL SUMATORIA SUBTOTALES (EN LETRAS):</t>
  </si>
  <si>
    <t>RAZON SOCIAL / NOMBRE:</t>
  </si>
  <si>
    <t>NIT / CC:</t>
  </si>
  <si>
    <t>NOMBRE REPRESENTANTE LEGAL:</t>
  </si>
  <si>
    <t>IDENTIFICACION REPRESENTANTE LEGAL:</t>
  </si>
  <si>
    <t>DIRECCIÓN:</t>
  </si>
  <si>
    <t>TELEFONO:</t>
  </si>
  <si>
    <t>CORREO ELECTRÓNICO:</t>
  </si>
  <si>
    <t>NOTAS</t>
  </si>
  <si>
    <t xml:space="preserve">VALOR TOTAL MAS IVA </t>
  </si>
  <si>
    <t xml:space="preserve"> TOTAL OFERTA </t>
  </si>
  <si>
    <t>BOMBILLO LED   DE 100 W DE 220 V;   Color de luz 6,500K; Flujo luminoso de 4500lm y 5000lm;  25,000 horas de vida útil promedio; alta eficiencia energética,   100-240V~; Versión de 45W disponible en base de E27 y E40,bombillos led 100w a 220, rosca normal(plafon) residencial</t>
  </si>
  <si>
    <t xml:space="preserve">LIJAS. 80, x 50 unidades
</t>
  </si>
  <si>
    <t xml:space="preserve">LIJAS. 100, x 50 unidades </t>
  </si>
  <si>
    <t xml:space="preserve">LIJAS. 120, x 50 unidades
</t>
  </si>
  <si>
    <t xml:space="preserve">LIJAS., 180, x 50 unidades
</t>
  </si>
  <si>
    <t>LIJAS.  320,x 50 unidades</t>
  </si>
  <si>
    <t xml:space="preserve">LIJAS. , 400,  x 50  unidades
</t>
  </si>
  <si>
    <t xml:space="preserve">LIJAS. 3000 x 50  unidades
</t>
  </si>
  <si>
    <t xml:space="preserve">Tornillo Metal Cabeza Plana  tamaño   10mm X 1-1/2 Pulgada, 
</t>
  </si>
  <si>
    <t xml:space="preserve">Tornillo Metal Cabeza Plana tamaño  10mm X 1/2 Pulgada
</t>
  </si>
  <si>
    <t xml:space="preserve">Tornillo Metal Cabeza Plana tamaño  10mm X 2 Pulgada.
</t>
  </si>
  <si>
    <t xml:space="preserve">Tornillo Metal Cabeza Plana tamaño  10mm X 3 Pulgada, 
</t>
  </si>
  <si>
    <t xml:space="preserve">Tornillo Metal Cabeza Redonda tamaño  10mm X 1/2 Pulgada
</t>
  </si>
  <si>
    <t xml:space="preserve">Tornillo Metal Cabeza Redonda tamaño  10mm X 1-1/2 Pulgada, 
</t>
  </si>
  <si>
    <t xml:space="preserve">Tornillo Metal Cabeza Redonda  10mm X 2 Pulgada.
</t>
  </si>
  <si>
    <t xml:space="preserve">Tornillo Metal Cabeza Redonda  10mm X 3 Pulgada, 
</t>
  </si>
  <si>
    <t>Tornillo brocado de Metal para lamina Cabeza plana tamaño  largo 1/2 Pulgada</t>
  </si>
  <si>
    <t>Tornillo brocado de Metal para lamina Cabeza plana tamaño  largo 1-1/2 Pulgada</t>
  </si>
  <si>
    <t>Tornillo brocado de Metal para lamina Cabeza plana tamaño  largo 2 Pulgada</t>
  </si>
  <si>
    <t>Tornillo brocado de Metal para lamina Cabeza plana tamaño  l largo 3 Pulgada</t>
  </si>
  <si>
    <t xml:space="preserve">REMACHES POP DIFERENTES TAMAÑO: 3/32 x ¼;   x 50 unds.Tipo Remache,Material Acero,Uso Lámina metal, Ala Ancha de Aluminio RemPop las cuales cuentan con dimensiones SAE J-492, Especificación ASTM B-565. Los Remaches Tipo Pop Ala Ancha de Aluminio RemPop están disponibles en Material de Aluminio 6063 T5. Acabado en Aluminio natural. x 50
</t>
  </si>
  <si>
    <t xml:space="preserve">REMACHES POP DIFERENTES TAMAÑO:  3,32 x 3/8; .  x 50 unds.Tipo Remache,Material Acero,Uso Lámina metal, Ala Ancha de Aluminio RemPop las cuales cuentan con dimensiones SAE J-492, Especificación ASTM B-565. Los Remaches Tipo Pop Ala Ancha de Aluminio RemPop están disponibles en Material de Aluminio 6063 T5. Acabado en Aluminio natural. x 50
</t>
  </si>
  <si>
    <t xml:space="preserve">REMACHES POP DIFERENTES TAMAÑO:  5/32 x ¼;  x 50 unds.Tipo Remache,Material Acero,Uso Lámina metal, Ala Ancha de Aluminio RemPop las cuales cuentan con dimensiones SAE J-492, Especificación ASTM B-565. Los Remaches Tipo Pop Ala Ancha de Aluminio RemPop están disponibles en Material de Aluminio 6063 T5. Acabado en Aluminio natural. x 50
</t>
  </si>
  <si>
    <t xml:space="preserve">REMACHES POP DIFERENTES TAMAÑO: 5/32 x 3/8.  x 50 unds.Tipo Remache,Material Acero,Uso Lámina metal, Ala Ancha de Aluminio RemPop las cuales cuentan con dimensiones SAE J-492, Especificación ASTM B-565. Los Remaches Tipo Pop Ala Ancha de Aluminio RemPop están disponibles en Material de Aluminio 6063 T5. Acabado en Aluminio natural. x 50
</t>
  </si>
  <si>
    <t>Remaches POP de acero inoxidables por diferentes tamaños: 3/23”x5/8”, x 50</t>
  </si>
  <si>
    <t>Remaches POP de acero inoxidables por diferentes tamaños: 1/8”x5/8”,  x 50</t>
  </si>
  <si>
    <t>Remaches POP de acero inoxidables por diferentes tamaños:   5/32”x5/8”,  x 50</t>
  </si>
  <si>
    <t>Remaches POP de acero inoxidables por diferentes tamaños: 3/16”x5/8” x 50</t>
  </si>
  <si>
    <t>• Amarra platica de PA6 (Nylon) de alta resistencia Fijación de alta seguridad. Cierre práctico. Retardado a la llama. De diferentes tamaños:  25cm</t>
  </si>
  <si>
    <t>• Amarra platica de PA6 (Nylon) de alta resistencia Fijación de alta seguridad. Cierre práctico. Retardado a la llama. De diferentes tamaños: 15 cm</t>
  </si>
  <si>
    <t>• Amarra platica de PA6 (Nylon) de alta resistencia Fijación de alta seguridad. Cierre práctico. Retardado a la llama. De diferentes tamaños: 40cm</t>
  </si>
  <si>
    <t>Bascula de piso  SDS -Maxter, Acero corriente y cubierta en acero inoxidable de 60x60cm, capacidades 500Kg x 0,1kg</t>
  </si>
  <si>
    <t xml:space="preserve">LLAVE DE LAVA MANOS. Resistente a la corrosión, pelado y decoloración por agua.     Resistente al efecto de jabones y limpiadores de tocador.     Recubrimientos no tóxicos. Uso domestico.   Presión de servicio: Presión de trabajo máxima recomendada: 860 kPa (125 psi).  Presión mínima recomendada 138 kPa (20 psi).  Presión súbita intermitente máxima 1249 kPa (180 psi).  Accesorios de desagüe soportan como mínimo presiones de agua de 140 kPa (20 psi), como máximo 172 kPa (25 psi)  Temperatura de uso: 4°C a 66 °C.     Capacidad de funcionamiento: Resistencia de la manija al torque máximo 5.1 N-m (45 Lb-pulg). Capacidad de flujo o caudal, máximo 8,3 L/min.( 2,2 gpm) a 413 kPa (60 psi).
        Resistencia al torque de roscas metálicas (1/2"), hasta 61 N-m (45 Lb-pie.).
         Vida útil del cartucho o unidad de cierre 500000 ciclos, surtidor oscilante 50000 ciclos a 345 kPa (50 psi).
         </t>
  </si>
  <si>
    <t>FORMATO DE PROPUESTA ECONÓMICA 
PROCESO No. CDAV-20230141-SA/SI</t>
  </si>
  <si>
    <t xml:space="preserve">LLAVE DE LAVADERO ROSCA EXTERNA llave de metal cromado
</t>
  </si>
  <si>
    <t xml:space="preserve">TOTAL  INSUMOS CDAV LTDA. </t>
  </si>
  <si>
    <t>TOTAL INSUMOS DE FERRETERIA (MANTENIMIENTO DE EDIFICIOS) SM</t>
  </si>
  <si>
    <r>
      <rPr>
        <b/>
        <sz val="10"/>
        <color theme="1"/>
        <rFont val="Arial"/>
        <family val="2"/>
      </rPr>
      <t>Nota 12:</t>
    </r>
    <r>
      <rPr>
        <sz val="10"/>
        <color theme="1"/>
        <rFont val="Arial"/>
        <family val="2"/>
      </rPr>
      <t xml:space="preserve"> En caso de alteracion, modificacion del presente formato de la oferta economica, sera causal de rechazo de la oferta.</t>
    </r>
  </si>
  <si>
    <t>RODILLOS. HIERRO REDONDO DE CALIBRE 5.5 mm (ZINCADO),CON UN MANGO PLASTICO INYECTADO EN POLIETILENO DE ALTA.: ESTRUSION DE TUBO PLASTICO EN POLIETILENO DE ALTA, DE 9" PULGADAS X 22 CM.</t>
  </si>
  <si>
    <t>10 UNIDADES  X CADA REFERENCIA</t>
  </si>
  <si>
    <t>PAQUETE POR 50 UNID</t>
  </si>
  <si>
    <t>PAQUETE POR 100 UNID</t>
  </si>
  <si>
    <t>UNIDAD  BOTELLA X 50 GRAMOS</t>
  </si>
  <si>
    <t>CAJA X 12 PIEZAS</t>
  </si>
  <si>
    <t>SONDA GUIA METALICA ELECTRICA:  de 60 metros, Guías jalacables de resorte de acero de alta resistencia son rígidas para largos tramos e ideales para jalar cables de alta resistencia, Estuche y mango de polipropileno que ofrecen máxima resistencia a impactos, Agarres en relieve que transfieren el 100 % de la potencia de bobinado de la mano y los dedos, Mango de agarre completo que le proporciona un agarre firme y uniforme a medida que saca la guía del estuche, Exclusivo mango inclinado que optimiza la posición de la mano para efectuar rebobinados rápidos palmo a palmo.</t>
  </si>
  <si>
    <t>PAQUETE x 50 pliegos</t>
  </si>
  <si>
    <t xml:space="preserve">PAQUETE X 50 UNIDADES </t>
  </si>
  <si>
    <t>Puntillas de acero de diferentes tamaños  1 pulgada,  x 50 unidades</t>
  </si>
  <si>
    <t>Puntillas de acero de diferentes tamaños 1/2pulgada, x 50 unidades</t>
  </si>
  <si>
    <t>Puntillas de acero de diferentes tamaños 2 pulgada, x 50 unidades</t>
  </si>
  <si>
    <t>Grapas de polietileno cilíndrica con clavo de acero  medidas: 8mm,</t>
  </si>
  <si>
    <t xml:space="preserve">Grapas de polietileno cilíndrica con clavo de acero medidas: 10mm </t>
  </si>
  <si>
    <t>Grapas de polietileno cilíndrica con clavo de acero medidas:  12mm</t>
  </si>
  <si>
    <t>Nota 1: El proponente deberá presentar su oferta económica dentro del presupuesto arrojado por el análisis del sector destinado para la subasta, para cada una de las entidades así:
1. Para la Secretaría de Movilidad por un valor de TREINTA Y UN MILLONES SETECIENTOS CUARENTA Y OCHO MIL TRESCIENTOS TREINTA Y OCHO PESOS M/CTE., ($31.748.338).
2. Para el Centro de Diagnóstico Automotor del Valle Ltda. un valor de SIETE MILLONES TRESCIENTOS SESENTA Y SIETE MIL NOVECIENTOS CUARENTA Y SEIS PESOS M/CTE., ($7.367.946), teniendo como tope máximo para DEMARCACIÓN $5.637.919 y SEÑALIZACIÓN $1.730.027 
En caso de superar alguno de estos valores, incurrirá en causal de rechazo de la oferta</t>
  </si>
  <si>
    <r>
      <t>NOTA 3:</t>
    </r>
    <r>
      <rPr>
        <sz val="10"/>
        <color theme="1"/>
        <rFont val="Arial"/>
        <family val="2"/>
      </rPr>
      <t xml:space="preserve"> Los futuros oferentes deberán tener en cuenta que los elementos que no se encuentren enlistados en la oferta económica y que sean requeridos durante la ejecución del contrato con cargo al presupuesto “monto agotable”, deberán ser cotizados y ser coherentes con los precios del mercado; cotización que una vez recibida deberá ser aprobada por el supervisor para la respectiva entrega de los elementos requeridos, previa suscripción del otrosí correspondiente.</t>
    </r>
  </si>
  <si>
    <r>
      <rPr>
        <b/>
        <sz val="10"/>
        <color theme="1"/>
        <rFont val="Arial"/>
        <family val="2"/>
      </rPr>
      <t>NOTA 4:</t>
    </r>
    <r>
      <rPr>
        <sz val="10"/>
        <color theme="1"/>
        <rFont val="Arial"/>
        <family val="2"/>
      </rPr>
      <t xml:space="preserve">Los presupuestos para cada entidad, deberán ser utilizados en cuentas separadas y su consumo debe ser de manera independiente, lo que exige en consecuencia que el supervisor y el contratista deban controlar la ejecución del presupuesto para garantizar que el mismo sea suficiente para satisfacer las necesidades hasta el agotamiento de este y/o neutralizar la entrega de elementos sin existencia de presupuesto. </t>
    </r>
  </si>
  <si>
    <r>
      <rPr>
        <b/>
        <sz val="10"/>
        <color theme="1"/>
        <rFont val="Arial"/>
        <family val="2"/>
      </rPr>
      <t>NOTA 5:</t>
    </r>
    <r>
      <rPr>
        <sz val="10"/>
        <color theme="1"/>
        <rFont val="Arial"/>
        <family val="2"/>
      </rPr>
      <t xml:space="preserve"> Para la presentación de la oferta, el oferente deberá tener en cuenta el presupuesto total que determinó el análisis del sector económico, asumir y tener en cuenta las deducciones por concepto de impuestos, contribuciones y demás conceptos que se encuentren estipulados por las normas vigentes aplicables en la materia.</t>
    </r>
  </si>
  <si>
    <r>
      <rPr>
        <b/>
        <sz val="10"/>
        <color theme="1"/>
        <rFont val="Arial"/>
        <family val="2"/>
      </rPr>
      <t>Nota 6</t>
    </r>
    <r>
      <rPr>
        <sz val="10"/>
        <color theme="1"/>
        <rFont val="Arial"/>
        <family val="2"/>
      </rPr>
      <t>:  Una vez finalice la subasta, el oferente deberá hacer el ajuste en su oferta, disminuyendo en el mismo porcentaje de ahorro.</t>
    </r>
  </si>
  <si>
    <r>
      <t xml:space="preserve">NOTA 7: </t>
    </r>
    <r>
      <rPr>
        <sz val="10"/>
        <color theme="1"/>
        <rFont val="Arial"/>
        <family val="2"/>
      </rPr>
      <t>Los impuestos a Nivel Nacional (IVA y Retenciones en la Fuente) a cargo del contratista, se aplicarán de acuerdo con la naturaleza de este establecida en el RUT: Persona Natural, Persona Jurídica, Régimen Común, Régimen Simplificado, Gran Contribuyente y Autorretenedor.</t>
    </r>
  </si>
  <si>
    <r>
      <rPr>
        <b/>
        <sz val="10"/>
        <color theme="1"/>
        <rFont val="Arial"/>
        <family val="2"/>
      </rPr>
      <t>NOTA 8:</t>
    </r>
    <r>
      <rPr>
        <sz val="10"/>
        <color theme="1"/>
        <rFont val="Arial"/>
        <family val="2"/>
      </rPr>
      <t xml:space="preserve"> El CDAV, realiza los siguientes descuentos por concepto de impuestos y contribuciones, los cuales deben ser tenidos por el proponente para la preparación de su propuesta:
a.	Retención en la fuente: los de Ley
b.	Retención de Ica: los de Ley
c.	Retención de IVA: los de Ley
d.	Estampilla Pro Univalle: 2%
e.	Estampilla Pro-Hospitales: 1%
f.	Estampilla Pro-Desarrollo: 1% en contratos &lt; 2.196 UVT ó 3,5% en contratos &gt;= 2.196 UVT
g.	Estampilla Pro-Cultura: 1% en contratos superiores a &gt;= 4.072 UVT
h.	Estampilla Pro-Universidad del Pacifico: 0.5 del valor a pagar sin incluir IVA
Estampilla para el BIENESTAR DEL ADULTO MAYOR: El valor de Ia emisión de Ia estampilla será del (2%) del valor de todos los contratos y sus adiciones antes de lVA.</t>
    </r>
  </si>
  <si>
    <r>
      <rPr>
        <b/>
        <sz val="10"/>
        <rFont val="Arial"/>
        <family val="2"/>
      </rPr>
      <t>Nota 9:</t>
    </r>
    <r>
      <rPr>
        <sz val="10"/>
        <rFont val="Arial"/>
        <family val="2"/>
      </rPr>
      <t xml:space="preserve"> El oferente debe tener en cuenta que durante la ejecución del contrato debe garantizar el suministro de los elementos de ferretería requeridos en cantidades y descripcion de cada entidad, ver ficha tecnica   </t>
    </r>
    <r>
      <rPr>
        <b/>
        <sz val="10"/>
        <rFont val="Arial"/>
        <family val="2"/>
      </rPr>
      <t>AnexoFichaTécnica1SM y AnexoFichaTécnica2CDAVLtda.</t>
    </r>
  </si>
  <si>
    <r>
      <rPr>
        <b/>
        <sz val="10"/>
        <rFont val="Arial"/>
        <family val="2"/>
      </rPr>
      <t xml:space="preserve">Nota 10: </t>
    </r>
    <r>
      <rPr>
        <sz val="10"/>
        <rFont val="Arial"/>
        <family val="2"/>
      </rPr>
      <t>Se deben de diligenciar en su totalidad la presente propuesta, incluyendo los datos de quien presenta la propuesta: Nombre o razón social, Nit/cc, Nombre representante legal, identificación RL, dirección, correo y teléfono.</t>
    </r>
  </si>
  <si>
    <r>
      <t>NOTA 2:</t>
    </r>
    <r>
      <rPr>
        <sz val="10"/>
        <color theme="1"/>
        <rFont val="Arial"/>
        <family val="2"/>
      </rPr>
      <t xml:space="preserve">  Los oferentes deberán tener en cuenta a la hora de presentar su oferta los valores promedios arrojados por el análisis del mercado, contenidos en el documento denominado </t>
    </r>
    <r>
      <rPr>
        <b/>
        <i/>
        <sz val="10"/>
        <color theme="1"/>
        <rFont val="Arial"/>
        <family val="2"/>
      </rPr>
      <t>FICHA TECNICA PRECIOS PROMEDIOS.</t>
    </r>
  </si>
  <si>
    <t>MERCURY</t>
  </si>
  <si>
    <t>DAVAL</t>
  </si>
  <si>
    <t>SOLFER</t>
  </si>
  <si>
    <t xml:space="preserve">3M </t>
  </si>
  <si>
    <t>GRICOL</t>
  </si>
  <si>
    <t>ALTANTIS</t>
  </si>
  <si>
    <t xml:space="preserve">VINILICO </t>
  </si>
  <si>
    <t>VINITEX</t>
  </si>
  <si>
    <t>SIKA</t>
  </si>
  <si>
    <t>FANDELY</t>
  </si>
  <si>
    <t>HOPEX</t>
  </si>
  <si>
    <t>GENERICO</t>
  </si>
  <si>
    <t xml:space="preserve">C.A MEJIA </t>
  </si>
  <si>
    <t>MASSO</t>
  </si>
  <si>
    <t>GERFOR</t>
  </si>
  <si>
    <t>BETA</t>
  </si>
  <si>
    <t>FORTE</t>
  </si>
  <si>
    <t>TIATNUIM</t>
  </si>
  <si>
    <t>SOLDARCO</t>
  </si>
  <si>
    <t>DAVINCHI</t>
  </si>
  <si>
    <t>DEWALL</t>
  </si>
  <si>
    <t>LUCKIN</t>
  </si>
  <si>
    <t>SERRATOOLS</t>
  </si>
  <si>
    <t>AROS</t>
  </si>
  <si>
    <t>FAT BRUSH</t>
  </si>
  <si>
    <t xml:space="preserve">FERREINDUSTRIA COMPANY SAS </t>
  </si>
  <si>
    <t xml:space="preserve">NOHORA RAMIREZ DE LEGUIZAMO </t>
  </si>
  <si>
    <t xml:space="preserve">CALLE 4 7 20 </t>
  </si>
  <si>
    <t>ADMINISTRACION@FERREINDUSTRIA.COM.CO</t>
  </si>
  <si>
    <t xml:space="preserve">Treinta y siete Millones cuatrocientos ochenta y uno mil cuatrocientos Pesos M/Cte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</si>
</sst>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_-&quot;$&quot;\ * #,##0_-;\-&quot;$&quot;\ * #,##0_-;_-&quot;$&quot;\ * &quot;-&quot;??_-;_-@_-"/>
    <numFmt numFmtId="165" formatCode="&quot;$&quot;\ #,##0"/>
  </numFmts>
  <fonts count="24">
    <font>
      <sz val="11"/>
      <color theme="1"/>
      <name val="Calibri"/>
      <family val="2"/>
      <scheme val="minor"/>
    </font>
    <font>
      <sz val="9"/>
      <color rgb="FF000000"/>
      <name val="Arial"/>
      <family val="2"/>
    </font>
    <font>
      <sz val="11"/>
      <color theme="1"/>
      <name val="Calibri"/>
      <family val="2"/>
      <scheme val="minor"/>
    </font>
    <font>
      <b/>
      <sz val="9"/>
      <name val="Arial"/>
      <family val="2"/>
    </font>
    <font>
      <sz val="10"/>
      <name val="Arial"/>
      <family val="2"/>
    </font>
    <font>
      <b/>
      <sz val="9"/>
      <color rgb="FF000000"/>
      <name val="Arial"/>
      <family val="2"/>
    </font>
    <font>
      <sz val="9"/>
      <color theme="1"/>
      <name val="Arial"/>
      <family val="2"/>
    </font>
    <font>
      <sz val="9"/>
      <color theme="1"/>
      <name val="Calibri"/>
      <family val="2"/>
      <scheme val="minor"/>
    </font>
    <font>
      <sz val="9"/>
      <name val="Arial"/>
      <family val="2"/>
    </font>
    <font>
      <b/>
      <sz val="9"/>
      <color theme="1"/>
      <name val="Arial"/>
      <family val="2"/>
    </font>
    <font>
      <b/>
      <sz val="9"/>
      <color theme="1"/>
      <name val="Aeial"/>
    </font>
    <font>
      <b/>
      <sz val="10"/>
      <name val="Arial"/>
      <family val="2"/>
    </font>
    <font>
      <b/>
      <sz val="11"/>
      <color theme="1"/>
      <name val="Calibri"/>
      <family val="2"/>
      <scheme val="minor"/>
    </font>
    <font>
      <b/>
      <sz val="14"/>
      <color rgb="FFFF0000"/>
      <name val="Arial"/>
      <family val="2"/>
    </font>
    <font>
      <b/>
      <sz val="14"/>
      <name val="Arial"/>
      <family val="2"/>
    </font>
    <font>
      <b/>
      <sz val="13"/>
      <name val="Arial"/>
      <family val="2"/>
    </font>
    <font>
      <b/>
      <sz val="13"/>
      <color theme="1"/>
      <name val="Arial"/>
      <family val="2"/>
    </font>
    <font>
      <b/>
      <sz val="12"/>
      <color theme="1"/>
      <name val="Arial"/>
      <family val="2"/>
    </font>
    <font>
      <b/>
      <sz val="11"/>
      <color theme="1"/>
      <name val="Arial"/>
      <family val="2"/>
    </font>
    <font>
      <sz val="10"/>
      <color theme="1"/>
      <name val="Arial"/>
      <family val="2"/>
    </font>
    <font>
      <b/>
      <sz val="10"/>
      <color theme="1"/>
      <name val="Arial"/>
      <family val="2"/>
    </font>
    <font>
      <sz val="8"/>
      <color theme="1"/>
      <name val="Arial"/>
      <family val="2"/>
    </font>
    <font>
      <b/>
      <i/>
      <sz val="10"/>
      <color theme="1"/>
      <name val="Arial"/>
      <family val="2"/>
    </font>
    <font>
      <u/>
      <sz val="11"/>
      <color theme="10"/>
      <name val="Calibri"/>
      <family val="2"/>
      <scheme val="minor"/>
    </font>
  </fonts>
  <fills count="11">
    <fill>
      <patternFill patternType="none"/>
    </fill>
    <fill>
      <patternFill patternType="gray125"/>
    </fill>
    <fill>
      <patternFill patternType="solid">
        <fgColor theme="0" tint="-0.14999847407452621"/>
        <bgColor indexed="64"/>
      </patternFill>
    </fill>
    <fill>
      <patternFill patternType="solid">
        <fgColor theme="4" tint="0.59999389629810485"/>
        <bgColor indexed="64"/>
      </patternFill>
    </fill>
    <fill>
      <patternFill patternType="solid">
        <fgColor theme="8" tint="0.39997558519241921"/>
        <bgColor indexed="64"/>
      </patternFill>
    </fill>
    <fill>
      <patternFill patternType="solid">
        <fgColor theme="2" tint="-9.9978637043366805E-2"/>
        <bgColor indexed="64"/>
      </patternFill>
    </fill>
    <fill>
      <patternFill patternType="solid">
        <fgColor theme="4" tint="0.79998168889431442"/>
        <bgColor indexed="64"/>
      </patternFill>
    </fill>
    <fill>
      <patternFill patternType="solid">
        <fgColor rgb="FFFFFF00"/>
        <bgColor indexed="64"/>
      </patternFill>
    </fill>
    <fill>
      <patternFill patternType="solid">
        <fgColor theme="7"/>
        <bgColor indexed="64"/>
      </patternFill>
    </fill>
    <fill>
      <patternFill patternType="solid">
        <fgColor theme="7" tint="0.59999389629810485"/>
        <bgColor indexed="64"/>
      </patternFill>
    </fill>
    <fill>
      <patternFill patternType="solid">
        <fgColor theme="0"/>
        <bgColor indexed="64"/>
      </patternFill>
    </fill>
  </fills>
  <borders count="19">
    <border>
      <left/>
      <right/>
      <top/>
      <bottom/>
      <diagonal/>
    </border>
    <border>
      <left style="thin">
        <color theme="4" tint="0.39994506668294322"/>
      </left>
      <right style="thin">
        <color theme="4" tint="0.39994506668294322"/>
      </right>
      <top/>
      <bottom style="thin">
        <color theme="4" tint="0.399945066682943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medium">
        <color auto="1"/>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indexed="64"/>
      </top>
      <bottom style="thin">
        <color rgb="FF000000"/>
      </bottom>
      <diagonal/>
    </border>
    <border>
      <left style="thin">
        <color rgb="FF000000"/>
      </left>
      <right/>
      <top style="thin">
        <color indexed="64"/>
      </top>
      <bottom style="thin">
        <color rgb="FF000000"/>
      </bottom>
      <diagonal/>
    </border>
    <border>
      <left style="thin">
        <color theme="4" tint="0.39994506668294322"/>
      </left>
      <right style="thin">
        <color theme="4" tint="0.39994506668294322"/>
      </right>
      <top/>
      <bottom/>
      <diagonal/>
    </border>
    <border>
      <left style="thin">
        <color indexed="64"/>
      </left>
      <right style="thin">
        <color indexed="64"/>
      </right>
      <top/>
      <bottom/>
      <diagonal/>
    </border>
    <border>
      <left style="medium">
        <color auto="1"/>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theme="4" tint="0.39994506668294322"/>
      </left>
      <right style="thin">
        <color theme="4" tint="0.39994506668294322"/>
      </right>
      <top style="thin">
        <color theme="4" tint="0.39994506668294322"/>
      </top>
      <bottom style="thin">
        <color theme="4" tint="0.39994506668294322"/>
      </bottom>
      <diagonal/>
    </border>
  </borders>
  <cellStyleXfs count="4">
    <xf numFmtId="0" fontId="0" fillId="0" borderId="0"/>
    <xf numFmtId="44" fontId="2" fillId="0" borderId="0" applyFont="0" applyFill="0" applyBorder="0" applyAlignment="0" applyProtection="0"/>
    <xf numFmtId="0" fontId="4" fillId="0" borderId="0"/>
    <xf numFmtId="0" fontId="23" fillId="0" borderId="0" applyNumberFormat="0" applyFill="0" applyBorder="0" applyAlignment="0" applyProtection="0"/>
  </cellStyleXfs>
  <cellXfs count="99">
    <xf numFmtId="0" fontId="0" fillId="0" borderId="0" xfId="0"/>
    <xf numFmtId="164" fontId="3" fillId="4" borderId="3" xfId="1" applyNumberFormat="1" applyFont="1" applyFill="1" applyBorder="1" applyAlignment="1" applyProtection="1">
      <alignment horizontal="center" vertical="center" wrapText="1"/>
      <protection locked="0"/>
    </xf>
    <xf numFmtId="0" fontId="3" fillId="4" borderId="13" xfId="0" applyFont="1" applyFill="1" applyBorder="1" applyAlignment="1">
      <alignment horizontal="center" vertical="center" wrapText="1"/>
    </xf>
    <xf numFmtId="164" fontId="3" fillId="4" borderId="13" xfId="1" applyNumberFormat="1" applyFont="1" applyFill="1" applyBorder="1" applyAlignment="1" applyProtection="1">
      <alignment horizontal="center" vertical="center" wrapText="1"/>
      <protection locked="0"/>
    </xf>
    <xf numFmtId="0" fontId="7" fillId="0" borderId="0" xfId="0" applyFont="1"/>
    <xf numFmtId="0" fontId="3" fillId="4" borderId="12" xfId="0" applyFont="1" applyFill="1" applyBorder="1" applyAlignment="1">
      <alignment horizontal="center" vertical="center"/>
    </xf>
    <xf numFmtId="0" fontId="6" fillId="0" borderId="2" xfId="0" applyFont="1" applyBorder="1" applyAlignment="1">
      <alignment vertical="top" wrapText="1"/>
    </xf>
    <xf numFmtId="0" fontId="7" fillId="0" borderId="2" xfId="0" applyFont="1" applyBorder="1" applyAlignment="1">
      <alignment vertical="center"/>
    </xf>
    <xf numFmtId="0" fontId="6" fillId="0" borderId="2" xfId="0" applyFont="1" applyBorder="1" applyAlignment="1">
      <alignment horizontal="left" vertical="top" wrapText="1"/>
    </xf>
    <xf numFmtId="0" fontId="7" fillId="0" borderId="2" xfId="0" applyFont="1" applyBorder="1" applyAlignment="1">
      <alignment horizontal="left" vertical="center"/>
    </xf>
    <xf numFmtId="0" fontId="7" fillId="0" borderId="0" xfId="0" applyFont="1" applyAlignment="1">
      <alignment horizontal="left"/>
    </xf>
    <xf numFmtId="0" fontId="6" fillId="0" borderId="2" xfId="0" applyFont="1" applyBorder="1" applyAlignment="1">
      <alignment vertical="center"/>
    </xf>
    <xf numFmtId="0" fontId="6" fillId="0" borderId="2" xfId="0" applyFont="1" applyBorder="1" applyAlignment="1">
      <alignment vertical="center" wrapText="1"/>
    </xf>
    <xf numFmtId="0" fontId="8" fillId="0" borderId="2" xfId="0" applyFont="1" applyBorder="1" applyAlignment="1">
      <alignment vertical="center" wrapText="1"/>
    </xf>
    <xf numFmtId="0" fontId="8" fillId="0" borderId="2" xfId="0" applyFont="1" applyBorder="1" applyAlignment="1">
      <alignment vertical="top" wrapText="1"/>
    </xf>
    <xf numFmtId="0" fontId="7" fillId="0" borderId="0" xfId="0" applyFont="1" applyAlignment="1">
      <alignment vertical="top"/>
    </xf>
    <xf numFmtId="0" fontId="6" fillId="0" borderId="2" xfId="0" applyFont="1" applyBorder="1" applyAlignment="1">
      <alignment horizontal="left" vertical="center" wrapText="1"/>
    </xf>
    <xf numFmtId="165" fontId="9" fillId="2" borderId="7" xfId="0" applyNumberFormat="1" applyFont="1" applyFill="1" applyBorder="1" applyAlignment="1">
      <alignment horizontal="center" vertical="center"/>
    </xf>
    <xf numFmtId="0" fontId="3" fillId="4" borderId="1" xfId="0" applyFont="1" applyFill="1" applyBorder="1" applyAlignment="1">
      <alignment horizontal="center" vertical="center"/>
    </xf>
    <xf numFmtId="0" fontId="3" fillId="4" borderId="1" xfId="0" applyFont="1" applyFill="1" applyBorder="1" applyAlignment="1">
      <alignment horizontal="center" vertical="center" wrapText="1"/>
    </xf>
    <xf numFmtId="0" fontId="3" fillId="4" borderId="12" xfId="0" applyFont="1" applyFill="1" applyBorder="1" applyAlignment="1">
      <alignment horizontal="center" vertical="center" wrapText="1"/>
    </xf>
    <xf numFmtId="1" fontId="8" fillId="0" borderId="2" xfId="0" applyNumberFormat="1" applyFont="1" applyBorder="1" applyAlignment="1">
      <alignment horizontal="center" vertical="center" wrapText="1" shrinkToFit="1"/>
    </xf>
    <xf numFmtId="0" fontId="8" fillId="0" borderId="2" xfId="0" applyFont="1" applyBorder="1" applyAlignment="1">
      <alignment horizontal="left" vertical="center" wrapText="1"/>
    </xf>
    <xf numFmtId="0" fontId="8" fillId="0" borderId="2" xfId="0" applyFont="1" applyBorder="1" applyAlignment="1">
      <alignment horizontal="center" vertical="center" wrapText="1"/>
    </xf>
    <xf numFmtId="1" fontId="8" fillId="0" borderId="4" xfId="0" applyNumberFormat="1" applyFont="1" applyBorder="1" applyAlignment="1">
      <alignment horizontal="center" vertical="center" wrapText="1" shrinkToFit="1"/>
    </xf>
    <xf numFmtId="1" fontId="1" fillId="0" borderId="2" xfId="0" applyNumberFormat="1" applyFont="1" applyBorder="1" applyAlignment="1">
      <alignment horizontal="center" vertical="center" wrapText="1" shrinkToFit="1"/>
    </xf>
    <xf numFmtId="1" fontId="1" fillId="0" borderId="4" xfId="0" applyNumberFormat="1" applyFont="1" applyBorder="1" applyAlignment="1">
      <alignment horizontal="center" vertical="center" wrapText="1" shrinkToFit="1"/>
    </xf>
    <xf numFmtId="1" fontId="1" fillId="0" borderId="8" xfId="0" applyNumberFormat="1" applyFont="1" applyBorder="1" applyAlignment="1">
      <alignment horizontal="center" vertical="center" wrapText="1" shrinkToFit="1"/>
    </xf>
    <xf numFmtId="0" fontId="8" fillId="0" borderId="3" xfId="0" applyFont="1" applyBorder="1" applyAlignment="1">
      <alignment horizontal="left" vertical="center" wrapText="1"/>
    </xf>
    <xf numFmtId="1" fontId="1" fillId="0" borderId="9" xfId="0" applyNumberFormat="1" applyFont="1" applyBorder="1" applyAlignment="1">
      <alignment horizontal="center" vertical="center" wrapText="1" shrinkToFit="1"/>
    </xf>
    <xf numFmtId="0" fontId="8" fillId="0" borderId="10" xfId="0" applyFont="1" applyBorder="1" applyAlignment="1">
      <alignment horizontal="left" vertical="center" wrapText="1"/>
    </xf>
    <xf numFmtId="0" fontId="8" fillId="0" borderId="10" xfId="0" applyFont="1" applyBorder="1" applyAlignment="1">
      <alignment horizontal="center" vertical="center" wrapText="1"/>
    </xf>
    <xf numFmtId="1" fontId="1" fillId="0" borderId="11" xfId="0" applyNumberFormat="1" applyFont="1" applyBorder="1" applyAlignment="1">
      <alignment horizontal="center" vertical="center" wrapText="1" shrinkToFit="1"/>
    </xf>
    <xf numFmtId="0" fontId="6" fillId="0" borderId="0" xfId="0" applyFont="1" applyAlignment="1">
      <alignment horizontal="center" vertical="center"/>
    </xf>
    <xf numFmtId="0" fontId="7" fillId="0" borderId="0" xfId="0" applyFont="1" applyAlignment="1">
      <alignment vertical="center"/>
    </xf>
    <xf numFmtId="0" fontId="6" fillId="0" borderId="0" xfId="0" applyFont="1" applyAlignment="1">
      <alignment vertical="top"/>
    </xf>
    <xf numFmtId="3" fontId="6" fillId="0" borderId="0" xfId="0" applyNumberFormat="1" applyFont="1" applyAlignment="1">
      <alignment horizontal="center" vertical="center"/>
    </xf>
    <xf numFmtId="0" fontId="6" fillId="0" borderId="6" xfId="0" applyFont="1" applyBorder="1" applyAlignment="1">
      <alignment horizontal="center" vertical="center"/>
    </xf>
    <xf numFmtId="164" fontId="7" fillId="6" borderId="2" xfId="1" applyNumberFormat="1" applyFont="1" applyFill="1" applyBorder="1" applyAlignment="1">
      <alignment vertical="center"/>
    </xf>
    <xf numFmtId="0" fontId="6" fillId="0" borderId="2" xfId="0" applyFont="1" applyBorder="1" applyAlignment="1">
      <alignment wrapText="1"/>
    </xf>
    <xf numFmtId="165" fontId="9" fillId="2" borderId="15" xfId="0" applyNumberFormat="1" applyFont="1" applyFill="1" applyBorder="1" applyAlignment="1">
      <alignment vertical="center"/>
    </xf>
    <xf numFmtId="165" fontId="9" fillId="2" borderId="16" xfId="0" applyNumberFormat="1" applyFont="1" applyFill="1" applyBorder="1" applyAlignment="1">
      <alignment horizontal="center" vertical="center"/>
    </xf>
    <xf numFmtId="165" fontId="9" fillId="0" borderId="0" xfId="0" applyNumberFormat="1" applyFont="1" applyAlignment="1">
      <alignment horizontal="center" vertical="center"/>
    </xf>
    <xf numFmtId="165" fontId="9" fillId="0" borderId="0" xfId="0" applyNumberFormat="1" applyFont="1" applyAlignment="1">
      <alignment vertical="center"/>
    </xf>
    <xf numFmtId="164" fontId="10" fillId="0" borderId="0" xfId="1" applyNumberFormat="1" applyFont="1" applyFill="1" applyBorder="1" applyAlignment="1">
      <alignment vertical="center"/>
    </xf>
    <xf numFmtId="0" fontId="6" fillId="0" borderId="2" xfId="0" applyFont="1" applyBorder="1" applyAlignment="1">
      <alignment horizontal="center" vertical="center" wrapText="1"/>
    </xf>
    <xf numFmtId="0" fontId="21" fillId="0" borderId="18" xfId="0" applyFont="1" applyBorder="1" applyAlignment="1">
      <alignment horizontal="center" vertical="top" wrapText="1"/>
    </xf>
    <xf numFmtId="0" fontId="21" fillId="0" borderId="18" xfId="0" applyFont="1" applyBorder="1" applyAlignment="1">
      <alignment horizontal="center" vertical="center" wrapText="1"/>
    </xf>
    <xf numFmtId="0" fontId="8" fillId="0" borderId="2" xfId="0" applyFont="1" applyBorder="1" applyAlignment="1">
      <alignment horizontal="center" vertical="center"/>
    </xf>
    <xf numFmtId="164" fontId="10" fillId="8" borderId="17" xfId="1" applyNumberFormat="1" applyFont="1" applyFill="1" applyBorder="1" applyAlignment="1">
      <alignment vertical="center"/>
    </xf>
    <xf numFmtId="165" fontId="9" fillId="9" borderId="16" xfId="0" applyNumberFormat="1" applyFont="1" applyFill="1" applyBorder="1" applyAlignment="1">
      <alignment horizontal="right" vertical="center"/>
    </xf>
    <xf numFmtId="165" fontId="9" fillId="9" borderId="7" xfId="0" applyNumberFormat="1" applyFont="1" applyFill="1" applyBorder="1" applyAlignment="1">
      <alignment horizontal="right" vertical="center"/>
    </xf>
    <xf numFmtId="165" fontId="7" fillId="8" borderId="6" xfId="0" applyNumberFormat="1" applyFont="1" applyFill="1" applyBorder="1" applyAlignment="1">
      <alignment vertical="center"/>
    </xf>
    <xf numFmtId="0" fontId="6" fillId="0" borderId="2" xfId="0" applyFont="1" applyBorder="1" applyAlignment="1">
      <alignment horizontal="center" vertical="center"/>
    </xf>
    <xf numFmtId="165" fontId="9" fillId="3" borderId="6" xfId="0" applyNumberFormat="1" applyFont="1" applyFill="1" applyBorder="1" applyAlignment="1">
      <alignment horizontal="center" vertical="center" wrapText="1"/>
    </xf>
    <xf numFmtId="44" fontId="7" fillId="0" borderId="2" xfId="1" applyFont="1" applyBorder="1" applyAlignment="1">
      <alignment vertical="center"/>
    </xf>
    <xf numFmtId="0" fontId="7" fillId="10" borderId="2" xfId="0" applyFont="1" applyFill="1" applyBorder="1" applyAlignment="1">
      <alignment vertical="center"/>
    </xf>
    <xf numFmtId="44" fontId="7" fillId="6" borderId="2" xfId="1" applyFont="1" applyFill="1" applyBorder="1" applyAlignment="1">
      <alignment vertical="center"/>
    </xf>
    <xf numFmtId="44" fontId="7" fillId="0" borderId="0" xfId="1" applyFont="1"/>
    <xf numFmtId="0" fontId="7" fillId="7" borderId="0" xfId="0" applyFont="1" applyFill="1"/>
    <xf numFmtId="164" fontId="7" fillId="0" borderId="0" xfId="1" applyNumberFormat="1" applyFont="1"/>
    <xf numFmtId="164" fontId="7" fillId="0" borderId="0" xfId="1" applyNumberFormat="1" applyFont="1" applyAlignment="1">
      <alignment horizontal="left"/>
    </xf>
    <xf numFmtId="164" fontId="7" fillId="0" borderId="0" xfId="1" applyNumberFormat="1" applyFont="1" applyAlignment="1">
      <alignment vertical="top"/>
    </xf>
    <xf numFmtId="0" fontId="19" fillId="0" borderId="6" xfId="0" applyFont="1" applyBorder="1" applyAlignment="1">
      <alignment horizontal="left" vertical="center" wrapText="1"/>
    </xf>
    <xf numFmtId="0" fontId="19" fillId="0" borderId="7" xfId="0" applyFont="1" applyBorder="1" applyAlignment="1">
      <alignment horizontal="left" vertical="center" wrapText="1"/>
    </xf>
    <xf numFmtId="0" fontId="4" fillId="0" borderId="2" xfId="0" applyFont="1" applyBorder="1" applyAlignment="1" applyProtection="1">
      <alignment horizontal="left" vertical="center" wrapText="1"/>
      <protection locked="0"/>
    </xf>
    <xf numFmtId="0" fontId="19" fillId="0" borderId="2" xfId="0" applyFont="1" applyBorder="1" applyAlignment="1">
      <alignment horizontal="left" vertical="top" wrapText="1"/>
    </xf>
    <xf numFmtId="0" fontId="19" fillId="0" borderId="2" xfId="0" applyFont="1" applyBorder="1" applyAlignment="1">
      <alignment horizontal="left" vertical="top"/>
    </xf>
    <xf numFmtId="0" fontId="20" fillId="0" borderId="2" xfId="0" applyFont="1" applyBorder="1" applyAlignment="1" applyProtection="1">
      <alignment horizontal="left" vertical="center" wrapText="1"/>
      <protection locked="0"/>
    </xf>
    <xf numFmtId="0" fontId="20" fillId="0" borderId="6" xfId="0" applyFont="1" applyBorder="1" applyAlignment="1">
      <alignment horizontal="left" vertical="center" wrapText="1"/>
    </xf>
    <xf numFmtId="0" fontId="5" fillId="0" borderId="2" xfId="0" applyFont="1" applyBorder="1" applyAlignment="1">
      <alignment horizontal="right" vertical="center"/>
    </xf>
    <xf numFmtId="0" fontId="5" fillId="0" borderId="2" xfId="0" applyFont="1" applyBorder="1" applyAlignment="1">
      <alignment horizontal="center" vertical="center"/>
    </xf>
    <xf numFmtId="0" fontId="23" fillId="0" borderId="2" xfId="3" applyBorder="1" applyAlignment="1">
      <alignment horizontal="center" vertical="center"/>
    </xf>
    <xf numFmtId="0" fontId="12" fillId="3" borderId="2" xfId="0" applyFont="1" applyFill="1" applyBorder="1" applyAlignment="1">
      <alignment horizontal="center"/>
    </xf>
    <xf numFmtId="0" fontId="20" fillId="7" borderId="2" xfId="2" applyFont="1" applyFill="1" applyBorder="1" applyAlignment="1" applyProtection="1">
      <alignment horizontal="left" vertical="center" wrapText="1"/>
      <protection locked="0"/>
    </xf>
    <xf numFmtId="0" fontId="19" fillId="7" borderId="2" xfId="2" applyFont="1" applyFill="1" applyBorder="1" applyAlignment="1" applyProtection="1">
      <alignment horizontal="left" vertical="center" wrapText="1"/>
      <protection locked="0"/>
    </xf>
    <xf numFmtId="0" fontId="13" fillId="3" borderId="3" xfId="0" applyFont="1" applyFill="1" applyBorder="1" applyAlignment="1">
      <alignment horizontal="center" vertical="center" wrapText="1"/>
    </xf>
    <xf numFmtId="165" fontId="18" fillId="2" borderId="14" xfId="0" applyNumberFormat="1" applyFont="1" applyFill="1" applyBorder="1" applyAlignment="1">
      <alignment horizontal="center" vertical="center"/>
    </xf>
    <xf numFmtId="165" fontId="18" fillId="2" borderId="15" xfId="0" applyNumberFormat="1" applyFont="1" applyFill="1" applyBorder="1" applyAlignment="1">
      <alignment horizontal="center" vertical="center"/>
    </xf>
    <xf numFmtId="165" fontId="18" fillId="2" borderId="16" xfId="0" applyNumberFormat="1" applyFont="1" applyFill="1" applyBorder="1" applyAlignment="1">
      <alignment horizontal="center" vertical="center"/>
    </xf>
    <xf numFmtId="165" fontId="18" fillId="2" borderId="5" xfId="0" applyNumberFormat="1" applyFont="1" applyFill="1" applyBorder="1" applyAlignment="1">
      <alignment horizontal="center" vertical="center"/>
    </xf>
    <xf numFmtId="165" fontId="18" fillId="2" borderId="6" xfId="0" applyNumberFormat="1" applyFont="1" applyFill="1" applyBorder="1" applyAlignment="1">
      <alignment horizontal="center" vertical="center"/>
    </xf>
    <xf numFmtId="165" fontId="18" fillId="2" borderId="7" xfId="0" applyNumberFormat="1" applyFont="1" applyFill="1" applyBorder="1" applyAlignment="1">
      <alignment horizontal="center" vertical="center"/>
    </xf>
    <xf numFmtId="0" fontId="17" fillId="0" borderId="6" xfId="0" applyFont="1" applyBorder="1" applyAlignment="1">
      <alignment horizontal="center" vertical="center"/>
    </xf>
    <xf numFmtId="0" fontId="17" fillId="0" borderId="15" xfId="0" applyFont="1" applyBorder="1" applyAlignment="1">
      <alignment horizontal="center" vertical="center"/>
    </xf>
    <xf numFmtId="0" fontId="6" fillId="0" borderId="2" xfId="0" applyFont="1" applyBorder="1" applyAlignment="1">
      <alignment horizontal="center" vertical="center"/>
    </xf>
    <xf numFmtId="165" fontId="9" fillId="3" borderId="4" xfId="0" applyNumberFormat="1" applyFont="1" applyFill="1" applyBorder="1" applyAlignment="1">
      <alignment horizontal="center" vertical="center" wrapText="1"/>
    </xf>
    <xf numFmtId="165" fontId="9" fillId="3" borderId="6" xfId="0" applyNumberFormat="1" applyFont="1" applyFill="1" applyBorder="1" applyAlignment="1">
      <alignment horizontal="center" vertical="center" wrapText="1"/>
    </xf>
    <xf numFmtId="164" fontId="9" fillId="5" borderId="2" xfId="1"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13" xfId="0" applyFont="1" applyBorder="1" applyAlignment="1">
      <alignment horizontal="center" vertical="center"/>
    </xf>
    <xf numFmtId="0" fontId="6" fillId="0" borderId="3" xfId="0" applyFont="1" applyBorder="1" applyAlignment="1">
      <alignment horizontal="center" vertical="center"/>
    </xf>
    <xf numFmtId="165" fontId="16" fillId="2" borderId="14" xfId="0" applyNumberFormat="1" applyFont="1" applyFill="1" applyBorder="1" applyAlignment="1">
      <alignment horizontal="center" vertical="center"/>
    </xf>
    <xf numFmtId="165" fontId="16" fillId="2" borderId="15" xfId="0" applyNumberFormat="1" applyFont="1" applyFill="1" applyBorder="1" applyAlignment="1">
      <alignment horizontal="center" vertical="center"/>
    </xf>
    <xf numFmtId="0" fontId="14" fillId="0" borderId="2" xfId="0" applyFont="1" applyBorder="1" applyAlignment="1">
      <alignment horizontal="center" vertical="center" wrapText="1"/>
    </xf>
    <xf numFmtId="0" fontId="11" fillId="0" borderId="2" xfId="0" applyFont="1" applyBorder="1" applyAlignment="1">
      <alignment horizontal="center" vertical="center" wrapText="1"/>
    </xf>
    <xf numFmtId="0" fontId="15" fillId="0" borderId="2" xfId="0" applyFont="1" applyBorder="1" applyAlignment="1">
      <alignment horizontal="center" wrapText="1"/>
    </xf>
    <xf numFmtId="0" fontId="15" fillId="0" borderId="2" xfId="0" applyFont="1" applyBorder="1" applyAlignment="1">
      <alignment horizontal="center"/>
    </xf>
    <xf numFmtId="0" fontId="13" fillId="3" borderId="2" xfId="0" applyFont="1" applyFill="1" applyBorder="1" applyAlignment="1">
      <alignment horizontal="center" vertical="center" wrapText="1"/>
    </xf>
  </cellXfs>
  <cellStyles count="4">
    <cellStyle name="Hipervínculo" xfId="3" builtinId="8"/>
    <cellStyle name="Moneda" xfId="1" builtinId="4"/>
    <cellStyle name="Normal" xfId="0" builtinId="0"/>
    <cellStyle name="Normal 2" xfId="2" xr:uid="{DB879E46-B4D5-44BB-BD14-F7FFDE726DA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173183</xdr:colOff>
      <xdr:row>0</xdr:row>
      <xdr:rowOff>147204</xdr:rowOff>
    </xdr:from>
    <xdr:to>
      <xdr:col>1</xdr:col>
      <xdr:colOff>787978</xdr:colOff>
      <xdr:row>0</xdr:row>
      <xdr:rowOff>561975</xdr:rowOff>
    </xdr:to>
    <xdr:pic>
      <xdr:nvPicPr>
        <xdr:cNvPr id="2" name="Imagen 1">
          <a:extLst>
            <a:ext uri="{FF2B5EF4-FFF2-40B4-BE49-F238E27FC236}">
              <a16:creationId xmlns:a16="http://schemas.microsoft.com/office/drawing/2014/main" id="{A3DCD6B1-E83C-4479-B6B8-01BFE837A0AE}"/>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3183" y="147204"/>
          <a:ext cx="1062470" cy="41477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ADMINISTRACION@FERREINDUSTRIA.COM.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F682E-342B-4079-BBDF-76ADC3E4160B}">
  <dimension ref="A1:N124"/>
  <sheetViews>
    <sheetView showGridLines="0" tabSelected="1" topLeftCell="A94" zoomScaleNormal="100" workbookViewId="0">
      <selection activeCell="F103" sqref="F103:I103"/>
    </sheetView>
  </sheetViews>
  <sheetFormatPr baseColWidth="10" defaultRowHeight="12"/>
  <cols>
    <col min="1" max="1" width="6.7109375" style="33" customWidth="1"/>
    <col min="2" max="2" width="58" style="35" customWidth="1"/>
    <col min="3" max="3" width="13.42578125" style="33" customWidth="1"/>
    <col min="4" max="4" width="12.28515625" style="36" customWidth="1"/>
    <col min="5" max="7" width="11.42578125" style="34"/>
    <col min="8" max="8" width="13.28515625" style="34" customWidth="1"/>
    <col min="9" max="9" width="14" style="34" customWidth="1"/>
    <col min="10" max="11" width="11.42578125" style="4"/>
    <col min="12" max="12" width="11.42578125" style="4" hidden="1" customWidth="1"/>
    <col min="13" max="13" width="14.28515625" style="4" customWidth="1"/>
    <col min="14" max="14" width="12.42578125" style="60" hidden="1" customWidth="1"/>
    <col min="15" max="16384" width="11.42578125" style="4"/>
  </cols>
  <sheetData>
    <row r="1" spans="1:14" ht="48.75" customHeight="1">
      <c r="A1" s="94" t="s">
        <v>111</v>
      </c>
      <c r="B1" s="95"/>
      <c r="C1" s="95"/>
      <c r="D1" s="95"/>
      <c r="E1" s="95"/>
      <c r="F1" s="95"/>
      <c r="G1" s="95"/>
      <c r="H1" s="95"/>
      <c r="I1" s="95"/>
    </row>
    <row r="2" spans="1:14" ht="58.5" customHeight="1">
      <c r="A2" s="96" t="s">
        <v>53</v>
      </c>
      <c r="B2" s="97"/>
      <c r="C2" s="97"/>
      <c r="D2" s="97"/>
      <c r="E2" s="97"/>
      <c r="F2" s="97"/>
      <c r="G2" s="97"/>
      <c r="H2" s="97"/>
      <c r="I2" s="97"/>
      <c r="L2" s="59">
        <v>0.96042216818583082</v>
      </c>
    </row>
    <row r="3" spans="1:14" ht="23.25" customHeight="1">
      <c r="A3" s="98" t="s">
        <v>54</v>
      </c>
      <c r="B3" s="98"/>
      <c r="C3" s="98"/>
      <c r="D3" s="98"/>
      <c r="E3" s="98"/>
      <c r="F3" s="98"/>
      <c r="G3" s="98"/>
      <c r="H3" s="98"/>
      <c r="I3" s="98"/>
    </row>
    <row r="4" spans="1:14" ht="35.25" customHeight="1">
      <c r="A4" s="5" t="s">
        <v>0</v>
      </c>
      <c r="B4" s="5" t="s">
        <v>48</v>
      </c>
      <c r="C4" s="5" t="s">
        <v>5</v>
      </c>
      <c r="D4" s="2" t="s">
        <v>1</v>
      </c>
      <c r="E4" s="2" t="s">
        <v>49</v>
      </c>
      <c r="F4" s="3" t="s">
        <v>50</v>
      </c>
      <c r="G4" s="3" t="s">
        <v>51</v>
      </c>
      <c r="H4" s="3" t="s">
        <v>76</v>
      </c>
      <c r="I4" s="3" t="s">
        <v>77</v>
      </c>
    </row>
    <row r="5" spans="1:14" ht="60.75" customHeight="1">
      <c r="A5" s="53">
        <v>1</v>
      </c>
      <c r="B5" s="6" t="s">
        <v>7</v>
      </c>
      <c r="C5" s="53" t="s">
        <v>2</v>
      </c>
      <c r="D5" s="53">
        <v>5</v>
      </c>
      <c r="E5" s="7" t="s">
        <v>141</v>
      </c>
      <c r="F5" s="38">
        <f>+L5*$L$2</f>
        <v>306487.6624945965</v>
      </c>
      <c r="G5" s="38">
        <f>F5*19%</f>
        <v>58232.655873973337</v>
      </c>
      <c r="H5" s="55">
        <f t="shared" ref="H5:H68" si="0">+F5+G5</f>
        <v>364720.31836856983</v>
      </c>
      <c r="I5" s="55">
        <f>+H5*D5</f>
        <v>1823601.5918428493</v>
      </c>
      <c r="L5" s="38">
        <v>319117.64705882402</v>
      </c>
      <c r="M5" s="58"/>
      <c r="N5" s="60">
        <v>306487.6624945965</v>
      </c>
    </row>
    <row r="6" spans="1:14" ht="60.75" customHeight="1">
      <c r="A6" s="53">
        <f>A5+1</f>
        <v>2</v>
      </c>
      <c r="B6" s="6" t="s">
        <v>8</v>
      </c>
      <c r="C6" s="53" t="s">
        <v>2</v>
      </c>
      <c r="D6" s="53">
        <v>5</v>
      </c>
      <c r="E6" s="7" t="s">
        <v>141</v>
      </c>
      <c r="F6" s="38">
        <f t="shared" ref="F6:F69" si="1">+L6*$L$2</f>
        <v>141146.70873090829</v>
      </c>
      <c r="G6" s="38">
        <f t="shared" ref="G6:G69" si="2">F6*19%</f>
        <v>26817.874658872573</v>
      </c>
      <c r="H6" s="55">
        <f t="shared" si="0"/>
        <v>167964.58338978086</v>
      </c>
      <c r="I6" s="55">
        <f t="shared" ref="I6:I69" si="3">+H6*D6</f>
        <v>839822.91694890428</v>
      </c>
      <c r="L6" s="38">
        <v>146963.19327731093</v>
      </c>
      <c r="M6" s="58"/>
      <c r="N6" s="60">
        <v>141146.70873090829</v>
      </c>
    </row>
    <row r="7" spans="1:14" ht="42.75" customHeight="1">
      <c r="A7" s="53">
        <v>3</v>
      </c>
      <c r="B7" s="6" t="s">
        <v>18</v>
      </c>
      <c r="C7" s="53" t="s">
        <v>3</v>
      </c>
      <c r="D7" s="53">
        <v>5</v>
      </c>
      <c r="E7" s="7" t="s">
        <v>141</v>
      </c>
      <c r="F7" s="38">
        <f t="shared" si="1"/>
        <v>72590.483041880056</v>
      </c>
      <c r="G7" s="38">
        <f t="shared" si="2"/>
        <v>13792.19177795721</v>
      </c>
      <c r="H7" s="55">
        <f t="shared" si="0"/>
        <v>86382.674819837266</v>
      </c>
      <c r="I7" s="55">
        <f t="shared" si="3"/>
        <v>431913.37409918633</v>
      </c>
      <c r="L7" s="38">
        <v>75581.848739495792</v>
      </c>
      <c r="M7" s="58"/>
      <c r="N7" s="60">
        <v>72590.483041880056</v>
      </c>
    </row>
    <row r="8" spans="1:14" ht="74.25" customHeight="1">
      <c r="A8" s="53">
        <v>4</v>
      </c>
      <c r="B8" s="6" t="s">
        <v>78</v>
      </c>
      <c r="C8" s="53" t="s">
        <v>3</v>
      </c>
      <c r="D8" s="53">
        <v>5</v>
      </c>
      <c r="E8" s="7" t="s">
        <v>141</v>
      </c>
      <c r="F8" s="38">
        <f t="shared" si="1"/>
        <v>133984.21917310831</v>
      </c>
      <c r="G8" s="38">
        <f t="shared" si="2"/>
        <v>25457.00164289058</v>
      </c>
      <c r="H8" s="55">
        <f t="shared" si="0"/>
        <v>159441.22081599891</v>
      </c>
      <c r="I8" s="55">
        <f t="shared" si="3"/>
        <v>797206.10407999461</v>
      </c>
      <c r="L8" s="38">
        <v>139505.5462184874</v>
      </c>
      <c r="M8" s="58"/>
      <c r="N8" s="60">
        <v>133984.21917310831</v>
      </c>
    </row>
    <row r="9" spans="1:14" ht="113.25" customHeight="1">
      <c r="A9" s="53">
        <v>5</v>
      </c>
      <c r="B9" s="6" t="s">
        <v>10</v>
      </c>
      <c r="C9" s="53" t="s">
        <v>5</v>
      </c>
      <c r="D9" s="53">
        <v>5</v>
      </c>
      <c r="E9" s="7" t="s">
        <v>141</v>
      </c>
      <c r="F9" s="38">
        <f t="shared" si="1"/>
        <v>243212.62882215669</v>
      </c>
      <c r="G9" s="38">
        <f t="shared" si="2"/>
        <v>46210.399476209772</v>
      </c>
      <c r="H9" s="55">
        <f t="shared" si="0"/>
        <v>289423.02829836647</v>
      </c>
      <c r="I9" s="55">
        <f t="shared" si="3"/>
        <v>1447115.1414918322</v>
      </c>
      <c r="L9" s="38">
        <v>253235.12605042016</v>
      </c>
      <c r="M9" s="58"/>
      <c r="N9" s="60">
        <v>243212.62882215669</v>
      </c>
    </row>
    <row r="10" spans="1:14" ht="57.75" customHeight="1">
      <c r="A10" s="53">
        <v>6</v>
      </c>
      <c r="B10" s="6" t="s">
        <v>13</v>
      </c>
      <c r="C10" s="53" t="s">
        <v>3</v>
      </c>
      <c r="D10" s="53">
        <v>5</v>
      </c>
      <c r="E10" s="7" t="s">
        <v>142</v>
      </c>
      <c r="F10" s="38">
        <f t="shared" si="1"/>
        <v>31972.373271161086</v>
      </c>
      <c r="G10" s="38">
        <f t="shared" si="2"/>
        <v>6074.7509215206064</v>
      </c>
      <c r="H10" s="55">
        <f t="shared" si="0"/>
        <v>38047.124192681695</v>
      </c>
      <c r="I10" s="55">
        <f t="shared" si="3"/>
        <v>190235.62096340847</v>
      </c>
      <c r="L10" s="38">
        <v>33289.915966386558</v>
      </c>
      <c r="M10" s="58"/>
      <c r="N10" s="60">
        <v>31972.373271161086</v>
      </c>
    </row>
    <row r="11" spans="1:14" ht="44.45" customHeight="1">
      <c r="A11" s="53">
        <v>7</v>
      </c>
      <c r="B11" s="8" t="s">
        <v>38</v>
      </c>
      <c r="C11" s="53" t="s">
        <v>3</v>
      </c>
      <c r="D11" s="53">
        <v>10</v>
      </c>
      <c r="E11" s="7" t="s">
        <v>143</v>
      </c>
      <c r="F11" s="38">
        <f t="shared" si="1"/>
        <v>1419.8106540105157</v>
      </c>
      <c r="G11" s="38">
        <f t="shared" si="2"/>
        <v>269.76402426199797</v>
      </c>
      <c r="H11" s="55">
        <f t="shared" si="0"/>
        <v>1689.5746782725137</v>
      </c>
      <c r="I11" s="55">
        <f t="shared" si="3"/>
        <v>16895.746782725138</v>
      </c>
      <c r="L11" s="38">
        <v>1478.3193277310925</v>
      </c>
      <c r="M11" s="58"/>
      <c r="N11" s="60">
        <v>1419.8106540105157</v>
      </c>
    </row>
    <row r="12" spans="1:14" ht="75.75" customHeight="1">
      <c r="A12" s="53">
        <f t="shared" ref="A12" si="4">A11+1</f>
        <v>8</v>
      </c>
      <c r="B12" s="8" t="s">
        <v>39</v>
      </c>
      <c r="C12" s="53" t="s">
        <v>3</v>
      </c>
      <c r="D12" s="53">
        <v>10</v>
      </c>
      <c r="E12" s="7" t="s">
        <v>144</v>
      </c>
      <c r="F12" s="38">
        <f t="shared" si="1"/>
        <v>34522.576604802758</v>
      </c>
      <c r="G12" s="38">
        <f t="shared" si="2"/>
        <v>6559.2895549125242</v>
      </c>
      <c r="H12" s="55">
        <f t="shared" si="0"/>
        <v>41081.866159715282</v>
      </c>
      <c r="I12" s="55">
        <f t="shared" si="3"/>
        <v>410818.66159715282</v>
      </c>
      <c r="L12" s="38">
        <v>35945.210084033621</v>
      </c>
      <c r="M12" s="58"/>
      <c r="N12" s="60">
        <v>34522.576604802758</v>
      </c>
    </row>
    <row r="13" spans="1:14" ht="158.25" customHeight="1">
      <c r="A13" s="53">
        <v>9</v>
      </c>
      <c r="B13" s="8" t="s">
        <v>110</v>
      </c>
      <c r="C13" s="53" t="s">
        <v>3</v>
      </c>
      <c r="D13" s="53">
        <v>5</v>
      </c>
      <c r="E13" s="7" t="s">
        <v>145</v>
      </c>
      <c r="F13" s="38">
        <f t="shared" si="1"/>
        <v>24230.402102640579</v>
      </c>
      <c r="G13" s="38">
        <f t="shared" si="2"/>
        <v>4603.7763995017103</v>
      </c>
      <c r="H13" s="55">
        <f t="shared" si="0"/>
        <v>28834.178502142291</v>
      </c>
      <c r="I13" s="55">
        <f t="shared" si="3"/>
        <v>144170.89251071145</v>
      </c>
      <c r="L13" s="38">
        <v>25228.907563025212</v>
      </c>
      <c r="M13" s="58"/>
      <c r="N13" s="60">
        <v>24230.402102640579</v>
      </c>
    </row>
    <row r="14" spans="1:14" s="10" customFormat="1" ht="37.5" customHeight="1">
      <c r="A14" s="53">
        <f t="shared" ref="A14" si="5">A13+1</f>
        <v>10</v>
      </c>
      <c r="B14" s="39" t="s">
        <v>112</v>
      </c>
      <c r="C14" s="53" t="s">
        <v>3</v>
      </c>
      <c r="D14" s="53">
        <v>5</v>
      </c>
      <c r="E14" s="9" t="s">
        <v>146</v>
      </c>
      <c r="F14" s="38">
        <f t="shared" si="1"/>
        <v>14777.265319844779</v>
      </c>
      <c r="G14" s="38">
        <f t="shared" si="2"/>
        <v>2807.6804107705079</v>
      </c>
      <c r="H14" s="55">
        <f t="shared" si="0"/>
        <v>17584.945730615287</v>
      </c>
      <c r="I14" s="55">
        <f t="shared" si="3"/>
        <v>87924.72865307644</v>
      </c>
      <c r="L14" s="38">
        <v>15386.218487394957</v>
      </c>
      <c r="M14" s="58"/>
      <c r="N14" s="61">
        <v>14777.265319844779</v>
      </c>
    </row>
    <row r="15" spans="1:14" ht="90" customHeight="1">
      <c r="A15" s="53">
        <v>11</v>
      </c>
      <c r="B15" s="6" t="s">
        <v>24</v>
      </c>
      <c r="C15" s="53" t="s">
        <v>3</v>
      </c>
      <c r="D15" s="53">
        <v>3</v>
      </c>
      <c r="E15" s="7" t="s">
        <v>147</v>
      </c>
      <c r="F15" s="38">
        <f t="shared" si="1"/>
        <v>325748.83491852676</v>
      </c>
      <c r="G15" s="38">
        <f t="shared" si="2"/>
        <v>61892.278634520088</v>
      </c>
      <c r="H15" s="55">
        <f t="shared" si="0"/>
        <v>387641.11355304683</v>
      </c>
      <c r="I15" s="55">
        <f t="shared" si="3"/>
        <v>1162923.3406591406</v>
      </c>
      <c r="L15" s="38">
        <v>339172.54901960783</v>
      </c>
      <c r="M15" s="58"/>
      <c r="N15" s="60">
        <v>325748.83491852676</v>
      </c>
    </row>
    <row r="16" spans="1:14" ht="73.5" customHeight="1">
      <c r="A16" s="53">
        <v>12</v>
      </c>
      <c r="B16" s="6" t="s">
        <v>25</v>
      </c>
      <c r="C16" s="53" t="s">
        <v>3</v>
      </c>
      <c r="D16" s="53">
        <v>3</v>
      </c>
      <c r="E16" s="7" t="s">
        <v>148</v>
      </c>
      <c r="F16" s="38">
        <f t="shared" si="1"/>
        <v>431735.32205218571</v>
      </c>
      <c r="G16" s="38">
        <f t="shared" si="2"/>
        <v>82029.711189915281</v>
      </c>
      <c r="H16" s="55">
        <f t="shared" si="0"/>
        <v>513765.03324210097</v>
      </c>
      <c r="I16" s="55">
        <f t="shared" si="3"/>
        <v>1541295.099726303</v>
      </c>
      <c r="L16" s="38">
        <v>449526.61064425769</v>
      </c>
      <c r="M16" s="58"/>
      <c r="N16" s="60">
        <v>431735.32205218571</v>
      </c>
    </row>
    <row r="17" spans="1:14" ht="27.75" customHeight="1">
      <c r="A17" s="53">
        <f t="shared" ref="A17" si="6">A16+1</f>
        <v>13</v>
      </c>
      <c r="B17" s="11" t="s">
        <v>4</v>
      </c>
      <c r="C17" s="53" t="s">
        <v>3</v>
      </c>
      <c r="D17" s="53">
        <v>3</v>
      </c>
      <c r="E17" s="7" t="s">
        <v>149</v>
      </c>
      <c r="F17" s="38">
        <f t="shared" si="1"/>
        <v>107713.09482985413</v>
      </c>
      <c r="G17" s="38">
        <f t="shared" si="2"/>
        <v>20465.488017672287</v>
      </c>
      <c r="H17" s="55">
        <f t="shared" si="0"/>
        <v>128178.58284752641</v>
      </c>
      <c r="I17" s="55">
        <f t="shared" si="3"/>
        <v>384535.74854257924</v>
      </c>
      <c r="L17" s="38">
        <v>112151.82072829131</v>
      </c>
      <c r="M17" s="58"/>
      <c r="N17" s="60">
        <v>107713.09482985413</v>
      </c>
    </row>
    <row r="18" spans="1:14" ht="27" customHeight="1">
      <c r="A18" s="89">
        <v>14</v>
      </c>
      <c r="B18" s="6" t="s">
        <v>79</v>
      </c>
      <c r="C18" s="47" t="s">
        <v>123</v>
      </c>
      <c r="D18" s="53">
        <v>1</v>
      </c>
      <c r="E18" s="7" t="s">
        <v>150</v>
      </c>
      <c r="F18" s="38">
        <f t="shared" si="1"/>
        <v>86085.302290088468</v>
      </c>
      <c r="G18" s="38">
        <f t="shared" si="2"/>
        <v>16356.207435116808</v>
      </c>
      <c r="H18" s="55">
        <f t="shared" si="0"/>
        <v>102441.50972520528</v>
      </c>
      <c r="I18" s="55">
        <f t="shared" si="3"/>
        <v>102441.50972520528</v>
      </c>
      <c r="L18" s="38">
        <v>89632.773109243702</v>
      </c>
      <c r="M18" s="58"/>
      <c r="N18" s="60">
        <v>86085.302290088468</v>
      </c>
    </row>
    <row r="19" spans="1:14" ht="27" customHeight="1">
      <c r="A19" s="90"/>
      <c r="B19" s="6" t="s">
        <v>80</v>
      </c>
      <c r="C19" s="47" t="s">
        <v>123</v>
      </c>
      <c r="D19" s="53">
        <v>1</v>
      </c>
      <c r="E19" s="7" t="s">
        <v>150</v>
      </c>
      <c r="F19" s="38">
        <f t="shared" si="1"/>
        <v>86085.302290088468</v>
      </c>
      <c r="G19" s="38">
        <f t="shared" si="2"/>
        <v>16356.207435116808</v>
      </c>
      <c r="H19" s="55">
        <f t="shared" si="0"/>
        <v>102441.50972520528</v>
      </c>
      <c r="I19" s="55">
        <f t="shared" si="3"/>
        <v>102441.50972520528</v>
      </c>
      <c r="L19" s="38">
        <v>89632.773109243702</v>
      </c>
      <c r="M19" s="58"/>
      <c r="N19" s="60">
        <v>86085.302290088468</v>
      </c>
    </row>
    <row r="20" spans="1:14" ht="27" customHeight="1">
      <c r="A20" s="90"/>
      <c r="B20" s="6" t="s">
        <v>81</v>
      </c>
      <c r="C20" s="47" t="s">
        <v>123</v>
      </c>
      <c r="D20" s="53">
        <v>1</v>
      </c>
      <c r="E20" s="7" t="s">
        <v>150</v>
      </c>
      <c r="F20" s="38">
        <f t="shared" si="1"/>
        <v>84091.013905561413</v>
      </c>
      <c r="G20" s="38">
        <f t="shared" si="2"/>
        <v>15977.292642056669</v>
      </c>
      <c r="H20" s="55">
        <f t="shared" si="0"/>
        <v>100068.30654761808</v>
      </c>
      <c r="I20" s="55">
        <f t="shared" si="3"/>
        <v>100068.30654761808</v>
      </c>
      <c r="L20" s="38">
        <v>87556.302521008402</v>
      </c>
      <c r="M20" s="58"/>
      <c r="N20" s="60">
        <v>84091.013905561413</v>
      </c>
    </row>
    <row r="21" spans="1:14" ht="27" customHeight="1">
      <c r="A21" s="90"/>
      <c r="B21" s="6" t="s">
        <v>82</v>
      </c>
      <c r="C21" s="47" t="s">
        <v>123</v>
      </c>
      <c r="D21" s="53">
        <v>1</v>
      </c>
      <c r="E21" s="7" t="s">
        <v>150</v>
      </c>
      <c r="F21" s="38">
        <f t="shared" si="1"/>
        <v>84091.013905561413</v>
      </c>
      <c r="G21" s="38">
        <f t="shared" si="2"/>
        <v>15977.292642056669</v>
      </c>
      <c r="H21" s="55">
        <f t="shared" si="0"/>
        <v>100068.30654761808</v>
      </c>
      <c r="I21" s="55">
        <f t="shared" si="3"/>
        <v>100068.30654761808</v>
      </c>
      <c r="L21" s="38">
        <v>87556.302521008402</v>
      </c>
      <c r="M21" s="58"/>
      <c r="N21" s="60">
        <v>84091.013905561413</v>
      </c>
    </row>
    <row r="22" spans="1:14" ht="27" customHeight="1">
      <c r="A22" s="90"/>
      <c r="B22" s="6" t="s">
        <v>83</v>
      </c>
      <c r="C22" s="47" t="s">
        <v>123</v>
      </c>
      <c r="D22" s="53">
        <v>1</v>
      </c>
      <c r="E22" s="7" t="s">
        <v>150</v>
      </c>
      <c r="F22" s="38">
        <f t="shared" si="1"/>
        <v>72899.27087511358</v>
      </c>
      <c r="G22" s="38">
        <f t="shared" si="2"/>
        <v>13850.861466271581</v>
      </c>
      <c r="H22" s="55">
        <f t="shared" si="0"/>
        <v>86750.132341385164</v>
      </c>
      <c r="I22" s="55">
        <f t="shared" si="3"/>
        <v>86750.132341385164</v>
      </c>
      <c r="L22" s="38">
        <v>75903.361344537814</v>
      </c>
      <c r="M22" s="58"/>
      <c r="N22" s="60">
        <v>72899.27087511358</v>
      </c>
    </row>
    <row r="23" spans="1:14" ht="27" customHeight="1">
      <c r="A23" s="90"/>
      <c r="B23" s="6" t="s">
        <v>84</v>
      </c>
      <c r="C23" s="47" t="s">
        <v>123</v>
      </c>
      <c r="D23" s="53">
        <v>1</v>
      </c>
      <c r="E23" s="7" t="s">
        <v>150</v>
      </c>
      <c r="F23" s="38">
        <f t="shared" si="1"/>
        <v>60893.993772790709</v>
      </c>
      <c r="G23" s="38">
        <f t="shared" si="2"/>
        <v>11569.858816830234</v>
      </c>
      <c r="H23" s="55">
        <f t="shared" si="0"/>
        <v>72463.852589620947</v>
      </c>
      <c r="I23" s="55">
        <f t="shared" si="3"/>
        <v>72463.852589620947</v>
      </c>
      <c r="L23" s="38">
        <v>63403.361344537821</v>
      </c>
      <c r="M23" s="58"/>
      <c r="N23" s="60">
        <v>60893.993772790709</v>
      </c>
    </row>
    <row r="24" spans="1:14" ht="27" customHeight="1">
      <c r="A24" s="91"/>
      <c r="B24" s="6" t="s">
        <v>85</v>
      </c>
      <c r="C24" s="47" t="s">
        <v>123</v>
      </c>
      <c r="D24" s="53">
        <v>1</v>
      </c>
      <c r="E24" s="7" t="s">
        <v>150</v>
      </c>
      <c r="F24" s="38">
        <f t="shared" si="1"/>
        <v>77681.204779736319</v>
      </c>
      <c r="G24" s="38">
        <f t="shared" si="2"/>
        <v>14759.428908149901</v>
      </c>
      <c r="H24" s="55">
        <f t="shared" si="0"/>
        <v>92440.63368788622</v>
      </c>
      <c r="I24" s="55">
        <f t="shared" si="3"/>
        <v>92440.63368788622</v>
      </c>
      <c r="L24" s="38">
        <v>80882.352941176476</v>
      </c>
      <c r="M24" s="58"/>
      <c r="N24" s="60">
        <v>77681.204779736319</v>
      </c>
    </row>
    <row r="25" spans="1:14" ht="57" customHeight="1">
      <c r="A25" s="53">
        <v>15</v>
      </c>
      <c r="B25" s="6" t="s">
        <v>116</v>
      </c>
      <c r="C25" s="53" t="s">
        <v>3</v>
      </c>
      <c r="D25" s="53">
        <v>5</v>
      </c>
      <c r="E25" s="7" t="s">
        <v>143</v>
      </c>
      <c r="F25" s="38">
        <f t="shared" si="1"/>
        <v>8248.3315620665471</v>
      </c>
      <c r="G25" s="38">
        <f t="shared" si="2"/>
        <v>1567.182996792644</v>
      </c>
      <c r="H25" s="55">
        <f t="shared" si="0"/>
        <v>9815.5145588591913</v>
      </c>
      <c r="I25" s="55">
        <f t="shared" si="3"/>
        <v>49077.572794295957</v>
      </c>
      <c r="L25" s="38">
        <v>8588.2352941176468</v>
      </c>
      <c r="M25" s="58"/>
      <c r="N25" s="60">
        <v>8248.3315620665471</v>
      </c>
    </row>
    <row r="26" spans="1:14" ht="44.25" customHeight="1">
      <c r="A26" s="53">
        <f t="shared" ref="A26" si="7">A25+1</f>
        <v>16</v>
      </c>
      <c r="B26" s="6" t="s">
        <v>19</v>
      </c>
      <c r="C26" s="53" t="s">
        <v>20</v>
      </c>
      <c r="D26" s="53">
        <v>6</v>
      </c>
      <c r="E26" s="7" t="s">
        <v>151</v>
      </c>
      <c r="F26" s="38">
        <f t="shared" si="1"/>
        <v>56860.624205136344</v>
      </c>
      <c r="G26" s="38">
        <f t="shared" si="2"/>
        <v>10803.518598975905</v>
      </c>
      <c r="H26" s="55">
        <f t="shared" si="0"/>
        <v>67664.142804112256</v>
      </c>
      <c r="I26" s="55">
        <f t="shared" si="3"/>
        <v>405984.85682467354</v>
      </c>
      <c r="L26" s="38">
        <v>59203.781512605048</v>
      </c>
      <c r="M26" s="58"/>
      <c r="N26" s="60">
        <v>56860.624205136344</v>
      </c>
    </row>
    <row r="27" spans="1:14" ht="35.25" customHeight="1">
      <c r="A27" s="85">
        <v>17</v>
      </c>
      <c r="B27" s="12" t="s">
        <v>90</v>
      </c>
      <c r="C27" s="45" t="s">
        <v>124</v>
      </c>
      <c r="D27" s="53">
        <v>1</v>
      </c>
      <c r="E27" s="7" t="s">
        <v>152</v>
      </c>
      <c r="F27" s="38">
        <f t="shared" si="1"/>
        <v>7223.3431977001565</v>
      </c>
      <c r="G27" s="38">
        <f t="shared" si="2"/>
        <v>1372.4352075630297</v>
      </c>
      <c r="H27" s="55">
        <f t="shared" si="0"/>
        <v>8595.7784052631869</v>
      </c>
      <c r="I27" s="55">
        <f t="shared" si="3"/>
        <v>8595.7784052631869</v>
      </c>
      <c r="L27" s="38">
        <v>7521.0084033613448</v>
      </c>
      <c r="M27" s="58"/>
      <c r="N27" s="60">
        <v>7223.3431977001565</v>
      </c>
    </row>
    <row r="28" spans="1:14" ht="35.25" customHeight="1">
      <c r="A28" s="85"/>
      <c r="B28" s="12" t="s">
        <v>91</v>
      </c>
      <c r="C28" s="45" t="s">
        <v>124</v>
      </c>
      <c r="D28" s="53">
        <v>1</v>
      </c>
      <c r="E28" s="7" t="s">
        <v>152</v>
      </c>
      <c r="F28" s="38">
        <f t="shared" si="1"/>
        <v>11238.553522678736</v>
      </c>
      <c r="G28" s="38">
        <f t="shared" si="2"/>
        <v>2135.3251693089601</v>
      </c>
      <c r="H28" s="55">
        <f t="shared" si="0"/>
        <v>13373.878691987697</v>
      </c>
      <c r="I28" s="55">
        <f t="shared" si="3"/>
        <v>13373.878691987697</v>
      </c>
      <c r="L28" s="38">
        <v>11701.680672268909</v>
      </c>
      <c r="M28" s="58"/>
      <c r="N28" s="60">
        <v>11238.553522678736</v>
      </c>
    </row>
    <row r="29" spans="1:14" ht="35.25" customHeight="1">
      <c r="A29" s="85"/>
      <c r="B29" s="12" t="s">
        <v>92</v>
      </c>
      <c r="C29" s="45" t="s">
        <v>124</v>
      </c>
      <c r="D29" s="53">
        <v>1</v>
      </c>
      <c r="E29" s="7" t="s">
        <v>152</v>
      </c>
      <c r="F29" s="38">
        <f t="shared" si="1"/>
        <v>17553.934586589763</v>
      </c>
      <c r="G29" s="38">
        <f t="shared" si="2"/>
        <v>3335.2475714520551</v>
      </c>
      <c r="H29" s="55">
        <f t="shared" si="0"/>
        <v>20889.182158041818</v>
      </c>
      <c r="I29" s="55">
        <f t="shared" si="3"/>
        <v>20889.182158041818</v>
      </c>
      <c r="L29" s="38">
        <v>18277.310924369747</v>
      </c>
      <c r="M29" s="58"/>
      <c r="N29" s="60">
        <v>17553.934586589763</v>
      </c>
    </row>
    <row r="30" spans="1:14" ht="35.25" customHeight="1">
      <c r="A30" s="85"/>
      <c r="B30" s="12" t="s">
        <v>93</v>
      </c>
      <c r="C30" s="45" t="s">
        <v>124</v>
      </c>
      <c r="D30" s="53">
        <v>1</v>
      </c>
      <c r="E30" s="7" t="s">
        <v>152</v>
      </c>
      <c r="F30" s="38">
        <f t="shared" si="1"/>
        <v>27279.217886286624</v>
      </c>
      <c r="G30" s="38">
        <f t="shared" si="2"/>
        <v>5183.0513983944584</v>
      </c>
      <c r="H30" s="55">
        <f t="shared" si="0"/>
        <v>32462.269284681082</v>
      </c>
      <c r="I30" s="55">
        <f t="shared" si="3"/>
        <v>32462.269284681082</v>
      </c>
      <c r="L30" s="38">
        <v>28403.361344537818</v>
      </c>
      <c r="M30" s="58"/>
      <c r="N30" s="60">
        <v>27279.217886286624</v>
      </c>
    </row>
    <row r="31" spans="1:14" ht="29.25" customHeight="1">
      <c r="A31" s="85">
        <v>18</v>
      </c>
      <c r="B31" s="8" t="s">
        <v>87</v>
      </c>
      <c r="C31" s="45" t="s">
        <v>124</v>
      </c>
      <c r="D31" s="53">
        <v>1</v>
      </c>
      <c r="E31" s="7" t="s">
        <v>152</v>
      </c>
      <c r="F31" s="38">
        <f t="shared" si="1"/>
        <v>7425.1125607644062</v>
      </c>
      <c r="G31" s="38">
        <f t="shared" si="2"/>
        <v>1410.7713865452372</v>
      </c>
      <c r="H31" s="55">
        <f t="shared" si="0"/>
        <v>8835.8839473096432</v>
      </c>
      <c r="I31" s="55">
        <f t="shared" si="3"/>
        <v>8835.8839473096432</v>
      </c>
      <c r="L31" s="38">
        <v>7731.09243697479</v>
      </c>
      <c r="M31" s="58"/>
      <c r="N31" s="60">
        <v>7425.1125607644062</v>
      </c>
    </row>
    <row r="32" spans="1:14" ht="29.25" customHeight="1">
      <c r="A32" s="85"/>
      <c r="B32" s="8" t="s">
        <v>86</v>
      </c>
      <c r="C32" s="45" t="s">
        <v>124</v>
      </c>
      <c r="D32" s="53">
        <v>1</v>
      </c>
      <c r="E32" s="7" t="s">
        <v>152</v>
      </c>
      <c r="F32" s="38">
        <f t="shared" si="1"/>
        <v>12079.52822793053</v>
      </c>
      <c r="G32" s="38">
        <f t="shared" si="2"/>
        <v>2295.1103633068005</v>
      </c>
      <c r="H32" s="55">
        <f t="shared" si="0"/>
        <v>14374.63859123733</v>
      </c>
      <c r="I32" s="55">
        <f t="shared" si="3"/>
        <v>14374.63859123733</v>
      </c>
      <c r="L32" s="38">
        <v>12577.310924369749</v>
      </c>
      <c r="M32" s="58"/>
      <c r="N32" s="60">
        <v>12079.52822793053</v>
      </c>
    </row>
    <row r="33" spans="1:14" ht="29.25" customHeight="1">
      <c r="A33" s="85"/>
      <c r="B33" s="8" t="s">
        <v>88</v>
      </c>
      <c r="C33" s="45" t="s">
        <v>124</v>
      </c>
      <c r="D33" s="53">
        <v>1</v>
      </c>
      <c r="E33" s="7" t="s">
        <v>152</v>
      </c>
      <c r="F33" s="38">
        <f t="shared" si="1"/>
        <v>18663.666083443142</v>
      </c>
      <c r="G33" s="38">
        <f t="shared" si="2"/>
        <v>3546.096555854197</v>
      </c>
      <c r="H33" s="55">
        <f t="shared" si="0"/>
        <v>22209.76263929734</v>
      </c>
      <c r="I33" s="55">
        <f t="shared" si="3"/>
        <v>22209.76263929734</v>
      </c>
      <c r="L33" s="38">
        <v>19432.773109243699</v>
      </c>
      <c r="M33" s="58"/>
      <c r="N33" s="60">
        <v>18663.666083443142</v>
      </c>
    </row>
    <row r="34" spans="1:14" ht="29.25" customHeight="1">
      <c r="A34" s="85"/>
      <c r="B34" s="8" t="s">
        <v>89</v>
      </c>
      <c r="C34" s="45" t="s">
        <v>124</v>
      </c>
      <c r="D34" s="53">
        <v>1</v>
      </c>
      <c r="E34" s="7" t="s">
        <v>152</v>
      </c>
      <c r="F34" s="38">
        <f t="shared" si="1"/>
        <v>28826.385362263296</v>
      </c>
      <c r="G34" s="38">
        <f t="shared" si="2"/>
        <v>5477.0132188300267</v>
      </c>
      <c r="H34" s="55">
        <f t="shared" si="0"/>
        <v>34303.398581093323</v>
      </c>
      <c r="I34" s="55">
        <f t="shared" si="3"/>
        <v>34303.398581093323</v>
      </c>
      <c r="L34" s="38">
        <v>30014.285714285717</v>
      </c>
      <c r="M34" s="58"/>
      <c r="N34" s="60">
        <v>28826.385362263296</v>
      </c>
    </row>
    <row r="35" spans="1:14" ht="39.75" customHeight="1">
      <c r="A35" s="85">
        <v>19</v>
      </c>
      <c r="B35" s="13" t="s">
        <v>94</v>
      </c>
      <c r="C35" s="45" t="s">
        <v>124</v>
      </c>
      <c r="D35" s="53">
        <v>1</v>
      </c>
      <c r="E35" s="7" t="s">
        <v>152</v>
      </c>
      <c r="F35" s="38">
        <f t="shared" si="1"/>
        <v>3775.5083216582493</v>
      </c>
      <c r="G35" s="38">
        <f t="shared" si="2"/>
        <v>717.34658111506735</v>
      </c>
      <c r="H35" s="55">
        <f t="shared" si="0"/>
        <v>4492.854902773317</v>
      </c>
      <c r="I35" s="55">
        <f t="shared" si="3"/>
        <v>4492.854902773317</v>
      </c>
      <c r="L35" s="38">
        <v>3931.09243697479</v>
      </c>
      <c r="M35" s="58"/>
      <c r="N35" s="60">
        <v>3775.5083216582493</v>
      </c>
    </row>
    <row r="36" spans="1:14" ht="39.75" customHeight="1">
      <c r="A36" s="85"/>
      <c r="B36" s="13" t="s">
        <v>95</v>
      </c>
      <c r="C36" s="45" t="s">
        <v>124</v>
      </c>
      <c r="D36" s="53">
        <v>1</v>
      </c>
      <c r="E36" s="7" t="s">
        <v>152</v>
      </c>
      <c r="F36" s="38">
        <f t="shared" si="1"/>
        <v>7559.8944952913253</v>
      </c>
      <c r="G36" s="38">
        <f t="shared" si="2"/>
        <v>1436.3799541053518</v>
      </c>
      <c r="H36" s="55">
        <f t="shared" si="0"/>
        <v>8996.2744493966766</v>
      </c>
      <c r="I36" s="55">
        <f t="shared" si="3"/>
        <v>8996.2744493966766</v>
      </c>
      <c r="L36" s="38">
        <v>7871.4285714285716</v>
      </c>
      <c r="M36" s="58"/>
      <c r="N36" s="60">
        <v>7559.8944952913253</v>
      </c>
    </row>
    <row r="37" spans="1:14" ht="39.75" customHeight="1">
      <c r="A37" s="85"/>
      <c r="B37" s="13" t="s">
        <v>96</v>
      </c>
      <c r="C37" s="45" t="s">
        <v>124</v>
      </c>
      <c r="D37" s="53">
        <v>1</v>
      </c>
      <c r="E37" s="7" t="s">
        <v>152</v>
      </c>
      <c r="F37" s="38">
        <f t="shared" si="1"/>
        <v>28511.625155883063</v>
      </c>
      <c r="G37" s="38">
        <f t="shared" si="2"/>
        <v>5417.2087796177821</v>
      </c>
      <c r="H37" s="55">
        <f t="shared" si="0"/>
        <v>33928.833935500843</v>
      </c>
      <c r="I37" s="55">
        <f t="shared" si="3"/>
        <v>33928.833935500843</v>
      </c>
      <c r="L37" s="38">
        <v>29686.55462184874</v>
      </c>
      <c r="M37" s="58"/>
      <c r="N37" s="60">
        <v>28511.625155883063</v>
      </c>
    </row>
    <row r="38" spans="1:14" ht="39.75" customHeight="1">
      <c r="A38" s="85"/>
      <c r="B38" s="13" t="s">
        <v>97</v>
      </c>
      <c r="C38" s="45" t="s">
        <v>124</v>
      </c>
      <c r="D38" s="53">
        <v>1</v>
      </c>
      <c r="E38" s="7" t="s">
        <v>152</v>
      </c>
      <c r="F38" s="38">
        <f t="shared" si="1"/>
        <v>55869.93663249087</v>
      </c>
      <c r="G38" s="38">
        <f t="shared" si="2"/>
        <v>10615.287960173266</v>
      </c>
      <c r="H38" s="55">
        <f t="shared" si="0"/>
        <v>66485.224592664134</v>
      </c>
      <c r="I38" s="55">
        <f t="shared" si="3"/>
        <v>66485.224592664134</v>
      </c>
      <c r="L38" s="38">
        <v>58172.268907563026</v>
      </c>
      <c r="M38" s="58"/>
      <c r="N38" s="60">
        <v>55869.93663249087</v>
      </c>
    </row>
    <row r="39" spans="1:14" ht="29.45" customHeight="1">
      <c r="A39" s="53">
        <v>20</v>
      </c>
      <c r="B39" s="12" t="s">
        <v>46</v>
      </c>
      <c r="C39" s="53" t="s">
        <v>3</v>
      </c>
      <c r="D39" s="53">
        <v>50</v>
      </c>
      <c r="E39" s="7" t="s">
        <v>152</v>
      </c>
      <c r="F39" s="38">
        <f t="shared" si="1"/>
        <v>3736.7686039499131</v>
      </c>
      <c r="G39" s="38">
        <f t="shared" si="2"/>
        <v>709.98603475048344</v>
      </c>
      <c r="H39" s="55">
        <f t="shared" si="0"/>
        <v>4446.7546387003968</v>
      </c>
      <c r="I39" s="55">
        <f t="shared" si="3"/>
        <v>222337.73193501984</v>
      </c>
      <c r="L39" s="38">
        <v>3890.7563025210084</v>
      </c>
      <c r="M39" s="58"/>
      <c r="N39" s="60">
        <v>3736.7686039499131</v>
      </c>
    </row>
    <row r="40" spans="1:14" ht="29.45" customHeight="1">
      <c r="A40" s="89">
        <v>21</v>
      </c>
      <c r="B40" s="12" t="s">
        <v>126</v>
      </c>
      <c r="C40" s="45" t="s">
        <v>124</v>
      </c>
      <c r="D40" s="53">
        <v>1</v>
      </c>
      <c r="E40" s="56" t="s">
        <v>153</v>
      </c>
      <c r="F40" s="38">
        <f t="shared" si="1"/>
        <v>100816.8870261355</v>
      </c>
      <c r="G40" s="38">
        <f t="shared" si="2"/>
        <v>19155.208534965746</v>
      </c>
      <c r="H40" s="55">
        <f>+F40+G40</f>
        <v>119972.09556110125</v>
      </c>
      <c r="I40" s="55">
        <f t="shared" si="3"/>
        <v>119972.09556110125</v>
      </c>
      <c r="L40" s="38">
        <v>104971.42857142858</v>
      </c>
      <c r="M40" s="58"/>
      <c r="N40" s="60">
        <v>100816.8870261355</v>
      </c>
    </row>
    <row r="41" spans="1:14" ht="29.45" customHeight="1">
      <c r="A41" s="90"/>
      <c r="B41" s="12" t="s">
        <v>125</v>
      </c>
      <c r="C41" s="45" t="s">
        <v>124</v>
      </c>
      <c r="D41" s="53">
        <v>1</v>
      </c>
      <c r="E41" s="56" t="s">
        <v>153</v>
      </c>
      <c r="F41" s="38">
        <f t="shared" si="1"/>
        <v>100816.8870261355</v>
      </c>
      <c r="G41" s="38">
        <f t="shared" si="2"/>
        <v>19155.208534965746</v>
      </c>
      <c r="H41" s="55">
        <f>+F41+G41</f>
        <v>119972.09556110125</v>
      </c>
      <c r="I41" s="55">
        <f t="shared" si="3"/>
        <v>119972.09556110125</v>
      </c>
      <c r="L41" s="38">
        <v>104971.42857142858</v>
      </c>
      <c r="M41" s="58"/>
      <c r="N41" s="60">
        <v>100816.8870261355</v>
      </c>
    </row>
    <row r="42" spans="1:14" ht="29.45" customHeight="1">
      <c r="A42" s="91"/>
      <c r="B42" s="12" t="s">
        <v>127</v>
      </c>
      <c r="C42" s="45" t="s">
        <v>124</v>
      </c>
      <c r="D42" s="53">
        <v>1</v>
      </c>
      <c r="E42" s="56" t="s">
        <v>153</v>
      </c>
      <c r="F42" s="38">
        <f t="shared" si="1"/>
        <v>100816.8870261355</v>
      </c>
      <c r="G42" s="38">
        <f t="shared" si="2"/>
        <v>19155.208534965746</v>
      </c>
      <c r="H42" s="55">
        <f>+F42+G42</f>
        <v>119972.09556110125</v>
      </c>
      <c r="I42" s="55">
        <f t="shared" si="3"/>
        <v>119972.09556110125</v>
      </c>
      <c r="L42" s="38">
        <v>104971.42857142858</v>
      </c>
      <c r="M42" s="58"/>
      <c r="N42" s="60">
        <v>100816.8870261355</v>
      </c>
    </row>
    <row r="43" spans="1:14" ht="79.5" customHeight="1">
      <c r="A43" s="89">
        <v>22</v>
      </c>
      <c r="B43" s="6" t="s">
        <v>98</v>
      </c>
      <c r="C43" s="45" t="s">
        <v>118</v>
      </c>
      <c r="D43" s="53">
        <v>1</v>
      </c>
      <c r="E43" s="7" t="s">
        <v>154</v>
      </c>
      <c r="F43" s="38">
        <f t="shared" si="1"/>
        <v>10868.912049545028</v>
      </c>
      <c r="G43" s="38">
        <f t="shared" si="2"/>
        <v>2065.0932894135553</v>
      </c>
      <c r="H43" s="55">
        <f>+F43+G43</f>
        <v>12934.005338958583</v>
      </c>
      <c r="I43" s="55">
        <f>+H43*D43</f>
        <v>12934.005338958583</v>
      </c>
      <c r="L43" s="38">
        <v>11316.806722689076</v>
      </c>
      <c r="M43" s="58"/>
      <c r="N43" s="60">
        <v>10868.912049545028</v>
      </c>
    </row>
    <row r="44" spans="1:14" ht="63" customHeight="1">
      <c r="A44" s="90"/>
      <c r="B44" s="6" t="s">
        <v>99</v>
      </c>
      <c r="C44" s="45" t="s">
        <v>118</v>
      </c>
      <c r="D44" s="53">
        <v>1</v>
      </c>
      <c r="E44" s="7" t="s">
        <v>154</v>
      </c>
      <c r="F44" s="38">
        <f t="shared" si="1"/>
        <v>12099.705164236955</v>
      </c>
      <c r="G44" s="38">
        <f t="shared" si="2"/>
        <v>2298.9439812050214</v>
      </c>
      <c r="H44" s="55">
        <f t="shared" si="0"/>
        <v>14398.649145441977</v>
      </c>
      <c r="I44" s="55">
        <f t="shared" si="3"/>
        <v>14398.649145441977</v>
      </c>
      <c r="L44" s="38">
        <v>12598.319327731093</v>
      </c>
      <c r="M44" s="58"/>
      <c r="N44" s="60">
        <v>12099.705164236955</v>
      </c>
    </row>
    <row r="45" spans="1:14" ht="63" customHeight="1">
      <c r="A45" s="90"/>
      <c r="B45" s="6" t="s">
        <v>100</v>
      </c>
      <c r="C45" s="45" t="s">
        <v>118</v>
      </c>
      <c r="D45" s="53">
        <v>1</v>
      </c>
      <c r="E45" s="7" t="s">
        <v>154</v>
      </c>
      <c r="F45" s="38">
        <f t="shared" si="1"/>
        <v>9901.2261842888856</v>
      </c>
      <c r="G45" s="38">
        <f t="shared" si="2"/>
        <v>1881.2329750148883</v>
      </c>
      <c r="H45" s="55">
        <f t="shared" si="0"/>
        <v>11782.459159303773</v>
      </c>
      <c r="I45" s="55">
        <f t="shared" si="3"/>
        <v>11782.459159303773</v>
      </c>
      <c r="L45" s="38">
        <v>10309.243697478993</v>
      </c>
      <c r="M45" s="58"/>
      <c r="N45" s="60">
        <v>9901.2261842888856</v>
      </c>
    </row>
    <row r="46" spans="1:14" ht="63" customHeight="1">
      <c r="A46" s="91"/>
      <c r="B46" s="6" t="s">
        <v>101</v>
      </c>
      <c r="C46" s="45" t="s">
        <v>118</v>
      </c>
      <c r="D46" s="53">
        <v>1</v>
      </c>
      <c r="E46" s="7" t="s">
        <v>154</v>
      </c>
      <c r="F46" s="38">
        <f t="shared" si="1"/>
        <v>10416.948676281108</v>
      </c>
      <c r="G46" s="38">
        <f t="shared" si="2"/>
        <v>1979.2202484934107</v>
      </c>
      <c r="H46" s="55">
        <f t="shared" si="0"/>
        <v>12396.16892477452</v>
      </c>
      <c r="I46" s="55">
        <f t="shared" si="3"/>
        <v>12396.16892477452</v>
      </c>
      <c r="L46" s="38">
        <v>10846.218487394959</v>
      </c>
      <c r="M46" s="58"/>
      <c r="N46" s="60">
        <v>10416.948676281108</v>
      </c>
    </row>
    <row r="47" spans="1:14" ht="38.25" customHeight="1">
      <c r="A47" s="89">
        <v>23</v>
      </c>
      <c r="B47" s="6" t="s">
        <v>102</v>
      </c>
      <c r="C47" s="45" t="s">
        <v>118</v>
      </c>
      <c r="D47" s="53">
        <v>1</v>
      </c>
      <c r="E47" s="7" t="s">
        <v>154</v>
      </c>
      <c r="F47" s="38">
        <f t="shared" si="1"/>
        <v>15219.866594662521</v>
      </c>
      <c r="G47" s="38">
        <f t="shared" si="2"/>
        <v>2891.7746529858791</v>
      </c>
      <c r="H47" s="55">
        <f t="shared" si="0"/>
        <v>18111.6412476484</v>
      </c>
      <c r="I47" s="55">
        <f t="shared" si="3"/>
        <v>18111.6412476484</v>
      </c>
      <c r="L47" s="38">
        <v>15847.058823529413</v>
      </c>
      <c r="M47" s="58"/>
      <c r="N47" s="60">
        <v>15219.866594662521</v>
      </c>
    </row>
    <row r="48" spans="1:14" ht="39" customHeight="1">
      <c r="A48" s="90"/>
      <c r="B48" s="6" t="s">
        <v>103</v>
      </c>
      <c r="C48" s="45" t="s">
        <v>118</v>
      </c>
      <c r="D48" s="53">
        <v>1</v>
      </c>
      <c r="E48" s="7" t="s">
        <v>154</v>
      </c>
      <c r="F48" s="38">
        <f t="shared" si="1"/>
        <v>7679.3419582253619</v>
      </c>
      <c r="G48" s="38">
        <f t="shared" si="2"/>
        <v>1459.0749720628187</v>
      </c>
      <c r="H48" s="55">
        <f t="shared" si="0"/>
        <v>9138.4169302881801</v>
      </c>
      <c r="I48" s="55">
        <f t="shared" si="3"/>
        <v>9138.4169302881801</v>
      </c>
      <c r="L48" s="38">
        <v>7995.7983193277314</v>
      </c>
      <c r="M48" s="58"/>
      <c r="N48" s="60">
        <v>7679.3419582253619</v>
      </c>
    </row>
    <row r="49" spans="1:14" ht="41.25" customHeight="1">
      <c r="A49" s="90"/>
      <c r="B49" s="6" t="s">
        <v>104</v>
      </c>
      <c r="C49" s="45" t="s">
        <v>118</v>
      </c>
      <c r="D49" s="53">
        <v>1</v>
      </c>
      <c r="E49" s="7" t="s">
        <v>154</v>
      </c>
      <c r="F49" s="38">
        <f t="shared" si="1"/>
        <v>9936.737592188194</v>
      </c>
      <c r="G49" s="38">
        <f t="shared" si="2"/>
        <v>1887.9801425157568</v>
      </c>
      <c r="H49" s="55">
        <f t="shared" si="0"/>
        <v>11824.717734703951</v>
      </c>
      <c r="I49" s="55">
        <f t="shared" si="3"/>
        <v>11824.717734703951</v>
      </c>
      <c r="L49" s="38">
        <v>10346.218487394959</v>
      </c>
      <c r="M49" s="58"/>
      <c r="N49" s="60">
        <v>9936.737592188194</v>
      </c>
    </row>
    <row r="50" spans="1:14" ht="41.25" customHeight="1">
      <c r="A50" s="91"/>
      <c r="B50" s="6" t="s">
        <v>105</v>
      </c>
      <c r="C50" s="45" t="s">
        <v>118</v>
      </c>
      <c r="D50" s="53">
        <v>50</v>
      </c>
      <c r="E50" s="7" t="s">
        <v>154</v>
      </c>
      <c r="F50" s="38">
        <f t="shared" si="1"/>
        <v>285.18888852953376</v>
      </c>
      <c r="G50" s="38">
        <f t="shared" si="2"/>
        <v>54.185888820611417</v>
      </c>
      <c r="H50" s="55">
        <f t="shared" si="0"/>
        <v>339.37477735014517</v>
      </c>
      <c r="I50" s="55">
        <f t="shared" si="3"/>
        <v>16968.738867507258</v>
      </c>
      <c r="L50" s="38">
        <v>296.94117647058823</v>
      </c>
      <c r="M50" s="58"/>
      <c r="N50" s="60">
        <v>285.18888852953376</v>
      </c>
    </row>
    <row r="51" spans="1:14" ht="97.5" customHeight="1">
      <c r="A51" s="53">
        <v>24</v>
      </c>
      <c r="B51" s="8" t="s">
        <v>47</v>
      </c>
      <c r="C51" s="45" t="s">
        <v>117</v>
      </c>
      <c r="D51" s="53">
        <v>10</v>
      </c>
      <c r="E51" s="7" t="s">
        <v>155</v>
      </c>
      <c r="F51" s="38">
        <f t="shared" si="1"/>
        <v>24138.475980828505</v>
      </c>
      <c r="G51" s="38">
        <f t="shared" si="2"/>
        <v>4586.3104363574157</v>
      </c>
      <c r="H51" s="55">
        <f t="shared" si="0"/>
        <v>28724.786417185922</v>
      </c>
      <c r="I51" s="55">
        <f t="shared" si="3"/>
        <v>287247.86417185923</v>
      </c>
      <c r="L51" s="38">
        <v>25133.193277310926</v>
      </c>
      <c r="M51" s="58"/>
      <c r="N51" s="60">
        <v>24138.475980828505</v>
      </c>
    </row>
    <row r="52" spans="1:14" s="15" customFormat="1" ht="42" customHeight="1">
      <c r="A52" s="53">
        <v>25</v>
      </c>
      <c r="B52" s="14" t="s">
        <v>107</v>
      </c>
      <c r="C52" s="45" t="s">
        <v>119</v>
      </c>
      <c r="D52" s="53">
        <v>1</v>
      </c>
      <c r="E52" s="7" t="s">
        <v>151</v>
      </c>
      <c r="F52" s="38">
        <f t="shared" si="1"/>
        <v>366749.7146222695</v>
      </c>
      <c r="G52" s="38">
        <f t="shared" si="2"/>
        <v>69682.445778231209</v>
      </c>
      <c r="H52" s="55">
        <f t="shared" si="0"/>
        <v>436432.1604005007</v>
      </c>
      <c r="I52" s="55">
        <f t="shared" si="3"/>
        <v>436432.1604005007</v>
      </c>
      <c r="L52" s="38">
        <v>381863.02521008404</v>
      </c>
      <c r="M52" s="58"/>
      <c r="N52" s="62">
        <v>366749.7146222695</v>
      </c>
    </row>
    <row r="53" spans="1:14" s="15" customFormat="1" ht="42" customHeight="1">
      <c r="A53" s="53">
        <v>26</v>
      </c>
      <c r="B53" s="14" t="s">
        <v>106</v>
      </c>
      <c r="C53" s="45" t="s">
        <v>119</v>
      </c>
      <c r="D53" s="53">
        <v>1</v>
      </c>
      <c r="E53" s="7" t="s">
        <v>151</v>
      </c>
      <c r="F53" s="38">
        <f t="shared" si="1"/>
        <v>567913.76959732687</v>
      </c>
      <c r="G53" s="38">
        <f t="shared" si="2"/>
        <v>107903.61622349211</v>
      </c>
      <c r="H53" s="55">
        <f t="shared" si="0"/>
        <v>675817.38582081895</v>
      </c>
      <c r="I53" s="55">
        <f t="shared" si="3"/>
        <v>675817.38582081895</v>
      </c>
      <c r="L53" s="38">
        <v>591316.80672268907</v>
      </c>
      <c r="M53" s="58"/>
      <c r="N53" s="62">
        <v>567913.76959732687</v>
      </c>
    </row>
    <row r="54" spans="1:14" s="15" customFormat="1" ht="42" customHeight="1">
      <c r="A54" s="53">
        <v>27</v>
      </c>
      <c r="B54" s="14" t="s">
        <v>108</v>
      </c>
      <c r="C54" s="45" t="s">
        <v>119</v>
      </c>
      <c r="D54" s="53">
        <v>1</v>
      </c>
      <c r="E54" s="7" t="s">
        <v>152</v>
      </c>
      <c r="F54" s="38">
        <f t="shared" si="1"/>
        <v>1340985.8204809311</v>
      </c>
      <c r="G54" s="38">
        <f t="shared" si="2"/>
        <v>254787.30589137692</v>
      </c>
      <c r="H54" s="55">
        <f t="shared" si="0"/>
        <v>1595773.126372308</v>
      </c>
      <c r="I54" s="55">
        <f t="shared" si="3"/>
        <v>1595773.126372308</v>
      </c>
      <c r="L54" s="38">
        <v>1396246.218487395</v>
      </c>
      <c r="M54" s="58"/>
      <c r="N54" s="62">
        <v>1340985.8204809311</v>
      </c>
    </row>
    <row r="55" spans="1:14" s="15" customFormat="1" ht="34.5" customHeight="1">
      <c r="A55" s="85">
        <v>28</v>
      </c>
      <c r="B55" s="6" t="s">
        <v>128</v>
      </c>
      <c r="C55" s="45" t="s">
        <v>118</v>
      </c>
      <c r="D55" s="53">
        <v>1</v>
      </c>
      <c r="E55" s="7" t="s">
        <v>152</v>
      </c>
      <c r="F55" s="38">
        <f t="shared" si="1"/>
        <v>84003.042463265418</v>
      </c>
      <c r="G55" s="38">
        <f t="shared" si="2"/>
        <v>15960.57806802043</v>
      </c>
      <c r="H55" s="55">
        <f t="shared" si="0"/>
        <v>99963.620531285851</v>
      </c>
      <c r="I55" s="55">
        <f t="shared" si="3"/>
        <v>99963.620531285851</v>
      </c>
      <c r="L55" s="38">
        <v>87464.705882352951</v>
      </c>
      <c r="M55" s="58"/>
      <c r="N55" s="62">
        <v>84003.042463265418</v>
      </c>
    </row>
    <row r="56" spans="1:14" s="15" customFormat="1" ht="30" customHeight="1">
      <c r="A56" s="85"/>
      <c r="B56" s="6" t="s">
        <v>129</v>
      </c>
      <c r="C56" s="45" t="s">
        <v>118</v>
      </c>
      <c r="D56" s="53">
        <v>1</v>
      </c>
      <c r="E56" s="7" t="s">
        <v>152</v>
      </c>
      <c r="F56" s="38">
        <f t="shared" si="1"/>
        <v>100615.92474052352</v>
      </c>
      <c r="G56" s="38">
        <f t="shared" si="2"/>
        <v>19117.025700699469</v>
      </c>
      <c r="H56" s="55">
        <f t="shared" si="0"/>
        <v>119732.95044122299</v>
      </c>
      <c r="I56" s="55">
        <f t="shared" si="3"/>
        <v>119732.95044122299</v>
      </c>
      <c r="L56" s="38">
        <v>104762.18487394959</v>
      </c>
      <c r="M56" s="58"/>
      <c r="N56" s="62">
        <v>100615.92474052352</v>
      </c>
    </row>
    <row r="57" spans="1:14" s="15" customFormat="1" ht="36.75" customHeight="1">
      <c r="A57" s="85"/>
      <c r="B57" s="6" t="s">
        <v>130</v>
      </c>
      <c r="C57" s="45" t="s">
        <v>118</v>
      </c>
      <c r="D57" s="53">
        <v>1</v>
      </c>
      <c r="E57" s="7" t="s">
        <v>152</v>
      </c>
      <c r="F57" s="38">
        <f t="shared" si="1"/>
        <v>134243.61386626371</v>
      </c>
      <c r="G57" s="38">
        <f t="shared" si="2"/>
        <v>25506.286634590106</v>
      </c>
      <c r="H57" s="55">
        <f t="shared" si="0"/>
        <v>159749.90050085381</v>
      </c>
      <c r="I57" s="55">
        <f t="shared" si="3"/>
        <v>159749.90050085381</v>
      </c>
      <c r="L57" s="38">
        <v>139775.63025210085</v>
      </c>
      <c r="M57" s="58"/>
      <c r="N57" s="62">
        <v>134243.61386626371</v>
      </c>
    </row>
    <row r="58" spans="1:14" ht="24.95" customHeight="1">
      <c r="A58" s="53">
        <v>29</v>
      </c>
      <c r="B58" s="6" t="s">
        <v>43</v>
      </c>
      <c r="C58" s="46" t="s">
        <v>120</v>
      </c>
      <c r="D58" s="53">
        <v>1</v>
      </c>
      <c r="E58" s="7" t="s">
        <v>152</v>
      </c>
      <c r="F58" s="38">
        <f t="shared" si="1"/>
        <v>113428.27929510339</v>
      </c>
      <c r="G58" s="38">
        <f t="shared" si="2"/>
        <v>21551.373066069646</v>
      </c>
      <c r="H58" s="55">
        <f t="shared" si="0"/>
        <v>134979.65236117304</v>
      </c>
      <c r="I58" s="55">
        <f t="shared" si="3"/>
        <v>134979.65236117304</v>
      </c>
      <c r="L58" s="38">
        <v>118102.52100840336</v>
      </c>
      <c r="M58" s="58"/>
      <c r="N58" s="60">
        <v>113428.27929510339</v>
      </c>
    </row>
    <row r="59" spans="1:14" ht="36.75" customHeight="1">
      <c r="A59" s="53">
        <v>30</v>
      </c>
      <c r="B59" s="6" t="s">
        <v>21</v>
      </c>
      <c r="C59" s="53" t="s">
        <v>3</v>
      </c>
      <c r="D59" s="53">
        <v>3</v>
      </c>
      <c r="E59" s="7" t="s">
        <v>155</v>
      </c>
      <c r="F59" s="38">
        <f t="shared" si="1"/>
        <v>77725.863065427868</v>
      </c>
      <c r="G59" s="38">
        <f t="shared" si="2"/>
        <v>14767.913982431295</v>
      </c>
      <c r="H59" s="55">
        <f t="shared" si="0"/>
        <v>92493.777047859156</v>
      </c>
      <c r="I59" s="55">
        <f t="shared" si="3"/>
        <v>277481.33114357747</v>
      </c>
      <c r="L59" s="38">
        <v>80928.851540616248</v>
      </c>
      <c r="M59" s="58"/>
      <c r="N59" s="60">
        <v>77725.863065427868</v>
      </c>
    </row>
    <row r="60" spans="1:14" ht="51.75" customHeight="1">
      <c r="A60" s="53">
        <v>31</v>
      </c>
      <c r="B60" s="6" t="s">
        <v>22</v>
      </c>
      <c r="C60" s="53" t="s">
        <v>3</v>
      </c>
      <c r="D60" s="53">
        <v>3</v>
      </c>
      <c r="E60" s="7" t="s">
        <v>155</v>
      </c>
      <c r="F60" s="38">
        <f t="shared" si="1"/>
        <v>44709.669622681067</v>
      </c>
      <c r="G60" s="38">
        <f t="shared" si="2"/>
        <v>8494.8372283094031</v>
      </c>
      <c r="H60" s="55">
        <f t="shared" si="0"/>
        <v>53204.506850990467</v>
      </c>
      <c r="I60" s="55">
        <f t="shared" si="3"/>
        <v>159613.5205529714</v>
      </c>
      <c r="L60" s="38">
        <v>46552.100840336134</v>
      </c>
      <c r="M60" s="58"/>
      <c r="N60" s="60">
        <v>44709.669622681067</v>
      </c>
    </row>
    <row r="61" spans="1:14" ht="63.75" customHeight="1">
      <c r="A61" s="53">
        <v>32</v>
      </c>
      <c r="B61" s="6" t="s">
        <v>23</v>
      </c>
      <c r="C61" s="47" t="s">
        <v>121</v>
      </c>
      <c r="D61" s="53">
        <v>3</v>
      </c>
      <c r="E61" s="7" t="s">
        <v>156</v>
      </c>
      <c r="F61" s="38">
        <f t="shared" si="1"/>
        <v>180153.13863463351</v>
      </c>
      <c r="G61" s="38">
        <f t="shared" si="2"/>
        <v>34229.096340580363</v>
      </c>
      <c r="H61" s="55">
        <f t="shared" si="0"/>
        <v>214382.23497521388</v>
      </c>
      <c r="I61" s="55">
        <f t="shared" si="3"/>
        <v>643146.70492564165</v>
      </c>
      <c r="L61" s="38">
        <v>187577.03081232493</v>
      </c>
      <c r="M61" s="58"/>
      <c r="N61" s="60">
        <v>180153.13863463351</v>
      </c>
    </row>
    <row r="62" spans="1:14" ht="52.5" customHeight="1">
      <c r="A62" s="53">
        <v>33</v>
      </c>
      <c r="B62" s="6" t="s">
        <v>17</v>
      </c>
      <c r="C62" s="53" t="s">
        <v>5</v>
      </c>
      <c r="D62" s="53">
        <v>3</v>
      </c>
      <c r="E62" s="7" t="s">
        <v>154</v>
      </c>
      <c r="F62" s="38">
        <f t="shared" si="1"/>
        <v>42063.531682547786</v>
      </c>
      <c r="G62" s="38">
        <f t="shared" si="2"/>
        <v>7992.0710196840791</v>
      </c>
      <c r="H62" s="55">
        <f t="shared" si="0"/>
        <v>50055.602702231867</v>
      </c>
      <c r="I62" s="55">
        <f t="shared" si="3"/>
        <v>150166.80810669559</v>
      </c>
      <c r="L62" s="38">
        <v>43796.918767507006</v>
      </c>
      <c r="M62" s="58"/>
      <c r="N62" s="60">
        <v>42063.531682547786</v>
      </c>
    </row>
    <row r="63" spans="1:14" ht="47.25" customHeight="1">
      <c r="A63" s="53">
        <v>34</v>
      </c>
      <c r="B63" s="6" t="s">
        <v>14</v>
      </c>
      <c r="C63" s="53" t="s">
        <v>5</v>
      </c>
      <c r="D63" s="53">
        <v>3</v>
      </c>
      <c r="E63" s="7" t="s">
        <v>157</v>
      </c>
      <c r="F63" s="38">
        <f t="shared" si="1"/>
        <v>47171.793903699756</v>
      </c>
      <c r="G63" s="38">
        <f t="shared" si="2"/>
        <v>8962.6408417029543</v>
      </c>
      <c r="H63" s="55">
        <f t="shared" si="0"/>
        <v>56134.434745402708</v>
      </c>
      <c r="I63" s="55">
        <f t="shared" si="3"/>
        <v>168403.30423620812</v>
      </c>
      <c r="L63" s="38">
        <v>49115.686274509804</v>
      </c>
      <c r="M63" s="58"/>
      <c r="N63" s="60">
        <v>47171.793903699756</v>
      </c>
    </row>
    <row r="64" spans="1:14" ht="53.25" customHeight="1">
      <c r="A64" s="53">
        <v>35</v>
      </c>
      <c r="B64" s="6" t="s">
        <v>15</v>
      </c>
      <c r="C64" s="53" t="s">
        <v>5</v>
      </c>
      <c r="D64" s="53">
        <v>2</v>
      </c>
      <c r="E64" s="7" t="s">
        <v>158</v>
      </c>
      <c r="F64" s="38">
        <f t="shared" si="1"/>
        <v>21160.360182000175</v>
      </c>
      <c r="G64" s="38">
        <f t="shared" si="2"/>
        <v>4020.4684345800333</v>
      </c>
      <c r="H64" s="55">
        <f t="shared" si="0"/>
        <v>25180.828616580209</v>
      </c>
      <c r="I64" s="55">
        <f t="shared" si="3"/>
        <v>50361.657233160418</v>
      </c>
      <c r="L64" s="38">
        <v>22032.352941176472</v>
      </c>
      <c r="M64" s="58"/>
      <c r="N64" s="60">
        <v>21160.360182000175</v>
      </c>
    </row>
    <row r="65" spans="1:14" ht="80.25" customHeight="1">
      <c r="A65" s="53">
        <v>36</v>
      </c>
      <c r="B65" s="6" t="s">
        <v>27</v>
      </c>
      <c r="C65" s="53" t="s">
        <v>6</v>
      </c>
      <c r="D65" s="53">
        <v>5</v>
      </c>
      <c r="E65" s="7" t="s">
        <v>159</v>
      </c>
      <c r="F65" s="38">
        <f t="shared" si="1"/>
        <v>80982.312974957909</v>
      </c>
      <c r="G65" s="38">
        <f t="shared" si="2"/>
        <v>15386.639465242002</v>
      </c>
      <c r="H65" s="55">
        <f t="shared" si="0"/>
        <v>96368.952440199908</v>
      </c>
      <c r="I65" s="55">
        <f t="shared" si="3"/>
        <v>481844.76220099954</v>
      </c>
      <c r="L65" s="38">
        <v>84319.495798319331</v>
      </c>
      <c r="M65" s="58"/>
      <c r="N65" s="60">
        <v>80982.312974957909</v>
      </c>
    </row>
    <row r="66" spans="1:14" ht="93.75" customHeight="1">
      <c r="A66" s="53">
        <v>37</v>
      </c>
      <c r="B66" s="12" t="s">
        <v>26</v>
      </c>
      <c r="C66" s="53" t="s">
        <v>5</v>
      </c>
      <c r="D66" s="53">
        <v>3</v>
      </c>
      <c r="E66" s="7" t="s">
        <v>160</v>
      </c>
      <c r="F66" s="38">
        <f t="shared" si="1"/>
        <v>1023805.9958988345</v>
      </c>
      <c r="G66" s="38">
        <f t="shared" si="2"/>
        <v>194523.13922077857</v>
      </c>
      <c r="H66" s="55">
        <f t="shared" si="0"/>
        <v>1218329.135119613</v>
      </c>
      <c r="I66" s="55">
        <f t="shared" si="3"/>
        <v>3654987.4053588388</v>
      </c>
      <c r="L66" s="38">
        <v>1065995.7983193279</v>
      </c>
      <c r="M66" s="58"/>
      <c r="N66" s="60">
        <v>1023805.9958988345</v>
      </c>
    </row>
    <row r="67" spans="1:14" ht="25.5" customHeight="1">
      <c r="A67" s="53">
        <v>38</v>
      </c>
      <c r="B67" s="6" t="s">
        <v>16</v>
      </c>
      <c r="C67" s="53" t="s">
        <v>5</v>
      </c>
      <c r="D67" s="53">
        <v>3</v>
      </c>
      <c r="E67" s="7" t="s">
        <v>151</v>
      </c>
      <c r="F67" s="38">
        <f t="shared" si="1"/>
        <v>299731.88616757008</v>
      </c>
      <c r="G67" s="38">
        <f t="shared" si="2"/>
        <v>56949.058371838313</v>
      </c>
      <c r="H67" s="55">
        <f t="shared" si="0"/>
        <v>356680.94453940837</v>
      </c>
      <c r="I67" s="55">
        <f t="shared" si="3"/>
        <v>1070042.8336182251</v>
      </c>
      <c r="L67" s="38">
        <v>312083.47338935576</v>
      </c>
      <c r="M67" s="58"/>
      <c r="N67" s="60">
        <v>299731.88616757008</v>
      </c>
    </row>
    <row r="68" spans="1:14" ht="51" customHeight="1">
      <c r="A68" s="53">
        <v>39</v>
      </c>
      <c r="B68" s="6" t="s">
        <v>9</v>
      </c>
      <c r="C68" s="53" t="s">
        <v>5</v>
      </c>
      <c r="D68" s="53">
        <v>3</v>
      </c>
      <c r="E68" s="7" t="s">
        <v>151</v>
      </c>
      <c r="F68" s="38">
        <f t="shared" si="1"/>
        <v>29749.143916010467</v>
      </c>
      <c r="G68" s="38">
        <f t="shared" si="2"/>
        <v>5652.3373440419891</v>
      </c>
      <c r="H68" s="55">
        <f t="shared" si="0"/>
        <v>35401.48126005246</v>
      </c>
      <c r="I68" s="55">
        <f t="shared" si="3"/>
        <v>106204.44378015738</v>
      </c>
      <c r="L68" s="38">
        <v>30975.070028011207</v>
      </c>
      <c r="M68" s="58"/>
      <c r="N68" s="60">
        <v>29749.143916010467</v>
      </c>
    </row>
    <row r="69" spans="1:14" ht="60.75" customHeight="1">
      <c r="A69" s="53">
        <v>40</v>
      </c>
      <c r="B69" s="6" t="s">
        <v>11</v>
      </c>
      <c r="C69" s="53" t="s">
        <v>5</v>
      </c>
      <c r="D69" s="53">
        <v>5</v>
      </c>
      <c r="E69" s="7" t="s">
        <v>156</v>
      </c>
      <c r="F69" s="38">
        <f t="shared" si="1"/>
        <v>12939.549961055591</v>
      </c>
      <c r="G69" s="38">
        <f t="shared" si="2"/>
        <v>2458.5144926005623</v>
      </c>
      <c r="H69" s="55">
        <f t="shared" ref="H69:H87" si="8">+F69+G69</f>
        <v>15398.064453656152</v>
      </c>
      <c r="I69" s="55">
        <f t="shared" si="3"/>
        <v>76990.322268280754</v>
      </c>
      <c r="L69" s="38">
        <v>13472.773109243699</v>
      </c>
      <c r="M69" s="58"/>
      <c r="N69" s="60">
        <v>12939.549961055591</v>
      </c>
    </row>
    <row r="70" spans="1:14" ht="50.25" customHeight="1">
      <c r="A70" s="53">
        <v>41</v>
      </c>
      <c r="B70" s="6" t="s">
        <v>12</v>
      </c>
      <c r="C70" s="53" t="s">
        <v>5</v>
      </c>
      <c r="D70" s="53">
        <v>5</v>
      </c>
      <c r="E70" s="7" t="s">
        <v>161</v>
      </c>
      <c r="F70" s="38">
        <f t="shared" ref="F70:F87" si="9">+L70*$L$2</f>
        <v>3046.7173822701779</v>
      </c>
      <c r="G70" s="38">
        <f t="shared" ref="G70:G87" si="10">F70*19%</f>
        <v>578.87630263133383</v>
      </c>
      <c r="H70" s="55">
        <f t="shared" si="8"/>
        <v>3625.5936849015116</v>
      </c>
      <c r="I70" s="55">
        <f t="shared" ref="I70:I87" si="11">+H70*D70</f>
        <v>18127.968424507559</v>
      </c>
      <c r="L70" s="38">
        <v>3172.2689075630256</v>
      </c>
      <c r="M70" s="58"/>
      <c r="N70" s="60">
        <v>3046.7173822701779</v>
      </c>
    </row>
    <row r="71" spans="1:14" ht="33" customHeight="1">
      <c r="A71" s="53">
        <v>42</v>
      </c>
      <c r="B71" s="8" t="s">
        <v>44</v>
      </c>
      <c r="C71" s="53" t="s">
        <v>5</v>
      </c>
      <c r="D71" s="53">
        <v>5</v>
      </c>
      <c r="E71" s="7" t="s">
        <v>152</v>
      </c>
      <c r="F71" s="38">
        <f t="shared" si="9"/>
        <v>10105.255364219454</v>
      </c>
      <c r="G71" s="38">
        <f t="shared" si="10"/>
        <v>1919.9985192016964</v>
      </c>
      <c r="H71" s="55">
        <f t="shared" si="8"/>
        <v>12025.25388342115</v>
      </c>
      <c r="I71" s="55">
        <f t="shared" si="11"/>
        <v>60126.269417105752</v>
      </c>
      <c r="L71" s="38">
        <v>10521.680672268907</v>
      </c>
      <c r="M71" s="58"/>
      <c r="N71" s="60">
        <v>10105.255364219454</v>
      </c>
    </row>
    <row r="72" spans="1:14" ht="51.75" customHeight="1">
      <c r="A72" s="53">
        <v>43</v>
      </c>
      <c r="B72" s="6" t="s">
        <v>28</v>
      </c>
      <c r="C72" s="53" t="s">
        <v>5</v>
      </c>
      <c r="D72" s="53">
        <v>2</v>
      </c>
      <c r="E72" s="7" t="s">
        <v>152</v>
      </c>
      <c r="F72" s="38">
        <f t="shared" si="9"/>
        <v>144072.60661857558</v>
      </c>
      <c r="G72" s="38">
        <f t="shared" si="10"/>
        <v>27373.79525752936</v>
      </c>
      <c r="H72" s="55">
        <f t="shared" si="8"/>
        <v>171446.40187610494</v>
      </c>
      <c r="I72" s="55">
        <f t="shared" si="11"/>
        <v>342892.80375220987</v>
      </c>
      <c r="L72" s="38">
        <v>150009.66386554623</v>
      </c>
      <c r="M72" s="58"/>
      <c r="N72" s="60">
        <v>144072.60661857558</v>
      </c>
    </row>
    <row r="73" spans="1:14" ht="114" customHeight="1">
      <c r="A73" s="53">
        <v>44</v>
      </c>
      <c r="B73" s="6" t="s">
        <v>122</v>
      </c>
      <c r="C73" s="53" t="s">
        <v>5</v>
      </c>
      <c r="D73" s="53">
        <v>1</v>
      </c>
      <c r="E73" s="7" t="s">
        <v>152</v>
      </c>
      <c r="F73" s="38">
        <f t="shared" si="9"/>
        <v>401776.87605022331</v>
      </c>
      <c r="G73" s="38">
        <f t="shared" si="10"/>
        <v>76337.606449542436</v>
      </c>
      <c r="H73" s="55">
        <f t="shared" si="8"/>
        <v>478114.48249976576</v>
      </c>
      <c r="I73" s="55">
        <f t="shared" si="11"/>
        <v>478114.48249976576</v>
      </c>
      <c r="L73" s="38">
        <v>418333.61344537814</v>
      </c>
      <c r="M73" s="58"/>
      <c r="N73" s="60">
        <v>401776.87605022331</v>
      </c>
    </row>
    <row r="74" spans="1:14" ht="63.6" customHeight="1">
      <c r="A74" s="53">
        <v>45</v>
      </c>
      <c r="B74" s="16" t="s">
        <v>40</v>
      </c>
      <c r="C74" s="53" t="s">
        <v>5</v>
      </c>
      <c r="D74" s="53">
        <v>2</v>
      </c>
      <c r="E74" s="7" t="s">
        <v>152</v>
      </c>
      <c r="F74" s="38">
        <f t="shared" si="9"/>
        <v>119716.62326436381</v>
      </c>
      <c r="G74" s="38">
        <f t="shared" si="10"/>
        <v>22746.158420229123</v>
      </c>
      <c r="H74" s="55">
        <f t="shared" si="8"/>
        <v>142462.78168459292</v>
      </c>
      <c r="I74" s="55">
        <f t="shared" si="11"/>
        <v>284925.56336918584</v>
      </c>
      <c r="L74" s="38">
        <v>124650</v>
      </c>
      <c r="M74" s="58"/>
      <c r="N74" s="60">
        <v>119716.62326436381</v>
      </c>
    </row>
    <row r="75" spans="1:14" ht="51.75" customHeight="1">
      <c r="A75" s="53">
        <v>46</v>
      </c>
      <c r="B75" s="6" t="s">
        <v>41</v>
      </c>
      <c r="C75" s="53" t="s">
        <v>5</v>
      </c>
      <c r="D75" s="53">
        <v>10</v>
      </c>
      <c r="E75" s="7" t="s">
        <v>152</v>
      </c>
      <c r="F75" s="38">
        <f t="shared" si="9"/>
        <v>8970.0202198747575</v>
      </c>
      <c r="G75" s="38">
        <f t="shared" si="10"/>
        <v>1704.3038417762039</v>
      </c>
      <c r="H75" s="55">
        <f t="shared" si="8"/>
        <v>10674.324061650961</v>
      </c>
      <c r="I75" s="55">
        <f t="shared" si="11"/>
        <v>106743.2406165096</v>
      </c>
      <c r="L75" s="38">
        <v>9339.6638655462193</v>
      </c>
      <c r="M75" s="58"/>
      <c r="N75" s="60">
        <v>8970.0202198747575</v>
      </c>
    </row>
    <row r="76" spans="1:14" ht="51.75" customHeight="1">
      <c r="A76" s="53">
        <v>47</v>
      </c>
      <c r="B76" s="6" t="s">
        <v>42</v>
      </c>
      <c r="C76" s="53" t="s">
        <v>5</v>
      </c>
      <c r="D76" s="53">
        <v>10</v>
      </c>
      <c r="E76" s="7" t="s">
        <v>152</v>
      </c>
      <c r="F76" s="38">
        <f t="shared" si="9"/>
        <v>10060.220442383514</v>
      </c>
      <c r="G76" s="38">
        <f t="shared" si="10"/>
        <v>1911.4418840528676</v>
      </c>
      <c r="H76" s="55">
        <f t="shared" si="8"/>
        <v>11971.662326436381</v>
      </c>
      <c r="I76" s="55">
        <f t="shared" si="11"/>
        <v>119716.62326436381</v>
      </c>
      <c r="L76" s="38">
        <v>10474.789915966387</v>
      </c>
      <c r="M76" s="58"/>
      <c r="N76" s="60">
        <v>10060.220442383514</v>
      </c>
    </row>
    <row r="77" spans="1:14" ht="79.5" customHeight="1">
      <c r="A77" s="53">
        <v>48</v>
      </c>
      <c r="B77" s="6" t="s">
        <v>29</v>
      </c>
      <c r="C77" s="53" t="s">
        <v>5</v>
      </c>
      <c r="D77" s="53">
        <v>3</v>
      </c>
      <c r="E77" s="7" t="s">
        <v>152</v>
      </c>
      <c r="F77" s="38">
        <f t="shared" si="9"/>
        <v>73033.783783823092</v>
      </c>
      <c r="G77" s="38">
        <f t="shared" si="10"/>
        <v>13876.418918926387</v>
      </c>
      <c r="H77" s="55">
        <f t="shared" si="8"/>
        <v>86910.202702749477</v>
      </c>
      <c r="I77" s="55">
        <f t="shared" si="11"/>
        <v>260730.60810824845</v>
      </c>
      <c r="L77" s="38">
        <v>76043.417366946785</v>
      </c>
      <c r="M77" s="58"/>
      <c r="N77" s="60">
        <v>73033.783783823092</v>
      </c>
    </row>
    <row r="78" spans="1:14" ht="168">
      <c r="A78" s="53">
        <v>49</v>
      </c>
      <c r="B78" s="6" t="s">
        <v>45</v>
      </c>
      <c r="C78" s="53" t="s">
        <v>5</v>
      </c>
      <c r="D78" s="53">
        <v>2</v>
      </c>
      <c r="E78" s="7" t="s">
        <v>152</v>
      </c>
      <c r="F78" s="38">
        <f t="shared" si="9"/>
        <v>638801.80346141604</v>
      </c>
      <c r="G78" s="38">
        <f t="shared" si="10"/>
        <v>121372.34265766905</v>
      </c>
      <c r="H78" s="55">
        <f t="shared" si="8"/>
        <v>760174.14611908514</v>
      </c>
      <c r="I78" s="55">
        <f t="shared" si="11"/>
        <v>1520348.2922381703</v>
      </c>
      <c r="L78" s="38">
        <v>665126.05042016809</v>
      </c>
      <c r="M78" s="58"/>
      <c r="N78" s="60">
        <v>638801.80346141604</v>
      </c>
    </row>
    <row r="79" spans="1:14" ht="36.75" customHeight="1">
      <c r="A79" s="48">
        <v>50</v>
      </c>
      <c r="B79" s="6" t="s">
        <v>30</v>
      </c>
      <c r="C79" s="53" t="s">
        <v>5</v>
      </c>
      <c r="D79" s="53">
        <v>5</v>
      </c>
      <c r="E79" s="7" t="s">
        <v>154</v>
      </c>
      <c r="F79" s="38">
        <f t="shared" si="9"/>
        <v>12840.602265408881</v>
      </c>
      <c r="G79" s="38">
        <f t="shared" si="10"/>
        <v>2439.7144304276876</v>
      </c>
      <c r="H79" s="55">
        <f t="shared" si="8"/>
        <v>15280.316695836569</v>
      </c>
      <c r="I79" s="55">
        <f t="shared" si="11"/>
        <v>76401.583479182853</v>
      </c>
      <c r="L79" s="38">
        <v>13369.747899159664</v>
      </c>
      <c r="M79" s="58"/>
      <c r="N79" s="60">
        <v>12840.602265408881</v>
      </c>
    </row>
    <row r="80" spans="1:14" ht="57.75" customHeight="1">
      <c r="A80" s="53">
        <v>51</v>
      </c>
      <c r="B80" s="6" t="s">
        <v>31</v>
      </c>
      <c r="C80" s="53" t="s">
        <v>5</v>
      </c>
      <c r="D80" s="53">
        <v>5</v>
      </c>
      <c r="E80" s="7" t="s">
        <v>162</v>
      </c>
      <c r="F80" s="38">
        <f t="shared" si="9"/>
        <v>7715.6604435769268</v>
      </c>
      <c r="G80" s="38">
        <f t="shared" si="10"/>
        <v>1465.975484279616</v>
      </c>
      <c r="H80" s="55">
        <f t="shared" si="8"/>
        <v>9181.6359278565433</v>
      </c>
      <c r="I80" s="55">
        <f t="shared" si="11"/>
        <v>45908.179639282716</v>
      </c>
      <c r="L80" s="38">
        <v>8033.6134453781515</v>
      </c>
      <c r="M80" s="58"/>
      <c r="N80" s="60">
        <v>7715.6604435769268</v>
      </c>
    </row>
    <row r="81" spans="1:14" ht="25.5" customHeight="1">
      <c r="A81" s="53">
        <f t="shared" ref="A81" si="12">A80+1</f>
        <v>52</v>
      </c>
      <c r="B81" s="6" t="s">
        <v>32</v>
      </c>
      <c r="C81" s="53" t="s">
        <v>5</v>
      </c>
      <c r="D81" s="53">
        <v>2</v>
      </c>
      <c r="E81" s="7" t="s">
        <v>163</v>
      </c>
      <c r="F81" s="38">
        <f t="shared" si="9"/>
        <v>129325.28387220955</v>
      </c>
      <c r="G81" s="38">
        <f t="shared" si="10"/>
        <v>24571.803935719814</v>
      </c>
      <c r="H81" s="55">
        <f t="shared" si="8"/>
        <v>153897.08780792938</v>
      </c>
      <c r="I81" s="55">
        <f t="shared" si="11"/>
        <v>307794.17561585875</v>
      </c>
      <c r="L81" s="38">
        <v>134654.62184873951</v>
      </c>
      <c r="M81" s="58"/>
      <c r="N81" s="60">
        <v>129325.28387220955</v>
      </c>
    </row>
    <row r="82" spans="1:14" ht="90" customHeight="1">
      <c r="A82" s="53">
        <v>53</v>
      </c>
      <c r="B82" s="6" t="s">
        <v>34</v>
      </c>
      <c r="C82" s="53" t="s">
        <v>5</v>
      </c>
      <c r="D82" s="53">
        <v>10</v>
      </c>
      <c r="E82" s="7" t="s">
        <v>141</v>
      </c>
      <c r="F82" s="38">
        <f t="shared" si="9"/>
        <v>92699.059888098913</v>
      </c>
      <c r="G82" s="38">
        <f t="shared" si="10"/>
        <v>17612.821378738794</v>
      </c>
      <c r="H82" s="55">
        <f t="shared" si="8"/>
        <v>110311.88126683771</v>
      </c>
      <c r="I82" s="55">
        <f t="shared" si="11"/>
        <v>1103118.8126683771</v>
      </c>
      <c r="L82" s="38">
        <v>96519.075630252104</v>
      </c>
      <c r="M82" s="58"/>
      <c r="N82" s="60">
        <v>92699.059888098913</v>
      </c>
    </row>
    <row r="83" spans="1:14" ht="123" customHeight="1">
      <c r="A83" s="53">
        <v>54</v>
      </c>
      <c r="B83" s="6" t="s">
        <v>33</v>
      </c>
      <c r="C83" s="53" t="s">
        <v>5</v>
      </c>
      <c r="D83" s="53">
        <v>10</v>
      </c>
      <c r="E83" s="7" t="s">
        <v>141</v>
      </c>
      <c r="F83" s="38">
        <f t="shared" si="9"/>
        <v>76822.312955044428</v>
      </c>
      <c r="G83" s="38">
        <f t="shared" si="10"/>
        <v>14596.239461458441</v>
      </c>
      <c r="H83" s="55">
        <f t="shared" si="8"/>
        <v>91418.552416502876</v>
      </c>
      <c r="I83" s="55">
        <f t="shared" si="11"/>
        <v>914185.52416502871</v>
      </c>
      <c r="L83" s="38">
        <v>79988.067226890766</v>
      </c>
      <c r="M83" s="58"/>
      <c r="N83" s="60">
        <v>76822.312955044428</v>
      </c>
    </row>
    <row r="84" spans="1:14" ht="66.75" customHeight="1">
      <c r="A84" s="53">
        <v>55</v>
      </c>
      <c r="B84" s="6" t="s">
        <v>35</v>
      </c>
      <c r="C84" s="53" t="s">
        <v>5</v>
      </c>
      <c r="D84" s="53">
        <v>10</v>
      </c>
      <c r="E84" s="7" t="s">
        <v>155</v>
      </c>
      <c r="F84" s="38">
        <f t="shared" si="9"/>
        <v>68128.232516096337</v>
      </c>
      <c r="G84" s="38">
        <f t="shared" si="10"/>
        <v>12944.364178058304</v>
      </c>
      <c r="H84" s="55">
        <f t="shared" si="8"/>
        <v>81072.596694154636</v>
      </c>
      <c r="I84" s="55">
        <f t="shared" si="11"/>
        <v>810725.96694154642</v>
      </c>
      <c r="L84" s="38">
        <v>70935.71428571429</v>
      </c>
      <c r="M84" s="58"/>
      <c r="N84" s="60">
        <v>68128.232516096337</v>
      </c>
    </row>
    <row r="85" spans="1:14" ht="66" customHeight="1">
      <c r="A85" s="53">
        <v>56</v>
      </c>
      <c r="B85" s="6" t="s">
        <v>36</v>
      </c>
      <c r="C85" s="53" t="s">
        <v>5</v>
      </c>
      <c r="D85" s="53">
        <v>3</v>
      </c>
      <c r="E85" s="7" t="s">
        <v>164</v>
      </c>
      <c r="F85" s="38">
        <f t="shared" si="9"/>
        <v>42555.041850972302</v>
      </c>
      <c r="G85" s="38">
        <f t="shared" si="10"/>
        <v>8085.457951684738</v>
      </c>
      <c r="H85" s="55">
        <f t="shared" si="8"/>
        <v>50640.499802657039</v>
      </c>
      <c r="I85" s="55">
        <f t="shared" si="11"/>
        <v>151921.4994079711</v>
      </c>
      <c r="L85" s="38">
        <v>44308.683473389363</v>
      </c>
      <c r="M85" s="58"/>
      <c r="N85" s="60">
        <v>42555.041850972302</v>
      </c>
    </row>
    <row r="86" spans="1:14" ht="68.25" customHeight="1">
      <c r="A86" s="53">
        <v>57</v>
      </c>
      <c r="B86" s="6" t="s">
        <v>37</v>
      </c>
      <c r="C86" s="53" t="s">
        <v>5</v>
      </c>
      <c r="D86" s="53">
        <v>3</v>
      </c>
      <c r="E86" s="7" t="s">
        <v>157</v>
      </c>
      <c r="F86" s="38">
        <f t="shared" si="9"/>
        <v>40281.504667964327</v>
      </c>
      <c r="G86" s="38">
        <f t="shared" si="10"/>
        <v>7653.4858869132222</v>
      </c>
      <c r="H86" s="55">
        <f t="shared" si="8"/>
        <v>47934.99055487755</v>
      </c>
      <c r="I86" s="55">
        <f t="shared" si="11"/>
        <v>143804.97166463264</v>
      </c>
      <c r="L86" s="38">
        <v>41941.456582633058</v>
      </c>
      <c r="M86" s="58"/>
      <c r="N86" s="60">
        <v>40281.504667964327</v>
      </c>
    </row>
    <row r="87" spans="1:14" ht="31.5" customHeight="1">
      <c r="A87" s="53">
        <v>58</v>
      </c>
      <c r="B87" s="6" t="s">
        <v>109</v>
      </c>
      <c r="C87" s="53" t="s">
        <v>5</v>
      </c>
      <c r="D87" s="53">
        <v>1</v>
      </c>
      <c r="E87" s="7" t="s">
        <v>152</v>
      </c>
      <c r="F87" s="38">
        <f t="shared" si="9"/>
        <v>1648388.7088063867</v>
      </c>
      <c r="G87" s="38">
        <f t="shared" si="10"/>
        <v>313193.8546732135</v>
      </c>
      <c r="H87" s="55">
        <f t="shared" si="8"/>
        <v>1961582.5634796002</v>
      </c>
      <c r="I87" s="55">
        <f t="shared" si="11"/>
        <v>1961582.5634796002</v>
      </c>
      <c r="L87" s="38">
        <v>1716316.8067226892</v>
      </c>
      <c r="M87" s="58"/>
      <c r="N87" s="60">
        <v>1648388.7088063867</v>
      </c>
    </row>
    <row r="88" spans="1:14" ht="34.5" customHeight="1">
      <c r="A88" s="92" t="s">
        <v>114</v>
      </c>
      <c r="B88" s="93"/>
      <c r="C88" s="93"/>
      <c r="D88" s="93"/>
      <c r="E88" s="93"/>
      <c r="F88" s="40">
        <f>SUM(F5:F87)</f>
        <v>11215691.70333395</v>
      </c>
      <c r="G88" s="40">
        <f>SUM(G5:G87)</f>
        <v>2130981.4236334506</v>
      </c>
      <c r="H88" s="41">
        <f>SUM(H5:H87)</f>
        <v>13346673.126967402</v>
      </c>
      <c r="I88" s="49">
        <f>SUM(I5:I87)</f>
        <v>30405061.327603895</v>
      </c>
    </row>
    <row r="89" spans="1:14" ht="34.5" customHeight="1">
      <c r="A89" s="42"/>
      <c r="B89" s="42"/>
      <c r="C89" s="42"/>
      <c r="D89" s="42"/>
      <c r="E89" s="42"/>
      <c r="F89" s="43"/>
      <c r="G89" s="43"/>
      <c r="H89" s="42"/>
      <c r="I89" s="44"/>
    </row>
    <row r="90" spans="1:14" ht="32.25" customHeight="1">
      <c r="A90" s="76" t="s">
        <v>56</v>
      </c>
      <c r="B90" s="76"/>
      <c r="C90" s="76"/>
      <c r="D90" s="76"/>
      <c r="E90" s="76"/>
      <c r="F90" s="76"/>
      <c r="G90" s="76"/>
      <c r="H90" s="76"/>
      <c r="I90" s="76"/>
    </row>
    <row r="91" spans="1:14" ht="45.75" customHeight="1">
      <c r="A91" s="18" t="s">
        <v>0</v>
      </c>
      <c r="B91" s="18" t="s">
        <v>63</v>
      </c>
      <c r="C91" s="18" t="s">
        <v>5</v>
      </c>
      <c r="D91" s="19" t="s">
        <v>1</v>
      </c>
      <c r="E91" s="20" t="s">
        <v>49</v>
      </c>
      <c r="F91" s="20" t="s">
        <v>50</v>
      </c>
      <c r="G91" s="20" t="s">
        <v>51</v>
      </c>
      <c r="H91" s="1" t="s">
        <v>76</v>
      </c>
      <c r="I91" s="20" t="s">
        <v>52</v>
      </c>
    </row>
    <row r="92" spans="1:14" ht="90" customHeight="1">
      <c r="A92" s="21">
        <v>1</v>
      </c>
      <c r="B92" s="22" t="s">
        <v>57</v>
      </c>
      <c r="C92" s="23" t="s">
        <v>62</v>
      </c>
      <c r="D92" s="24">
        <v>9</v>
      </c>
      <c r="E92" s="7" t="s">
        <v>165</v>
      </c>
      <c r="F92" s="38">
        <f>+L92*$L$2</f>
        <v>91439.99215999624</v>
      </c>
      <c r="G92" s="38">
        <f>+F92*19%</f>
        <v>17373.598510399286</v>
      </c>
      <c r="H92" s="55">
        <f>+F92+G92</f>
        <v>108813.59067039553</v>
      </c>
      <c r="I92" s="55">
        <f>+H92*D92</f>
        <v>979322.31603355973</v>
      </c>
      <c r="L92" s="38">
        <v>95208.123249299722</v>
      </c>
    </row>
    <row r="93" spans="1:14" ht="54.75" customHeight="1">
      <c r="A93" s="21">
        <v>2</v>
      </c>
      <c r="B93" s="22" t="s">
        <v>58</v>
      </c>
      <c r="C93" s="23" t="s">
        <v>62</v>
      </c>
      <c r="D93" s="24">
        <v>8</v>
      </c>
      <c r="E93" s="7" t="s">
        <v>165</v>
      </c>
      <c r="F93" s="38">
        <f t="shared" ref="F93:F96" si="13">+L93*$L$2</f>
        <v>86306.138857962287</v>
      </c>
      <c r="G93" s="38">
        <f t="shared" ref="G93:G96" si="14">+F93*19%</f>
        <v>16398.166383012835</v>
      </c>
      <c r="H93" s="55">
        <f>+F93+G93</f>
        <v>102704.30524097513</v>
      </c>
      <c r="I93" s="55">
        <f>+H93*D93</f>
        <v>821634.441927801</v>
      </c>
      <c r="L93" s="38">
        <v>89862.710084033621</v>
      </c>
    </row>
    <row r="94" spans="1:14" ht="54.75" customHeight="1">
      <c r="A94" s="25">
        <v>3</v>
      </c>
      <c r="B94" s="22" t="s">
        <v>59</v>
      </c>
      <c r="C94" s="23" t="s">
        <v>62</v>
      </c>
      <c r="D94" s="26">
        <v>8</v>
      </c>
      <c r="E94" s="7" t="s">
        <v>165</v>
      </c>
      <c r="F94" s="38">
        <f t="shared" si="13"/>
        <v>86306.138857962287</v>
      </c>
      <c r="G94" s="38">
        <f t="shared" si="14"/>
        <v>16398.166383012835</v>
      </c>
      <c r="H94" s="55">
        <f>+F94+G94</f>
        <v>102704.30524097513</v>
      </c>
      <c r="I94" s="55">
        <f>+H94*D94</f>
        <v>821634.441927801</v>
      </c>
      <c r="L94" s="38">
        <v>89862.710084033621</v>
      </c>
    </row>
    <row r="95" spans="1:14" ht="54.75" customHeight="1">
      <c r="A95" s="27">
        <v>4</v>
      </c>
      <c r="B95" s="28" t="s">
        <v>60</v>
      </c>
      <c r="C95" s="23" t="s">
        <v>62</v>
      </c>
      <c r="D95" s="26">
        <f>22-D101</f>
        <v>22</v>
      </c>
      <c r="E95" s="7" t="s">
        <v>165</v>
      </c>
      <c r="F95" s="38">
        <f t="shared" si="13"/>
        <v>87266.60688282155</v>
      </c>
      <c r="G95" s="38">
        <f t="shared" si="14"/>
        <v>16580.655307736095</v>
      </c>
      <c r="H95" s="55">
        <f>+F95+G95</f>
        <v>103847.26219055764</v>
      </c>
      <c r="I95" s="55">
        <f>+H95*D95</f>
        <v>2284639.768192268</v>
      </c>
      <c r="L95" s="38">
        <v>90862.757830404895</v>
      </c>
    </row>
    <row r="96" spans="1:14" ht="26.25" customHeight="1">
      <c r="A96" s="29">
        <v>5</v>
      </c>
      <c r="B96" s="30" t="s">
        <v>61</v>
      </c>
      <c r="C96" s="31" t="s">
        <v>62</v>
      </c>
      <c r="D96" s="32">
        <v>10</v>
      </c>
      <c r="E96" s="7" t="s">
        <v>152</v>
      </c>
      <c r="F96" s="38">
        <f t="shared" si="13"/>
        <v>42651.379996190037</v>
      </c>
      <c r="G96" s="38">
        <f t="shared" si="14"/>
        <v>8103.7621992761069</v>
      </c>
      <c r="H96" s="55">
        <f>+F96+G96</f>
        <v>50755.142195466142</v>
      </c>
      <c r="I96" s="55">
        <f>+H96*D96</f>
        <v>507551.42195466143</v>
      </c>
      <c r="L96" s="38">
        <v>44408.991596638654</v>
      </c>
    </row>
    <row r="97" spans="1:12" ht="26.25" customHeight="1">
      <c r="A97" s="77" t="s">
        <v>64</v>
      </c>
      <c r="B97" s="78"/>
      <c r="C97" s="78"/>
      <c r="D97" s="78"/>
      <c r="E97" s="78"/>
      <c r="F97" s="78"/>
      <c r="G97" s="79"/>
      <c r="H97" s="41">
        <f>SUM(H92:H96)</f>
        <v>468824.60553836956</v>
      </c>
      <c r="I97" s="50">
        <f>SUM(I92:I96)</f>
        <v>5414782.3900360912</v>
      </c>
    </row>
    <row r="98" spans="1:12" ht="36">
      <c r="A98" s="5" t="s">
        <v>0</v>
      </c>
      <c r="B98" s="18" t="s">
        <v>55</v>
      </c>
      <c r="C98" s="18" t="s">
        <v>5</v>
      </c>
      <c r="D98" s="19" t="s">
        <v>1</v>
      </c>
      <c r="E98" s="20" t="s">
        <v>49</v>
      </c>
      <c r="F98" s="20" t="s">
        <v>50</v>
      </c>
      <c r="G98" s="20" t="s">
        <v>51</v>
      </c>
      <c r="H98" s="1" t="s">
        <v>76</v>
      </c>
      <c r="I98" s="20" t="s">
        <v>52</v>
      </c>
    </row>
    <row r="99" spans="1:12" ht="49.5" customHeight="1">
      <c r="A99" s="53">
        <v>1</v>
      </c>
      <c r="B99" s="22" t="s">
        <v>60</v>
      </c>
      <c r="C99" s="23" t="s">
        <v>62</v>
      </c>
      <c r="D99" s="25">
        <v>16</v>
      </c>
      <c r="E99" s="7" t="s">
        <v>165</v>
      </c>
      <c r="F99" s="57">
        <f>+L99*$L$2</f>
        <v>87266.611468488889</v>
      </c>
      <c r="G99" s="57">
        <f>+F99*19%</f>
        <v>16580.656179012891</v>
      </c>
      <c r="H99" s="55">
        <f>+F99+G99</f>
        <v>103847.26764750178</v>
      </c>
      <c r="I99" s="55">
        <f>+H99*D99</f>
        <v>1661556.2823600285</v>
      </c>
      <c r="L99" s="57">
        <v>90862.762605042022</v>
      </c>
    </row>
    <row r="100" spans="1:12" ht="22.5" customHeight="1">
      <c r="A100" s="80" t="s">
        <v>65</v>
      </c>
      <c r="B100" s="81"/>
      <c r="C100" s="81"/>
      <c r="D100" s="81"/>
      <c r="E100" s="81"/>
      <c r="F100" s="81"/>
      <c r="G100" s="82"/>
      <c r="H100" s="17">
        <f>SUM(H99)</f>
        <v>103847.26764750178</v>
      </c>
      <c r="I100" s="51">
        <f>+I99</f>
        <v>1661556.2823600285</v>
      </c>
    </row>
    <row r="101" spans="1:12" ht="22.5" customHeight="1">
      <c r="A101" s="83" t="s">
        <v>113</v>
      </c>
      <c r="B101" s="84"/>
      <c r="C101" s="84"/>
      <c r="D101" s="84"/>
      <c r="E101" s="84"/>
      <c r="F101" s="84"/>
      <c r="G101" s="84"/>
      <c r="I101" s="52">
        <f>+I97+I100</f>
        <v>7076338.6723961197</v>
      </c>
    </row>
    <row r="102" spans="1:12" ht="16.5" customHeight="1">
      <c r="A102" s="37"/>
      <c r="B102" s="85"/>
      <c r="C102" s="85"/>
      <c r="D102" s="85"/>
      <c r="E102" s="85"/>
      <c r="F102" s="85"/>
      <c r="G102" s="85"/>
      <c r="H102" s="85"/>
      <c r="I102" s="85"/>
    </row>
    <row r="103" spans="1:12" ht="21" customHeight="1">
      <c r="A103" s="86" t="s">
        <v>66</v>
      </c>
      <c r="B103" s="87"/>
      <c r="C103" s="87"/>
      <c r="D103" s="87"/>
      <c r="E103" s="54"/>
      <c r="F103" s="88">
        <f>+I88+I101</f>
        <v>37481400.000000015</v>
      </c>
      <c r="G103" s="88"/>
      <c r="H103" s="88"/>
      <c r="I103" s="88"/>
    </row>
    <row r="104" spans="1:12" ht="18.75" customHeight="1">
      <c r="A104" s="70" t="s">
        <v>67</v>
      </c>
      <c r="B104" s="70"/>
      <c r="C104" s="71" t="s">
        <v>170</v>
      </c>
      <c r="D104" s="71"/>
      <c r="E104" s="71"/>
      <c r="F104" s="71"/>
      <c r="G104" s="71"/>
      <c r="H104" s="71"/>
      <c r="I104" s="71"/>
    </row>
    <row r="105" spans="1:12" ht="18" customHeight="1">
      <c r="A105" s="70" t="s">
        <v>68</v>
      </c>
      <c r="B105" s="70"/>
      <c r="C105" s="71" t="s">
        <v>166</v>
      </c>
      <c r="D105" s="71"/>
      <c r="E105" s="71"/>
      <c r="F105" s="71"/>
      <c r="G105" s="71"/>
      <c r="H105" s="71"/>
      <c r="I105" s="71"/>
    </row>
    <row r="106" spans="1:12" ht="18" customHeight="1">
      <c r="A106" s="70" t="s">
        <v>69</v>
      </c>
      <c r="B106" s="70"/>
      <c r="C106" s="71">
        <v>901492533</v>
      </c>
      <c r="D106" s="71"/>
      <c r="E106" s="71"/>
      <c r="F106" s="71"/>
      <c r="G106" s="71"/>
      <c r="H106" s="71"/>
      <c r="I106" s="71"/>
    </row>
    <row r="107" spans="1:12" ht="18" customHeight="1">
      <c r="A107" s="70" t="s">
        <v>70</v>
      </c>
      <c r="B107" s="70"/>
      <c r="C107" s="71" t="s">
        <v>167</v>
      </c>
      <c r="D107" s="71"/>
      <c r="E107" s="71"/>
      <c r="F107" s="71"/>
      <c r="G107" s="71"/>
      <c r="H107" s="71"/>
      <c r="I107" s="71"/>
    </row>
    <row r="108" spans="1:12" ht="18" customHeight="1">
      <c r="A108" s="70" t="s">
        <v>71</v>
      </c>
      <c r="B108" s="70"/>
      <c r="C108" s="71">
        <v>36160851</v>
      </c>
      <c r="D108" s="71"/>
      <c r="E108" s="71"/>
      <c r="F108" s="71"/>
      <c r="G108" s="71"/>
      <c r="H108" s="71"/>
      <c r="I108" s="71"/>
    </row>
    <row r="109" spans="1:12" ht="18" customHeight="1">
      <c r="A109" s="70" t="s">
        <v>72</v>
      </c>
      <c r="B109" s="70"/>
      <c r="C109" s="71" t="s">
        <v>168</v>
      </c>
      <c r="D109" s="71"/>
      <c r="E109" s="71"/>
      <c r="F109" s="71"/>
      <c r="G109" s="71"/>
      <c r="H109" s="71"/>
      <c r="I109" s="71"/>
    </row>
    <row r="110" spans="1:12" ht="18" customHeight="1">
      <c r="A110" s="70" t="s">
        <v>73</v>
      </c>
      <c r="B110" s="70"/>
      <c r="C110" s="71">
        <v>3187825291</v>
      </c>
      <c r="D110" s="71"/>
      <c r="E110" s="71"/>
      <c r="F110" s="71"/>
      <c r="G110" s="71"/>
      <c r="H110" s="71"/>
      <c r="I110" s="71"/>
    </row>
    <row r="111" spans="1:12" ht="18" customHeight="1">
      <c r="A111" s="70" t="s">
        <v>74</v>
      </c>
      <c r="B111" s="70"/>
      <c r="C111" s="72" t="s">
        <v>169</v>
      </c>
      <c r="D111" s="71"/>
      <c r="E111" s="71"/>
      <c r="F111" s="71"/>
      <c r="G111" s="71"/>
      <c r="H111" s="71"/>
      <c r="I111" s="71"/>
    </row>
    <row r="112" spans="1:12" ht="15">
      <c r="A112" s="73" t="s">
        <v>75</v>
      </c>
      <c r="B112" s="73"/>
      <c r="C112" s="73"/>
      <c r="D112" s="73"/>
      <c r="E112" s="73"/>
      <c r="F112" s="73"/>
      <c r="G112" s="73"/>
      <c r="H112" s="73"/>
      <c r="I112" s="73"/>
    </row>
    <row r="113" spans="1:9" ht="144.75" customHeight="1">
      <c r="A113" s="74" t="s">
        <v>131</v>
      </c>
      <c r="B113" s="75"/>
      <c r="C113" s="75"/>
      <c r="D113" s="75"/>
      <c r="E113" s="75"/>
      <c r="F113" s="75"/>
      <c r="G113" s="75"/>
      <c r="H113" s="75"/>
      <c r="I113" s="75"/>
    </row>
    <row r="114" spans="1:9" ht="45" customHeight="1">
      <c r="A114" s="68" t="s">
        <v>140</v>
      </c>
      <c r="B114" s="68"/>
      <c r="C114" s="68"/>
      <c r="D114" s="68"/>
      <c r="E114" s="68"/>
      <c r="F114" s="68"/>
      <c r="G114" s="68"/>
      <c r="H114" s="68"/>
      <c r="I114" s="68"/>
    </row>
    <row r="115" spans="1:9" ht="63.75" customHeight="1">
      <c r="A115" s="69" t="s">
        <v>132</v>
      </c>
      <c r="B115" s="63"/>
      <c r="C115" s="63"/>
      <c r="D115" s="63"/>
      <c r="E115" s="63"/>
      <c r="F115" s="63"/>
      <c r="G115" s="63"/>
      <c r="H115" s="63"/>
      <c r="I115" s="64"/>
    </row>
    <row r="116" spans="1:9" ht="63.75" customHeight="1">
      <c r="A116" s="63" t="s">
        <v>133</v>
      </c>
      <c r="B116" s="63"/>
      <c r="C116" s="63"/>
      <c r="D116" s="63"/>
      <c r="E116" s="63"/>
      <c r="F116" s="63"/>
      <c r="G116" s="63"/>
      <c r="H116" s="63"/>
      <c r="I116" s="64"/>
    </row>
    <row r="117" spans="1:9" ht="63.75" customHeight="1">
      <c r="A117" s="63" t="s">
        <v>134</v>
      </c>
      <c r="B117" s="63"/>
      <c r="C117" s="63"/>
      <c r="D117" s="63"/>
      <c r="E117" s="63"/>
      <c r="F117" s="63"/>
      <c r="G117" s="63"/>
      <c r="H117" s="63"/>
      <c r="I117" s="64"/>
    </row>
    <row r="118" spans="1:9" ht="27" customHeight="1">
      <c r="A118" s="63" t="s">
        <v>135</v>
      </c>
      <c r="B118" s="63"/>
      <c r="C118" s="63"/>
      <c r="D118" s="63"/>
      <c r="E118" s="63"/>
      <c r="F118" s="63"/>
      <c r="G118" s="63"/>
      <c r="H118" s="63"/>
      <c r="I118" s="64"/>
    </row>
    <row r="119" spans="1:9" ht="42" customHeight="1">
      <c r="A119" s="68" t="s">
        <v>136</v>
      </c>
      <c r="B119" s="68"/>
      <c r="C119" s="68"/>
      <c r="D119" s="68"/>
      <c r="E119" s="68"/>
      <c r="F119" s="68"/>
      <c r="G119" s="68"/>
      <c r="H119" s="68"/>
      <c r="I119" s="68"/>
    </row>
    <row r="120" spans="1:9" ht="177.75" customHeight="1">
      <c r="A120" s="63" t="s">
        <v>137</v>
      </c>
      <c r="B120" s="63"/>
      <c r="C120" s="63"/>
      <c r="D120" s="63"/>
      <c r="E120" s="63"/>
      <c r="F120" s="63"/>
      <c r="G120" s="63"/>
      <c r="H120" s="63"/>
      <c r="I120" s="64"/>
    </row>
    <row r="121" spans="1:9" ht="48" customHeight="1">
      <c r="A121" s="65" t="s">
        <v>138</v>
      </c>
      <c r="B121" s="65"/>
      <c r="C121" s="65"/>
      <c r="D121" s="65"/>
      <c r="E121" s="65"/>
      <c r="F121" s="65"/>
      <c r="G121" s="65"/>
      <c r="H121" s="65"/>
      <c r="I121" s="65"/>
    </row>
    <row r="122" spans="1:9" ht="46.5" customHeight="1">
      <c r="A122" s="65" t="s">
        <v>139</v>
      </c>
      <c r="B122" s="65"/>
      <c r="C122" s="65"/>
      <c r="D122" s="65"/>
      <c r="E122" s="65"/>
      <c r="F122" s="65"/>
      <c r="G122" s="65"/>
      <c r="H122" s="65"/>
      <c r="I122" s="65"/>
    </row>
    <row r="123" spans="1:9" ht="26.25" customHeight="1">
      <c r="A123" s="66" t="s">
        <v>115</v>
      </c>
      <c r="B123" s="67"/>
      <c r="C123" s="67"/>
      <c r="D123" s="67"/>
      <c r="E123" s="67"/>
      <c r="F123" s="67"/>
      <c r="G123" s="67"/>
      <c r="H123" s="67"/>
      <c r="I123" s="67"/>
    </row>
    <row r="124" spans="1:9">
      <c r="A124" s="4"/>
    </row>
  </sheetData>
  <autoFilter ref="A4:I4" xr:uid="{00000000-0001-0000-0000-000000000000}"/>
  <mergeCells count="47">
    <mergeCell ref="A31:A34"/>
    <mergeCell ref="A1:I1"/>
    <mergeCell ref="A2:I2"/>
    <mergeCell ref="A3:I3"/>
    <mergeCell ref="A18:A24"/>
    <mergeCell ref="A27:A30"/>
    <mergeCell ref="A103:D103"/>
    <mergeCell ref="F103:I103"/>
    <mergeCell ref="A35:A38"/>
    <mergeCell ref="A40:A42"/>
    <mergeCell ref="A43:A46"/>
    <mergeCell ref="A47:A50"/>
    <mergeCell ref="A55:A57"/>
    <mergeCell ref="A88:E88"/>
    <mergeCell ref="A90:I90"/>
    <mergeCell ref="A97:G97"/>
    <mergeCell ref="A100:G100"/>
    <mergeCell ref="A101:G101"/>
    <mergeCell ref="B102:I102"/>
    <mergeCell ref="A104:B104"/>
    <mergeCell ref="C104:I104"/>
    <mergeCell ref="A105:B105"/>
    <mergeCell ref="C105:I105"/>
    <mergeCell ref="A106:B106"/>
    <mergeCell ref="C106:I106"/>
    <mergeCell ref="A113:I113"/>
    <mergeCell ref="A107:B107"/>
    <mergeCell ref="C107:I107"/>
    <mergeCell ref="A108:B108"/>
    <mergeCell ref="C108:I108"/>
    <mergeCell ref="A109:B109"/>
    <mergeCell ref="C109:I109"/>
    <mergeCell ref="A110:B110"/>
    <mergeCell ref="C110:I110"/>
    <mergeCell ref="A111:B111"/>
    <mergeCell ref="C111:I111"/>
    <mergeCell ref="A112:I112"/>
    <mergeCell ref="A120:I120"/>
    <mergeCell ref="A121:I121"/>
    <mergeCell ref="A122:I122"/>
    <mergeCell ref="A123:I123"/>
    <mergeCell ref="A114:I114"/>
    <mergeCell ref="A115:I115"/>
    <mergeCell ref="A116:I116"/>
    <mergeCell ref="A117:I117"/>
    <mergeCell ref="A118:I118"/>
    <mergeCell ref="A119:I119"/>
  </mergeCells>
  <hyperlinks>
    <hyperlink ref="C111" r:id="rId1" xr:uid="{777A7BED-6B88-4B02-8217-A595FD2C059F}"/>
  </hyperlinks>
  <pageMargins left="0.70866141732283472" right="0.70866141732283472" top="0.74803149606299213" bottom="0.74803149606299213" header="0.31496062992125984" footer="0.31496062992125984"/>
  <pageSetup scale="90" orientation="portrait"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ECONIMICA SM Y CDAV  (2)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Economico Contratacion</cp:lastModifiedBy>
  <cp:lastPrinted>2023-03-17T15:13:55Z</cp:lastPrinted>
  <dcterms:created xsi:type="dcterms:W3CDTF">2018-07-11T19:27:25Z</dcterms:created>
  <dcterms:modified xsi:type="dcterms:W3CDTF">2023-09-28T23:01:25Z</dcterms:modified>
</cp:coreProperties>
</file>