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minjusticiagovco-my.sharepoint.com/personal/diego_quintanilla_minjusticia_gov_co/Documents/PROCESOS/83. Prevención delito adolescente/"/>
    </mc:Choice>
  </mc:AlternateContent>
  <xr:revisionPtr revIDLastSave="124" documentId="8_{9F429984-43E3-9945-A747-3A3111F66430}" xr6:coauthVersionLast="47" xr6:coauthVersionMax="47" xr10:uidLastSave="{439F7FCF-58A3-40EF-86BC-C9C053BF12CD}"/>
  <bookViews>
    <workbookView xWindow="28680" yWindow="-120" windowWidth="29040" windowHeight="15990" xr2:uid="{50D62747-096C-4726-9B3D-A23517C5AA25}"/>
  </bookViews>
  <sheets>
    <sheet name="CONTRAPARTID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8" i="1" l="1"/>
  <c r="G49" i="1" s="1"/>
  <c r="I11" i="1"/>
  <c r="I14" i="1"/>
  <c r="I13" i="1"/>
  <c r="I12" i="1"/>
  <c r="E48" i="1"/>
  <c r="I46" i="1" l="1"/>
  <c r="I45" i="1"/>
  <c r="I48" i="1" s="1"/>
  <c r="I44" i="1"/>
  <c r="I43" i="1"/>
  <c r="I42" i="1"/>
  <c r="I41" i="1"/>
  <c r="I39" i="1"/>
  <c r="I38" i="1"/>
  <c r="I37" i="1"/>
  <c r="I36" i="1"/>
  <c r="I35" i="1"/>
  <c r="I32" i="1"/>
  <c r="I31" i="1"/>
  <c r="I30" i="1"/>
  <c r="I29" i="1"/>
  <c r="I28" i="1"/>
  <c r="I27" i="1"/>
  <c r="I26" i="1"/>
  <c r="I25" i="1"/>
  <c r="I24" i="1"/>
  <c r="I23" i="1"/>
  <c r="I17" i="1"/>
  <c r="I18" i="1"/>
  <c r="I19" i="1"/>
  <c r="I16" i="1"/>
  <c r="I49" i="1" l="1"/>
  <c r="E50" i="1" l="1"/>
  <c r="G50" i="1"/>
  <c r="G52" i="1" s="1"/>
  <c r="E49" i="1"/>
</calcChain>
</file>

<file path=xl/sharedStrings.xml><?xml version="1.0" encoding="utf-8"?>
<sst xmlns="http://schemas.openxmlformats.org/spreadsheetml/2006/main" count="54" uniqueCount="52">
  <si>
    <t>República de Colombia
Ministerio de Justicia y del Derecho
Dirección de Política Criminal  y Penitenciaria</t>
  </si>
  <si>
    <t>FORMATO RELACION DE CONTRAPARTIDA</t>
  </si>
  <si>
    <t xml:space="preserve">Objeto:               </t>
  </si>
  <si>
    <t xml:space="preserve"> Contribuir al fortalecimiento de la prevención del delito e ingreso al sistema penal y penal adolescente a través de la implementación de estrategias y análisis de información en materia de política criminal que sean insumo para la toma de decisiones e involucren el enfoque restaurativo, así como la reparación del tejido social desde la perspectiva de los Derechos Humanos.   </t>
  </si>
  <si>
    <t>Entregables del Convenio por componente</t>
  </si>
  <si>
    <t>APORTE MINISTERIO</t>
  </si>
  <si>
    <t>APORTE CONTRAPARTIDA</t>
  </si>
  <si>
    <t>VALOR TOTAL CONVENIO</t>
  </si>
  <si>
    <t>Ítem</t>
  </si>
  <si>
    <t>Concepto</t>
  </si>
  <si>
    <t xml:space="preserve">COMPONENTE 2: Observatorio de política criminal </t>
  </si>
  <si>
    <t>Plan de trabajo orientado al apoyo en la recolección, procesamiento y análisis de información del Observatorio   de Política Criminal que contenga propuesta de abordaje metodológico y cronograma de los documentos entregables.</t>
  </si>
  <si>
    <t>Cuatro (4) boletines periódicos en materia de política criminal y penitenciaria, conforme con las temáticas priorizadas de manera conjunta entre   el socio y el MJD, que se definirán durante el primer mes de ejecución del convenio, para su publicación y difusión en el sistema de información reconocido como fuente oficial de información por la Corte Constitucional.</t>
  </si>
  <si>
    <t>Dos (2) documentos de análisis en materia de política criminal y penitenciaria elaborados conforme con las temáticas priorizadas entre el socio y el MJD para su publicación y difusión en el sistema de información reconocido como fuente oficial de información por la Corte Constitucional.</t>
  </si>
  <si>
    <t>Dos (2) informes de seguimiento periódico a temáticas relevantes de la Política Criminal elaborados conforme con las temáticas priorizadas entre el socio y el MJD para su publicación y difusión en el sistema de información reconocido como fuente oficial de información por la Corte Constitucional.</t>
  </si>
  <si>
    <t>COMPONENTE 3: Prevención del delito en Adolescentes y Jóvenes y apoyo a los Comités Departamentales de Responsabilidad Penal para Adolescentes.</t>
  </si>
  <si>
    <t>3.1: Implementación estrategia de prevención Articular+Prevenir= Futuro= Seguro</t>
  </si>
  <si>
    <t>Nota: Los comités departamentales y distrital de Responsabilidad Penal para Adolescentes priorizados son los de de Vaupés, Putumayo, sucre, Guainía, Norte de Santander y Bogotá D.C.</t>
  </si>
  <si>
    <t>Informe de presentación y capacitación a los miembros de los Comité Departamental/Distrital (focalizados)   en relación con la política de prevención del delito de adolescentes y jóvenes y la estrategia Articular+Prevenir= Futuro= Seguro (primera fase)</t>
  </si>
  <si>
    <t xml:space="preserve">Realizar procesos de formación y apoyo técnico en las fases II, III y IV de la estrategia Articular+Prevenir= Futuro= Seguro a los Comités Departamentales  /Distrital del SNCRPA priorizados conforme a la metodología ya definida por el Ministerio. (Virtual)  </t>
  </si>
  <si>
    <t xml:space="preserve">Brindar asistencia técnica para la elaboración del documento del diagnóstico participativo por parte de los Comités Departamentales/Distrital del SNCRPA priorizados para la implementación de la estrategia de prevención Articular+Prevenir= Futuro= Seguro. (virtual)  </t>
  </si>
  <si>
    <t>Realizar la revisión, retroalimentación y validación de los documentos que elaboren los Comités Departamentales/Distrital del SNCRPA priorizados en el marco de la estrategia de prevención.</t>
  </si>
  <si>
    <t>Realizar la validación del árbol de objetivos y estructura de las estrategias de prevención territoriales (definición de ejes estratégicos y líneas de acción). (virtual)</t>
  </si>
  <si>
    <t>Hacer seguimiento a las tareas asignadas a los Comités Departamentales/Distrital del SNCRPA priorizados en el marco de la implementación de la estrategia de prevención. (virtual)</t>
  </si>
  <si>
    <t>Realizar la consolidación de las estrategias, programas, políticas presentadas por los Comités departamentales/Distrital del SNCRPA priorizados. (virtual)</t>
  </si>
  <si>
    <t xml:space="preserve">Brindar orientación técnica para la formulación documento que contenga batería de indicadores que permitan hacer seguimiento a la implementación de la política, programa, entre otras, formulada por los territorios priorizados (presencial)  </t>
  </si>
  <si>
    <t>Revisión y retroalimentación de la estrategia, política, programa, entre otras, de prevención elaboradas por los territorios para socializar en los Comités Departamentales/Distrital. (virtual)</t>
  </si>
  <si>
    <t>Sistematizar la implementación de la estrategia Articular+Prevenir= Futuro= Seguro a los Comités Departamentales/Distrital del SNCRPA priorizados desde el año 2020-2023.</t>
  </si>
  <si>
    <t>3.2. Implementación de la Política de prevención del delito de adolescentes y jóvenes</t>
  </si>
  <si>
    <t xml:space="preserve">Formular Plan de Acción de la política en articulación con las entidades del SNCRPA del orden nacional, para el efecto se llevarán a cabo reuniones interinstitucionales con el fin de definir las acciones de manera conjunta que permitan la implementación de la política (el número de reuniones dependerá de los consensos que se logren establecer en estas reuniones) </t>
  </si>
  <si>
    <t>Socializar el Plan de Acción de la política ante las entidades del SNCRPA con el fin de dar a conocer el proceso de construcción participativa de las acciones, realizar los ajustes correspondientes y lograr la aprobación del plan y la implementación efectiva de la política (el número de sesiones dependerá de los consensos que se logren establecer en estas reuniones)</t>
  </si>
  <si>
    <t>Socializar la política nacional de prevención del delito de adolescentes y jóvenes en plataformas virtuales a los Comités Departamentales/Distrital del SNCRPA y de manera presencial en los territorios focalizados para su implementación.</t>
  </si>
  <si>
    <t xml:space="preserve">Diseñar e implementar la metodología de territorialización de la política en los entes territoriales priorizados. </t>
  </si>
  <si>
    <t>Brindar orientaciones técnicas a los territorios focalizados en la implementación de la metodología de territorialización de la política nacional de prevención del delito de adolescentes y jóvenes.</t>
  </si>
  <si>
    <t>COMPONENTE 4: Apoyo en materia de transversalización de la Justicia Restaurativa en el Sistema Penal Adulto y penal Adolescente</t>
  </si>
  <si>
    <t>Plan de trabajo elaborado de manera conjunta con profesionales del MJD en virtud del programa general de Justicia Restaurativa de la entidad.</t>
  </si>
  <si>
    <t xml:space="preserve">Documento que consolide los ejercicios de socialización y mesas de trabajo conjuntas en materia de justicia restaurativa con entidades y organizaciones de principal interés que apoyen la implementación de la justicia restaurativa en Colombia.  </t>
  </si>
  <si>
    <t xml:space="preserve">Apoyo a la implementación de la iniciativa de prácticas restaurativas en Establecimientos de Reclusión del Orden Nacional – ERON, liderada por la Dirección de Política Criminal y Penitenciaria, y la inclusión de medidas en el INPEC.  </t>
  </si>
  <si>
    <t xml:space="preserve">Apoyar la implementación del plan de acción de la política nacional de justicia juvenil restaurativa en articulación con las entidades del SNCRPA del orden nacional, para el efecto se llevarán a cabo reuniones interinstitucionales con el fin de definir las acciones de manera conjunta que permitan la implementación de la política (el número de reuniones dependerá de los consensos que se logren establecer en estas reuniones). </t>
  </si>
  <si>
    <t>Socializar el Plan de Acción de la política ante las entidades del SNCRPA con el fin de dar a conocer el proceso de construcción participativa de las acciones, realizar los ajustes correspondientes y lograr la aprobación del plan y la implementación efectiva de la política (el número de sesiones dependerá de los consensos que se logren establecer en estas reuniones)Socializar la política nacional de justicia juvenil restaurativa a través de plataformas virtuales a los Comités Departamentales/Distrital del SNCRPA y de manera presencial en los territorios focalizados para la implementación.</t>
  </si>
  <si>
    <t>Brindar orientaciones técnicas a los territorios focalizados en la implementación de la metodología de territorialización de la política nacional de justicia juvenil restaurativa.</t>
  </si>
  <si>
    <t>Valor total --&gt;</t>
  </si>
  <si>
    <t>VALOR REDONDEADO --&gt;</t>
  </si>
  <si>
    <t>• Por favor diligenciar solo las celdas en color AZUL.
• En la columna G, por favor diligenciar los aportes de contrapartida en pesos colombianos por cada uno de los ítems.
• No modificar, agregar o quitar ningún ítem o sub-ítem.</t>
  </si>
  <si>
    <t xml:space="preserve">COMPONENTE 1: Apoyo en materia de Utilidad Pública y programa Casa Libertad </t>
  </si>
  <si>
    <t xml:space="preserve">Documento técnico para la implementación de la medida sustitutiva de Utilidad Pública prevista en la ley 2292 de 2023 en las ciudades de Cali, Bogotá, Medellín y Bucaramanga; ciudades registran el mayor número de mujeres privadas de la libertad en el país, condenadas por delitos que pudieran ser cobijadas por la medida sustitutiva de la pena, con más de 4.400 mujeres condenadas en Establecimientos de Reclusión del Orden Nacional a cargo del INPEC.   </t>
  </si>
  <si>
    <t>Informe de acompañamiento técnico a la implementación de la medida sustitutiva de Utilidad Pública prevista en la ley 2292 de 2023 en las ciudades de Cali, Bogotá, Medellín y Bucaramanga, mediante la gestión local de organizaciones, empresas y entidades que habiliten plazas para este propósito   y de esta manera que las mujeres que sean cobijadas por medidas sustitutivas de la pena puedan contar con la plaza para su cumplimiento.</t>
  </si>
  <si>
    <t>Informe de socialización efectiva de información y consecución de plazas para la implementación de la medida sustitutiva de Utilidad Pública prevista en la ley 2292 de 2023 en las ciudades de Cali, Bogotá, Medellín y Bucaramanga y la solicitud de las mismas por mujeres privadas de la libertad.</t>
  </si>
  <si>
    <t>Socialización permanente con autoridades locales sobre el programa de prevención de la reincidencia desde un modelo de atención pospenitenciaria Casa Libertad.</t>
  </si>
  <si>
    <r>
      <t xml:space="preserve">Valor TOTAL </t>
    </r>
    <r>
      <rPr>
        <b/>
        <sz val="9"/>
        <color rgb="FFFF0000"/>
        <rFont val="Arial Narrow"/>
        <family val="2"/>
      </rPr>
      <t>TECHO</t>
    </r>
    <r>
      <rPr>
        <b/>
        <sz val="9"/>
        <color theme="1"/>
        <rFont val="Arial Narrow"/>
        <family val="2"/>
      </rPr>
      <t xml:space="preserve"> incluidos imouestos de ley</t>
    </r>
  </si>
  <si>
    <t>Valor Total incluidos impuestos de ley</t>
  </si>
  <si>
    <t>A continuación se discrimina el valor total de la oferta discriminado en aportes del Ministerio y de contrapartida en cada uno de los componentes, tenga en cuenta que se establece como requisito técnico habilitante que el mínimo del total de la contrapartida es del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</si>
</sst>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164" formatCode="_-&quot;$&quot;\ * #,##0.00_-;\-&quot;$&quot;\ * #,##0.00_-;_-&quot;$&quot;\ * &quot;-&quot;??_-;_-@_-"/>
    <numFmt numFmtId="165" formatCode="_-[$$-240A]\ * #,##0_-;\-[$$-240A]\ * #,##0_-;_-[$$-240A]\ * &quot;-&quot;??_-;_-@_-"/>
    <numFmt numFmtId="166" formatCode="0.000000%"/>
  </numFmts>
  <fonts count="17" x14ac:knownFonts="1">
    <font>
      <sz val="11"/>
      <color theme="1"/>
      <name val="Calibri"/>
      <family val="2"/>
      <scheme val="minor"/>
    </font>
    <font>
      <sz val="11"/>
      <color theme="1"/>
      <name val="Calibri"/>
      <family val="2"/>
      <scheme val="minor"/>
    </font>
    <font>
      <b/>
      <sz val="9"/>
      <color rgb="FF0070C0"/>
      <name val="Arial Narrow"/>
      <family val="2"/>
    </font>
    <font>
      <sz val="9"/>
      <color theme="1"/>
      <name val="Arial Narrow"/>
      <family val="2"/>
    </font>
    <font>
      <b/>
      <sz val="9"/>
      <color theme="1"/>
      <name val="Arial Narrow"/>
      <family val="2"/>
    </font>
    <font>
      <sz val="9"/>
      <color rgb="FF000000"/>
      <name val="Arial Narrow"/>
      <family val="2"/>
    </font>
    <font>
      <sz val="8"/>
      <color theme="1"/>
      <name val="Arial Narrow"/>
      <family val="2"/>
    </font>
    <font>
      <sz val="11"/>
      <name val="Arial"/>
      <family val="2"/>
    </font>
    <font>
      <b/>
      <sz val="8"/>
      <color theme="1"/>
      <name val="Arial Narrow"/>
      <family val="2"/>
    </font>
    <font>
      <b/>
      <sz val="8"/>
      <name val="Arial Narrow"/>
      <family val="2"/>
    </font>
    <font>
      <sz val="8"/>
      <name val="Arial Narrow"/>
      <family val="2"/>
    </font>
    <font>
      <b/>
      <sz val="9"/>
      <name val="Arial Narrow"/>
      <family val="2"/>
    </font>
    <font>
      <sz val="8"/>
      <color rgb="FF000000"/>
      <name val="Arial Narrow"/>
      <family val="2"/>
    </font>
    <font>
      <b/>
      <sz val="9"/>
      <color rgb="FF00B0F0"/>
      <name val="Arial Narrow"/>
      <family val="2"/>
    </font>
    <font>
      <b/>
      <sz val="9"/>
      <color rgb="FFFF0000"/>
      <name val="Arial Narrow"/>
      <family val="2"/>
    </font>
    <font>
      <b/>
      <sz val="9"/>
      <color rgb="FF000000"/>
      <name val="Arial Narrow"/>
      <family val="2"/>
    </font>
    <font>
      <sz val="10"/>
      <name val="Arial Narrow"/>
      <family val="2"/>
    </font>
  </fonts>
  <fills count="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9" tint="0.79998168889431442"/>
        <bgColor indexed="64"/>
      </patternFill>
    </fill>
  </fills>
  <borders count="18">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499984740745262"/>
      </right>
      <top/>
      <bottom style="thin">
        <color theme="2" tint="-0.499984740745262"/>
      </bottom>
      <diagonal/>
    </border>
    <border>
      <left style="thin">
        <color theme="2" tint="-0.499984740745262"/>
      </left>
      <right style="thin">
        <color theme="2" tint="-0.499984740745262"/>
      </right>
      <top style="thin">
        <color theme="2" tint="-0.499984740745262"/>
      </top>
      <bottom/>
      <diagonal/>
    </border>
    <border>
      <left style="thin">
        <color theme="2" tint="-0.499984740745262"/>
      </left>
      <right style="thin">
        <color theme="2" tint="-0.499984740745262"/>
      </right>
      <top/>
      <bottom/>
      <diagonal/>
    </border>
    <border>
      <left style="thin">
        <color theme="2" tint="-0.499984740745262"/>
      </left>
      <right/>
      <top style="thin">
        <color theme="2" tint="-0.499984740745262"/>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style="thin">
        <color theme="2" tint="-0.499984740745262"/>
      </left>
      <right style="thin">
        <color theme="0" tint="-0.499984740745262"/>
      </right>
      <top style="thin">
        <color theme="0" tint="-0.499984740745262"/>
      </top>
      <bottom/>
      <diagonal/>
    </border>
    <border>
      <left style="thin">
        <color theme="2" tint="-0.499984740745262"/>
      </left>
      <right style="thin">
        <color theme="0" tint="-0.499984740745262"/>
      </right>
      <top/>
      <bottom/>
      <diagonal/>
    </border>
    <border>
      <left style="thin">
        <color theme="2" tint="-0.499984740745262"/>
      </left>
      <right style="thin">
        <color theme="0" tint="-0.499984740745262"/>
      </right>
      <top/>
      <bottom style="thin">
        <color theme="2" tint="-0.499984740745262"/>
      </bottom>
      <diagonal/>
    </border>
    <border>
      <left style="thin">
        <color theme="2" tint="-0.499984740745262"/>
      </left>
      <right style="medium">
        <color theme="0" tint="-0.499984740745262"/>
      </right>
      <top style="thin">
        <color theme="2" tint="-0.499984740745262"/>
      </top>
      <bottom style="thin">
        <color theme="2" tint="-0.499984740745262"/>
      </bottom>
      <diagonal/>
    </border>
    <border>
      <left/>
      <right style="medium">
        <color theme="0" tint="-0.499984740745262"/>
      </right>
      <top/>
      <bottom/>
      <diagonal/>
    </border>
    <border>
      <left style="thin">
        <color theme="2" tint="-0.499984740745262"/>
      </left>
      <right style="medium">
        <color theme="0" tint="-0.499984740745262"/>
      </right>
      <top style="thin">
        <color theme="2" tint="-0.499984740745262"/>
      </top>
      <bottom style="medium">
        <color theme="0" tint="-0.499984740745262"/>
      </bottom>
      <diagonal/>
    </border>
    <border>
      <left style="thin">
        <color theme="2" tint="-0.499984740745262"/>
      </left>
      <right style="medium">
        <color theme="0" tint="-0.499984740745262"/>
      </right>
      <top/>
      <bottom style="thin">
        <color theme="2"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style="thin">
        <color theme="2" tint="-0.499984740745262"/>
      </top>
      <bottom style="thin">
        <color theme="2" tint="-0.499984740745262"/>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0" fontId="7" fillId="0" borderId="0"/>
    <xf numFmtId="164" fontId="7" fillId="0" borderId="0" applyFont="0" applyFill="0" applyBorder="0" applyAlignment="0" applyProtection="0"/>
  </cellStyleXfs>
  <cellXfs count="46">
    <xf numFmtId="0" fontId="0" fillId="0" borderId="0" xfId="0"/>
    <xf numFmtId="0" fontId="3" fillId="0" borderId="0" xfId="0" applyFont="1" applyAlignment="1">
      <alignment vertical="center" wrapText="1"/>
    </xf>
    <xf numFmtId="164" fontId="3" fillId="0" borderId="0" xfId="1" applyFont="1" applyAlignment="1">
      <alignment vertical="center" wrapText="1"/>
    </xf>
    <xf numFmtId="0" fontId="3" fillId="0" borderId="4" xfId="0" applyFont="1" applyBorder="1" applyAlignment="1">
      <alignment vertical="center"/>
    </xf>
    <xf numFmtId="0" fontId="4" fillId="0" borderId="5" xfId="3" applyFont="1" applyBorder="1" applyAlignment="1">
      <alignment vertical="center" wrapText="1"/>
    </xf>
    <xf numFmtId="0" fontId="4" fillId="0" borderId="3" xfId="3" applyFont="1" applyBorder="1" applyAlignment="1">
      <alignment vertical="center" wrapText="1"/>
    </xf>
    <xf numFmtId="0" fontId="4" fillId="0" borderId="1" xfId="0" applyFont="1" applyBorder="1" applyAlignment="1">
      <alignment horizontal="center" vertical="center" wrapText="1"/>
    </xf>
    <xf numFmtId="0" fontId="6" fillId="0" borderId="0" xfId="0" applyFont="1" applyAlignment="1">
      <alignment vertical="center" wrapText="1"/>
    </xf>
    <xf numFmtId="8" fontId="6" fillId="0" borderId="0" xfId="0" applyNumberFormat="1" applyFont="1" applyAlignment="1">
      <alignment vertical="center" wrapText="1"/>
    </xf>
    <xf numFmtId="8" fontId="9" fillId="4" borderId="1" xfId="3" applyNumberFormat="1" applyFont="1" applyFill="1" applyBorder="1" applyAlignment="1">
      <alignment horizontal="right" vertical="center" wrapText="1"/>
    </xf>
    <xf numFmtId="8" fontId="6" fillId="0" borderId="12" xfId="0" applyNumberFormat="1" applyFont="1" applyBorder="1" applyAlignment="1">
      <alignment vertical="center" wrapText="1"/>
    </xf>
    <xf numFmtId="8" fontId="12" fillId="0" borderId="11" xfId="0" applyNumberFormat="1" applyFont="1" applyBorder="1" applyAlignment="1">
      <alignment horizontal="right" vertical="center" wrapText="1"/>
    </xf>
    <xf numFmtId="8" fontId="12" fillId="0" borderId="13" xfId="0" applyNumberFormat="1" applyFont="1" applyBorder="1" applyAlignment="1">
      <alignment horizontal="right" vertical="center" wrapText="1"/>
    </xf>
    <xf numFmtId="0" fontId="4" fillId="0" borderId="14" xfId="0" applyFont="1" applyBorder="1" applyAlignment="1">
      <alignment horizontal="center" vertical="center" wrapText="1"/>
    </xf>
    <xf numFmtId="8" fontId="8" fillId="0" borderId="1" xfId="0" applyNumberFormat="1" applyFont="1" applyBorder="1" applyAlignment="1">
      <alignment vertical="center" wrapText="1"/>
    </xf>
    <xf numFmtId="8" fontId="10" fillId="0" borderId="1" xfId="3" applyNumberFormat="1" applyFont="1" applyBorder="1" applyAlignment="1">
      <alignment horizontal="right" vertical="center" wrapText="1"/>
    </xf>
    <xf numFmtId="8" fontId="9" fillId="0" borderId="1" xfId="3" applyNumberFormat="1" applyFont="1" applyBorder="1" applyAlignment="1">
      <alignment horizontal="right" vertical="center" wrapText="1"/>
    </xf>
    <xf numFmtId="166" fontId="8" fillId="0" borderId="0" xfId="2" applyNumberFormat="1" applyFont="1" applyFill="1" applyBorder="1" applyAlignment="1">
      <alignment vertical="center"/>
    </xf>
    <xf numFmtId="0" fontId="4" fillId="0" borderId="0" xfId="0" applyFont="1" applyAlignment="1">
      <alignment vertical="center" wrapText="1"/>
    </xf>
    <xf numFmtId="0" fontId="4" fillId="0" borderId="4" xfId="3" applyFont="1" applyBorder="1" applyAlignment="1">
      <alignment vertical="center" wrapText="1"/>
    </xf>
    <xf numFmtId="0" fontId="3" fillId="0" borderId="4" xfId="3" applyFont="1" applyBorder="1" applyAlignment="1">
      <alignment horizontal="justify" vertical="center" wrapText="1"/>
    </xf>
    <xf numFmtId="0" fontId="3" fillId="0" borderId="1" xfId="0" applyFont="1" applyBorder="1" applyAlignment="1">
      <alignment horizontal="center" vertical="center" wrapText="1"/>
    </xf>
    <xf numFmtId="0" fontId="5" fillId="2" borderId="1" xfId="0" applyFont="1" applyFill="1" applyBorder="1" applyAlignment="1">
      <alignment horizontal="justify" vertical="center" wrapText="1"/>
    </xf>
    <xf numFmtId="0" fontId="4" fillId="0" borderId="1" xfId="0" applyFont="1" applyBorder="1" applyAlignment="1">
      <alignment horizontal="right" vertical="center" wrapText="1"/>
    </xf>
    <xf numFmtId="8" fontId="8" fillId="0" borderId="0" xfId="2" applyNumberFormat="1" applyFont="1" applyFill="1" applyBorder="1" applyAlignment="1">
      <alignment horizontal="right" vertical="center"/>
    </xf>
    <xf numFmtId="8" fontId="3" fillId="0" borderId="0" xfId="0" applyNumberFormat="1" applyFont="1" applyAlignment="1">
      <alignment vertical="center" wrapText="1"/>
    </xf>
    <xf numFmtId="165" fontId="11" fillId="0" borderId="3" xfId="3" applyNumberFormat="1" applyFont="1" applyBorder="1" applyAlignment="1">
      <alignment horizontal="center" vertical="center" wrapText="1"/>
    </xf>
    <xf numFmtId="8" fontId="10" fillId="3" borderId="2" xfId="3" applyNumberFormat="1" applyFont="1" applyFill="1" applyBorder="1" applyAlignment="1">
      <alignment horizontal="right" vertical="center" wrapText="1"/>
    </xf>
    <xf numFmtId="2" fontId="4" fillId="0" borderId="1" xfId="3" applyNumberFormat="1" applyFont="1" applyBorder="1" applyAlignment="1">
      <alignment horizontal="center" vertical="center" wrapText="1"/>
    </xf>
    <xf numFmtId="0" fontId="13" fillId="0" borderId="2" xfId="0" applyFont="1" applyBorder="1" applyAlignment="1">
      <alignment horizontal="center" vertical="center" wrapText="1"/>
    </xf>
    <xf numFmtId="10" fontId="8" fillId="0" borderId="1" xfId="2" applyNumberFormat="1" applyFont="1" applyFill="1" applyBorder="1" applyAlignment="1">
      <alignment vertical="center"/>
    </xf>
    <xf numFmtId="0" fontId="4" fillId="0" borderId="12" xfId="0" applyFont="1" applyBorder="1" applyAlignment="1">
      <alignment horizontal="center" vertical="center" wrapText="1"/>
    </xf>
    <xf numFmtId="165" fontId="11" fillId="0" borderId="0" xfId="3" applyNumberFormat="1" applyFont="1" applyAlignment="1">
      <alignment horizontal="center" vertical="center" wrapText="1"/>
    </xf>
    <xf numFmtId="0" fontId="15" fillId="0" borderId="6"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7" xfId="0" applyFont="1" applyBorder="1" applyAlignment="1">
      <alignment horizontal="center" vertical="center" wrapText="1"/>
    </xf>
    <xf numFmtId="0" fontId="16" fillId="0" borderId="0" xfId="0" applyFont="1" applyAlignment="1">
      <alignment horizontal="center" wrapText="1"/>
    </xf>
    <xf numFmtId="0" fontId="2" fillId="0" borderId="1"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4" fillId="0" borderId="8" xfId="3" applyFont="1" applyBorder="1" applyAlignment="1">
      <alignment horizontal="center" vertical="center" wrapText="1"/>
    </xf>
    <xf numFmtId="0" fontId="4" fillId="0" borderId="9" xfId="3" applyFont="1" applyBorder="1" applyAlignment="1">
      <alignment horizontal="center" vertical="center" wrapText="1"/>
    </xf>
    <xf numFmtId="0" fontId="4" fillId="0" borderId="10" xfId="3" applyFont="1" applyBorder="1" applyAlignment="1">
      <alignment horizontal="center" vertical="center" wrapText="1"/>
    </xf>
    <xf numFmtId="0" fontId="4" fillId="0" borderId="6" xfId="3" applyFont="1" applyBorder="1" applyAlignment="1">
      <alignment horizontal="center" vertical="center" wrapText="1"/>
    </xf>
    <xf numFmtId="0" fontId="4" fillId="0" borderId="7" xfId="3" applyFont="1" applyBorder="1" applyAlignment="1">
      <alignment horizontal="center" vertical="center" wrapText="1"/>
    </xf>
    <xf numFmtId="0" fontId="3" fillId="0" borderId="1" xfId="3" applyFont="1" applyBorder="1" applyAlignment="1">
      <alignment horizontal="left" vertical="center" wrapText="1"/>
    </xf>
  </cellXfs>
  <cellStyles count="5">
    <cellStyle name="Moneda" xfId="1" builtinId="4"/>
    <cellStyle name="Moneda 2" xfId="4" xr:uid="{9761A630-08F6-475B-9945-5F15856A1247}"/>
    <cellStyle name="Normal" xfId="0" builtinId="0"/>
    <cellStyle name="Normal 2" xfId="3" xr:uid="{D525A92C-E3EA-47C4-B71D-7B11906FA140}"/>
    <cellStyle name="Porcentaje" xfId="2" builtinId="5"/>
  </cellStyles>
  <dxfs count="3">
    <dxf>
      <fill>
        <patternFill>
          <bgColor theme="5" tint="0.79998168889431442"/>
        </patternFill>
      </fill>
      <border>
        <left style="thin">
          <color rgb="FFC00000"/>
        </left>
        <right style="thin">
          <color rgb="FFC00000"/>
        </right>
        <top style="thin">
          <color rgb="FFC00000"/>
        </top>
        <bottom style="thin">
          <color rgb="FFC00000"/>
        </bottom>
      </border>
    </dxf>
    <dxf>
      <font>
        <color rgb="FF9C0006"/>
      </font>
      <fill>
        <patternFill>
          <bgColor rgb="FFFFC7CE"/>
        </patternFill>
      </fill>
      <border>
        <left style="thin">
          <color rgb="FFC00000"/>
        </left>
        <right style="thin">
          <color rgb="FFC00000"/>
        </right>
        <top style="thin">
          <color rgb="FFC00000"/>
        </top>
        <bottom style="thin">
          <color rgb="FFC00000"/>
        </bottom>
      </border>
    </dxf>
    <dxf>
      <fill>
        <patternFill>
          <bgColor theme="5" tint="0.79998168889431442"/>
        </patternFill>
      </fill>
      <border>
        <left style="thin">
          <color rgb="FFC00000"/>
        </left>
        <right style="thin">
          <color rgb="FFC00000"/>
        </right>
        <top style="thin">
          <color rgb="FFC00000"/>
        </top>
        <bottom style="thin">
          <color rgb="FFC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7125</xdr:colOff>
      <xdr:row>1</xdr:row>
      <xdr:rowOff>103033</xdr:rowOff>
    </xdr:from>
    <xdr:to>
      <xdr:col>1</xdr:col>
      <xdr:colOff>764072</xdr:colOff>
      <xdr:row>3</xdr:row>
      <xdr:rowOff>60719</xdr:rowOff>
    </xdr:to>
    <xdr:pic>
      <xdr:nvPicPr>
        <xdr:cNvPr id="2" name="Imagen 1">
          <a:extLst>
            <a:ext uri="{FF2B5EF4-FFF2-40B4-BE49-F238E27FC236}">
              <a16:creationId xmlns:a16="http://schemas.microsoft.com/office/drawing/2014/main" id="{48199421-0FBD-4509-9F8E-08EBE3AB92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6675" y="264958"/>
          <a:ext cx="756947" cy="31201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110FE-9EDD-4117-94AB-C2739A1BFC15}">
  <sheetPr>
    <pageSetUpPr fitToPage="1"/>
  </sheetPr>
  <dimension ref="B2:J54"/>
  <sheetViews>
    <sheetView showGridLines="0" tabSelected="1" zoomScaleNormal="100" workbookViewId="0">
      <selection activeCell="G45" sqref="G45"/>
    </sheetView>
  </sheetViews>
  <sheetFormatPr baseColWidth="10" defaultColWidth="11.42578125" defaultRowHeight="13.5" x14ac:dyDescent="0.25"/>
  <cols>
    <col min="1" max="1" width="1.140625" style="1" customWidth="1"/>
    <col min="2" max="2" width="11.7109375" style="1" customWidth="1"/>
    <col min="3" max="3" width="78.28515625" style="1" customWidth="1"/>
    <col min="4" max="4" width="1.140625" style="1" customWidth="1"/>
    <col min="5" max="5" width="14.28515625" style="1" customWidth="1"/>
    <col min="6" max="6" width="1.140625" style="1" customWidth="1"/>
    <col min="7" max="7" width="13.5703125" style="1" customWidth="1"/>
    <col min="8" max="8" width="1.140625" style="1" customWidth="1"/>
    <col min="9" max="9" width="12.42578125" style="1" bestFit="1" customWidth="1"/>
    <col min="10" max="10" width="1.7109375" style="1" customWidth="1"/>
    <col min="11" max="11" width="19.85546875" style="1" customWidth="1"/>
    <col min="12" max="16384" width="11.42578125" style="1"/>
  </cols>
  <sheetData>
    <row r="2" spans="2:10" ht="13.35" customHeight="1" x14ac:dyDescent="0.25">
      <c r="B2" s="3"/>
      <c r="C2" s="40" t="s">
        <v>0</v>
      </c>
    </row>
    <row r="3" spans="2:10" x14ac:dyDescent="0.25">
      <c r="B3" s="4"/>
      <c r="C3" s="41"/>
    </row>
    <row r="4" spans="2:10" x14ac:dyDescent="0.25">
      <c r="B4" s="5"/>
      <c r="C4" s="42"/>
    </row>
    <row r="5" spans="2:10" ht="13.35" customHeight="1" x14ac:dyDescent="0.25">
      <c r="B5" s="43" t="s">
        <v>1</v>
      </c>
      <c r="C5" s="44"/>
    </row>
    <row r="6" spans="2:10" ht="90.75" customHeight="1" x14ac:dyDescent="0.25">
      <c r="B6" s="19" t="s">
        <v>2</v>
      </c>
      <c r="C6" s="20" t="s">
        <v>3</v>
      </c>
      <c r="E6" s="33" t="s">
        <v>51</v>
      </c>
      <c r="F6" s="34"/>
      <c r="G6" s="35"/>
    </row>
    <row r="7" spans="2:10" ht="44.45" customHeight="1" x14ac:dyDescent="0.25">
      <c r="B7" s="45" t="s">
        <v>43</v>
      </c>
      <c r="C7" s="45"/>
    </row>
    <row r="8" spans="2:10" ht="27" x14ac:dyDescent="0.25">
      <c r="B8" s="37" t="s">
        <v>4</v>
      </c>
      <c r="C8" s="37"/>
      <c r="E8" s="29" t="s">
        <v>5</v>
      </c>
      <c r="G8" s="28" t="s">
        <v>6</v>
      </c>
      <c r="I8" s="28" t="s">
        <v>7</v>
      </c>
    </row>
    <row r="9" spans="2:10" ht="61.35" customHeight="1" x14ac:dyDescent="0.25">
      <c r="B9" s="6" t="s">
        <v>8</v>
      </c>
      <c r="C9" s="6" t="s">
        <v>9</v>
      </c>
      <c r="E9" s="13" t="s">
        <v>49</v>
      </c>
      <c r="G9" s="26" t="s">
        <v>50</v>
      </c>
      <c r="I9" s="26" t="s">
        <v>50</v>
      </c>
    </row>
    <row r="10" spans="2:10" x14ac:dyDescent="0.25">
      <c r="B10" s="38" t="s">
        <v>44</v>
      </c>
      <c r="C10" s="39"/>
      <c r="E10" s="31"/>
      <c r="G10" s="32"/>
      <c r="I10" s="32"/>
    </row>
    <row r="11" spans="2:10" ht="54" x14ac:dyDescent="0.25">
      <c r="B11" s="21">
        <v>1</v>
      </c>
      <c r="C11" s="22" t="s">
        <v>45</v>
      </c>
      <c r="E11" s="11">
        <v>77000000</v>
      </c>
      <c r="G11" s="27"/>
      <c r="I11" s="15">
        <f>+IFERROR(SUM(E11,G11),"")</f>
        <v>77000000</v>
      </c>
    </row>
    <row r="12" spans="2:10" ht="54" x14ac:dyDescent="0.25">
      <c r="B12" s="21">
        <v>2</v>
      </c>
      <c r="C12" s="22" t="s">
        <v>46</v>
      </c>
      <c r="E12" s="11">
        <v>68188960.030000001</v>
      </c>
      <c r="G12" s="27"/>
      <c r="I12" s="15">
        <f t="shared" ref="I12:I14" si="0">+IFERROR(SUM(E12,G12),"")</f>
        <v>68188960.030000001</v>
      </c>
    </row>
    <row r="13" spans="2:10" ht="40.5" x14ac:dyDescent="0.25">
      <c r="B13" s="21">
        <v>3</v>
      </c>
      <c r="C13" s="22" t="s">
        <v>47</v>
      </c>
      <c r="E13" s="11">
        <v>68188960.030000001</v>
      </c>
      <c r="G13" s="27"/>
      <c r="I13" s="15">
        <f t="shared" si="0"/>
        <v>68188960.030000001</v>
      </c>
    </row>
    <row r="14" spans="2:10" ht="27" x14ac:dyDescent="0.25">
      <c r="B14" s="21">
        <v>4</v>
      </c>
      <c r="C14" s="22" t="s">
        <v>48</v>
      </c>
      <c r="E14" s="11">
        <v>68188960.030000001</v>
      </c>
      <c r="G14" s="27"/>
      <c r="I14" s="15">
        <f t="shared" si="0"/>
        <v>68188960.030000001</v>
      </c>
    </row>
    <row r="15" spans="2:10" x14ac:dyDescent="0.25">
      <c r="B15" s="38" t="s">
        <v>10</v>
      </c>
      <c r="C15" s="39"/>
      <c r="E15" s="10"/>
      <c r="G15" s="8"/>
      <c r="I15" s="8"/>
      <c r="J15" s="8"/>
    </row>
    <row r="16" spans="2:10" ht="27" x14ac:dyDescent="0.25">
      <c r="B16" s="21">
        <v>5</v>
      </c>
      <c r="C16" s="22" t="s">
        <v>11</v>
      </c>
      <c r="E16" s="11">
        <v>83066223.459999993</v>
      </c>
      <c r="G16" s="27"/>
      <c r="I16" s="15">
        <f>+IFERROR(SUM(E16,G16),"")</f>
        <v>83066223.459999993</v>
      </c>
    </row>
    <row r="17" spans="2:10" ht="40.5" x14ac:dyDescent="0.25">
      <c r="B17" s="21">
        <v>6</v>
      </c>
      <c r="C17" s="22" t="s">
        <v>12</v>
      </c>
      <c r="E17" s="11">
        <v>229596373.27000001</v>
      </c>
      <c r="G17" s="27"/>
      <c r="I17" s="15">
        <f t="shared" ref="I17:I19" si="1">+IFERROR(SUM(E17,G17),"")</f>
        <v>229596373.27000001</v>
      </c>
    </row>
    <row r="18" spans="2:10" ht="40.5" x14ac:dyDescent="0.25">
      <c r="B18" s="21">
        <v>7</v>
      </c>
      <c r="C18" s="22" t="s">
        <v>13</v>
      </c>
      <c r="E18" s="11">
        <v>229596373.27000001</v>
      </c>
      <c r="G18" s="27"/>
      <c r="I18" s="15">
        <f t="shared" si="1"/>
        <v>229596373.27000001</v>
      </c>
    </row>
    <row r="19" spans="2:10" ht="40.5" x14ac:dyDescent="0.25">
      <c r="B19" s="21">
        <v>8</v>
      </c>
      <c r="C19" s="22" t="s">
        <v>14</v>
      </c>
      <c r="E19" s="11">
        <v>129360000</v>
      </c>
      <c r="G19" s="27"/>
      <c r="I19" s="15">
        <f t="shared" si="1"/>
        <v>129360000</v>
      </c>
    </row>
    <row r="20" spans="2:10" x14ac:dyDescent="0.25">
      <c r="B20" s="37" t="s">
        <v>15</v>
      </c>
      <c r="C20" s="37"/>
      <c r="E20" s="10"/>
      <c r="G20" s="8"/>
      <c r="I20" s="8"/>
      <c r="J20" s="7"/>
    </row>
    <row r="21" spans="2:10" x14ac:dyDescent="0.25">
      <c r="B21" s="37" t="s">
        <v>16</v>
      </c>
      <c r="C21" s="37"/>
      <c r="E21" s="10"/>
      <c r="G21" s="8"/>
      <c r="I21" s="8"/>
      <c r="J21" s="7"/>
    </row>
    <row r="22" spans="2:10" x14ac:dyDescent="0.25">
      <c r="B22" s="37" t="s">
        <v>17</v>
      </c>
      <c r="C22" s="37"/>
      <c r="E22" s="10"/>
      <c r="G22" s="8"/>
      <c r="I22" s="8"/>
      <c r="J22" s="7"/>
    </row>
    <row r="23" spans="2:10" ht="27" x14ac:dyDescent="0.25">
      <c r="B23" s="21">
        <v>9</v>
      </c>
      <c r="C23" s="22" t="s">
        <v>18</v>
      </c>
      <c r="E23" s="11">
        <v>19191260</v>
      </c>
      <c r="G23" s="27"/>
      <c r="I23" s="15">
        <f t="shared" ref="I23:I32" si="2">+IFERROR(SUM(E23,G23),"")</f>
        <v>19191260</v>
      </c>
    </row>
    <row r="24" spans="2:10" ht="40.5" x14ac:dyDescent="0.25">
      <c r="B24" s="21">
        <v>10</v>
      </c>
      <c r="C24" s="22" t="s">
        <v>19</v>
      </c>
      <c r="E24" s="11">
        <v>19191260</v>
      </c>
      <c r="G24" s="27"/>
      <c r="I24" s="15">
        <f t="shared" si="2"/>
        <v>19191260</v>
      </c>
    </row>
    <row r="25" spans="2:10" ht="40.5" x14ac:dyDescent="0.25">
      <c r="B25" s="21">
        <v>11</v>
      </c>
      <c r="C25" s="22" t="s">
        <v>20</v>
      </c>
      <c r="E25" s="11">
        <v>19191260</v>
      </c>
      <c r="G25" s="27"/>
      <c r="I25" s="15">
        <f t="shared" si="2"/>
        <v>19191260</v>
      </c>
    </row>
    <row r="26" spans="2:10" ht="27" x14ac:dyDescent="0.25">
      <c r="B26" s="21">
        <v>12</v>
      </c>
      <c r="C26" s="22" t="s">
        <v>21</v>
      </c>
      <c r="E26" s="11">
        <v>19191260</v>
      </c>
      <c r="G26" s="27"/>
      <c r="I26" s="15">
        <f t="shared" si="2"/>
        <v>19191260</v>
      </c>
    </row>
    <row r="27" spans="2:10" ht="27" x14ac:dyDescent="0.25">
      <c r="B27" s="21">
        <v>13</v>
      </c>
      <c r="C27" s="22" t="s">
        <v>22</v>
      </c>
      <c r="E27" s="11">
        <v>19191260</v>
      </c>
      <c r="G27" s="27"/>
      <c r="I27" s="15">
        <f t="shared" si="2"/>
        <v>19191260</v>
      </c>
    </row>
    <row r="28" spans="2:10" ht="27" x14ac:dyDescent="0.25">
      <c r="B28" s="21">
        <v>14</v>
      </c>
      <c r="C28" s="22" t="s">
        <v>23</v>
      </c>
      <c r="E28" s="11">
        <v>19191260</v>
      </c>
      <c r="G28" s="27"/>
      <c r="I28" s="15">
        <f t="shared" si="2"/>
        <v>19191260</v>
      </c>
    </row>
    <row r="29" spans="2:10" ht="27" x14ac:dyDescent="0.25">
      <c r="B29" s="21">
        <v>15</v>
      </c>
      <c r="C29" s="22" t="s">
        <v>24</v>
      </c>
      <c r="E29" s="11">
        <v>19191260</v>
      </c>
      <c r="G29" s="27"/>
      <c r="I29" s="15">
        <f t="shared" si="2"/>
        <v>19191260</v>
      </c>
    </row>
    <row r="30" spans="2:10" ht="27" x14ac:dyDescent="0.25">
      <c r="B30" s="21">
        <v>16</v>
      </c>
      <c r="C30" s="22" t="s">
        <v>25</v>
      </c>
      <c r="E30" s="11">
        <v>19191260</v>
      </c>
      <c r="G30" s="27"/>
      <c r="I30" s="15">
        <f t="shared" si="2"/>
        <v>19191260</v>
      </c>
    </row>
    <row r="31" spans="2:10" ht="27" x14ac:dyDescent="0.25">
      <c r="B31" s="21">
        <v>17</v>
      </c>
      <c r="C31" s="22" t="s">
        <v>26</v>
      </c>
      <c r="E31" s="11">
        <v>19191260</v>
      </c>
      <c r="G31" s="27"/>
      <c r="I31" s="15">
        <f t="shared" si="2"/>
        <v>19191260</v>
      </c>
    </row>
    <row r="32" spans="2:10" ht="27" x14ac:dyDescent="0.25">
      <c r="B32" s="21">
        <v>18</v>
      </c>
      <c r="C32" s="22" t="s">
        <v>27</v>
      </c>
      <c r="E32" s="11">
        <v>19191260</v>
      </c>
      <c r="G32" s="27"/>
      <c r="I32" s="15">
        <f t="shared" si="2"/>
        <v>19191260</v>
      </c>
    </row>
    <row r="33" spans="2:10" x14ac:dyDescent="0.25">
      <c r="B33" s="37" t="s">
        <v>15</v>
      </c>
      <c r="C33" s="37"/>
      <c r="E33" s="10"/>
      <c r="G33" s="8"/>
      <c r="I33" s="8"/>
      <c r="J33" s="7"/>
    </row>
    <row r="34" spans="2:10" x14ac:dyDescent="0.25">
      <c r="B34" s="37" t="s">
        <v>28</v>
      </c>
      <c r="C34" s="37"/>
      <c r="E34" s="10"/>
      <c r="G34" s="8"/>
      <c r="I34" s="8"/>
      <c r="J34" s="7"/>
    </row>
    <row r="35" spans="2:10" ht="54" x14ac:dyDescent="0.25">
      <c r="B35" s="21">
        <v>19</v>
      </c>
      <c r="C35" s="22" t="s">
        <v>29</v>
      </c>
      <c r="E35" s="11">
        <v>26062520</v>
      </c>
      <c r="G35" s="27"/>
      <c r="I35" s="15">
        <f t="shared" ref="I35:I39" si="3">+IFERROR(SUM(E35,G35),"")</f>
        <v>26062520</v>
      </c>
    </row>
    <row r="36" spans="2:10" ht="54" x14ac:dyDescent="0.25">
      <c r="B36" s="21">
        <v>20</v>
      </c>
      <c r="C36" s="22" t="s">
        <v>30</v>
      </c>
      <c r="E36" s="11">
        <v>26062520</v>
      </c>
      <c r="G36" s="27"/>
      <c r="I36" s="15">
        <f t="shared" si="3"/>
        <v>26062520</v>
      </c>
    </row>
    <row r="37" spans="2:10" ht="27" x14ac:dyDescent="0.25">
      <c r="B37" s="21">
        <v>21</v>
      </c>
      <c r="C37" s="22" t="s">
        <v>31</v>
      </c>
      <c r="E37" s="11">
        <v>26062520</v>
      </c>
      <c r="G37" s="27"/>
      <c r="I37" s="15">
        <f t="shared" si="3"/>
        <v>26062520</v>
      </c>
    </row>
    <row r="38" spans="2:10" x14ac:dyDescent="0.25">
      <c r="B38" s="21">
        <v>22</v>
      </c>
      <c r="C38" s="22" t="s">
        <v>32</v>
      </c>
      <c r="E38" s="11">
        <v>26062520</v>
      </c>
      <c r="G38" s="27"/>
      <c r="I38" s="15">
        <f t="shared" si="3"/>
        <v>26062520</v>
      </c>
    </row>
    <row r="39" spans="2:10" ht="27" x14ac:dyDescent="0.25">
      <c r="B39" s="21">
        <v>23</v>
      </c>
      <c r="C39" s="22" t="s">
        <v>33</v>
      </c>
      <c r="E39" s="11">
        <v>26062520</v>
      </c>
      <c r="G39" s="27"/>
      <c r="I39" s="15">
        <f t="shared" si="3"/>
        <v>26062520</v>
      </c>
    </row>
    <row r="40" spans="2:10" x14ac:dyDescent="0.25">
      <c r="B40" s="37" t="s">
        <v>34</v>
      </c>
      <c r="C40" s="37"/>
      <c r="E40" s="10"/>
      <c r="G40" s="8"/>
      <c r="I40" s="8"/>
      <c r="J40" s="7"/>
    </row>
    <row r="41" spans="2:10" ht="27" x14ac:dyDescent="0.25">
      <c r="B41" s="21">
        <v>24</v>
      </c>
      <c r="C41" s="22" t="s">
        <v>35</v>
      </c>
      <c r="E41" s="11">
        <v>14000000</v>
      </c>
      <c r="G41" s="27"/>
      <c r="I41" s="15">
        <f t="shared" ref="I41:I46" si="4">+IFERROR(SUM(E41,G41),"")</f>
        <v>14000000</v>
      </c>
    </row>
    <row r="42" spans="2:10" ht="27" x14ac:dyDescent="0.25">
      <c r="B42" s="21">
        <v>25</v>
      </c>
      <c r="C42" s="22" t="s">
        <v>36</v>
      </c>
      <c r="E42" s="11">
        <v>20904560</v>
      </c>
      <c r="G42" s="27"/>
      <c r="I42" s="15">
        <f t="shared" si="4"/>
        <v>20904560</v>
      </c>
    </row>
    <row r="43" spans="2:10" ht="27" x14ac:dyDescent="0.25">
      <c r="B43" s="21">
        <v>26</v>
      </c>
      <c r="C43" s="22" t="s">
        <v>37</v>
      </c>
      <c r="E43" s="11">
        <v>20904560</v>
      </c>
      <c r="G43" s="27"/>
      <c r="I43" s="15">
        <f t="shared" si="4"/>
        <v>20904560</v>
      </c>
    </row>
    <row r="44" spans="2:10" ht="54" x14ac:dyDescent="0.25">
      <c r="B44" s="21">
        <v>27</v>
      </c>
      <c r="C44" s="22" t="s">
        <v>38</v>
      </c>
      <c r="E44" s="11">
        <v>20904560</v>
      </c>
      <c r="G44" s="27"/>
      <c r="I44" s="15">
        <f t="shared" si="4"/>
        <v>20904560</v>
      </c>
    </row>
    <row r="45" spans="2:10" ht="67.5" x14ac:dyDescent="0.25">
      <c r="B45" s="21">
        <v>28</v>
      </c>
      <c r="C45" s="22" t="s">
        <v>39</v>
      </c>
      <c r="E45" s="11">
        <v>20904560</v>
      </c>
      <c r="G45" s="27"/>
      <c r="I45" s="15">
        <f t="shared" si="4"/>
        <v>20904560</v>
      </c>
    </row>
    <row r="46" spans="2:10" ht="27.75" thickBot="1" x14ac:dyDescent="0.3">
      <c r="B46" s="21">
        <v>29</v>
      </c>
      <c r="C46" s="22" t="s">
        <v>40</v>
      </c>
      <c r="E46" s="12">
        <v>26970710</v>
      </c>
      <c r="G46" s="27"/>
      <c r="I46" s="15">
        <f t="shared" si="4"/>
        <v>26970710</v>
      </c>
    </row>
    <row r="47" spans="2:10" ht="5.45" customHeight="1" x14ac:dyDescent="0.25">
      <c r="D47" s="17"/>
      <c r="F47" s="17"/>
      <c r="H47" s="17"/>
    </row>
    <row r="48" spans="2:10" ht="14.45" customHeight="1" x14ac:dyDescent="0.25">
      <c r="C48" s="23" t="s">
        <v>41</v>
      </c>
      <c r="D48" s="17"/>
      <c r="E48" s="14">
        <f>+SUM(E11:E46)</f>
        <v>1400000000.0900002</v>
      </c>
      <c r="F48" s="17"/>
      <c r="G48" s="14">
        <f>+SUM(G11:G46)</f>
        <v>0</v>
      </c>
      <c r="H48" s="24"/>
      <c r="I48" s="9">
        <f>+SUM(I11:I46)</f>
        <v>1400000000.0900002</v>
      </c>
    </row>
    <row r="49" spans="3:10" x14ac:dyDescent="0.25">
      <c r="C49" s="23" t="s">
        <v>42</v>
      </c>
      <c r="D49" s="17"/>
      <c r="E49" s="14">
        <f>ROUND(E48,0)</f>
        <v>1400000000</v>
      </c>
      <c r="F49" s="17"/>
      <c r="G49" s="16">
        <f>ROUND(G48,0)</f>
        <v>0</v>
      </c>
      <c r="H49" s="24"/>
      <c r="I49" s="9">
        <f>ROUND(I48,0)</f>
        <v>1400000000</v>
      </c>
    </row>
    <row r="50" spans="3:10" x14ac:dyDescent="0.25">
      <c r="D50" s="17"/>
      <c r="E50" s="30">
        <f>IFERROR(E49/I49,"")</f>
        <v>1</v>
      </c>
      <c r="F50" s="17"/>
      <c r="G50" s="30">
        <f>IFERROR(G49/$I$49,"")</f>
        <v>0</v>
      </c>
      <c r="H50" s="17"/>
    </row>
    <row r="51" spans="3:10" ht="24" customHeight="1" x14ac:dyDescent="0.25">
      <c r="D51" s="18"/>
      <c r="H51" s="18"/>
      <c r="I51" s="18"/>
    </row>
    <row r="52" spans="3:10" x14ac:dyDescent="0.25">
      <c r="E52" s="25"/>
      <c r="G52" s="36" t="str">
        <f>+IF(G50&lt;30%,"En el pliego se establece que como requisito habilitante se debe ofertar mínimo el 30%, realizar los ajustes conforme a lo anterior.","")</f>
        <v>En el pliego se establece que como requisito habilitante se debe ofertar mínimo el 30%, realizar los ajustes conforme a lo anterior.</v>
      </c>
      <c r="H52" s="36"/>
      <c r="I52" s="36"/>
    </row>
    <row r="53" spans="3:10" x14ac:dyDescent="0.25">
      <c r="G53" s="36"/>
      <c r="H53" s="36"/>
      <c r="I53" s="36"/>
      <c r="J53" s="2"/>
    </row>
    <row r="54" spans="3:10" ht="24" customHeight="1" x14ac:dyDescent="0.25">
      <c r="G54" s="36"/>
      <c r="H54" s="36"/>
      <c r="I54" s="36"/>
    </row>
  </sheetData>
  <mergeCells count="14">
    <mergeCell ref="C2:C4"/>
    <mergeCell ref="B5:C5"/>
    <mergeCell ref="B7:C7"/>
    <mergeCell ref="B33:C33"/>
    <mergeCell ref="B34:C34"/>
    <mergeCell ref="E6:G6"/>
    <mergeCell ref="G52:I54"/>
    <mergeCell ref="B40:C40"/>
    <mergeCell ref="B8:C8"/>
    <mergeCell ref="B15:C15"/>
    <mergeCell ref="B20:C20"/>
    <mergeCell ref="B21:C21"/>
    <mergeCell ref="B22:C22"/>
    <mergeCell ref="B10:C10"/>
  </mergeCells>
  <conditionalFormatting sqref="D51">
    <cfRule type="containsText" dxfId="2" priority="3" operator="containsText" text="En el pliego se establece que como requisito habilitante se debe ofertar mínimo el 30%, realizar los ajustes conforme a lo anterior">
      <formula>NOT(ISERROR(SEARCH("En el pliego se establece que como requisito habilitante se debe ofertar mínimo el 30%, realizar los ajustes conforme a lo anterior",D51)))</formula>
    </cfRule>
  </conditionalFormatting>
  <conditionalFormatting sqref="G52:I54">
    <cfRule type="containsText" dxfId="1" priority="1" operator="containsText" text="En el pliego se establece que como requisito habilitante se debe ofertar mínimo el 30%, realizar los ajustes conforme a lo anterior.">
      <formula>NOT(ISERROR(SEARCH("En el pliego se establece que como requisito habilitante se debe ofertar mínimo el 30%, realizar los ajustes conforme a lo anterior.",G52)))</formula>
    </cfRule>
  </conditionalFormatting>
  <conditionalFormatting sqref="H51:I51">
    <cfRule type="containsText" dxfId="0" priority="11" operator="containsText" text="En el pliego se establece que como requisito habilitante se debe ofertar mínimo el 30%, realizar los ajustes conforme a lo anterior">
      <formula>NOT(ISERROR(SEARCH("En el pliego se establece que como requisito habilitante se debe ofertar mínimo el 30%, realizar los ajustes conforme a lo anterior",H51)))</formula>
    </cfRule>
  </conditionalFormatting>
  <pageMargins left="0.7" right="0.7" top="0.75" bottom="0.75" header="0.3" footer="0.3"/>
  <pageSetup scale="45" orientation="portrait" r:id="rId1"/>
  <ignoredErrors>
    <ignoredError sqref="I15 I20:I22 I33:I34 I40"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CONTRAPARTIDA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sofia ortiz tinoco</dc:creator>
  <cp:keywords/>
  <dc:description/>
  <cp:lastModifiedBy>Diego A. Quintanilla</cp:lastModifiedBy>
  <cp:revision/>
  <dcterms:created xsi:type="dcterms:W3CDTF">2023-08-30T16:54:38Z</dcterms:created>
  <dcterms:modified xsi:type="dcterms:W3CDTF">2023-09-28T14:23:22Z</dcterms:modified>
  <cp:category/>
  <cp:contentStatus/>
</cp:coreProperties>
</file>