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5\evaluacion\1. CONCURSO DE MERITOS\EP-IHCM017-2023 - GARZÓN\"/>
    </mc:Choice>
  </mc:AlternateContent>
  <xr:revisionPtr revIDLastSave="0" documentId="13_ncr:1_{2B1466B6-5DA1-407B-9983-B462B727592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ULARIO 1 - PRESU. ENTIDAD " sheetId="14" r:id="rId1"/>
    <sheet name="FORMULARIO 1-PRESU. PROPONENTE" sheetId="16" r:id="rId2"/>
    <sheet name="FACTOR MULTIPLICADOR ENTIDAD" sheetId="7" r:id="rId3"/>
    <sheet name="FORMULARIO1 - GLOBAL" sheetId="6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 localSheetId="1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0">[2]!absc</definedName>
    <definedName name="__________APU465" localSheetId="1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 localSheetId="1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0">[2]!absc</definedName>
    <definedName name="_________APU465" localSheetId="1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 localSheetId="1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0">[2]!absc</definedName>
    <definedName name="________APU465" localSheetId="1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 localSheetId="1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 localSheetId="1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 localSheetId="1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 localSheetId="1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 localSheetId="1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0">[2]!absc</definedName>
    <definedName name="_______APU465" localSheetId="1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 localSheetId="1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0">[2]!absc</definedName>
    <definedName name="______APU465" localSheetId="1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 localSheetId="1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 localSheetId="1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0">[2]!absc</definedName>
    <definedName name="_____APU465" localSheetId="1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 localSheetId="1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 localSheetId="1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0">[2]!absc</definedName>
    <definedName name="____APU465" localSheetId="1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 localSheetId="1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 localSheetId="1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 localSheetId="1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 localSheetId="1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localSheetId="1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 localSheetId="1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localSheetId="1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localSheetId="1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localSheetId="1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 localSheetId="1">#REF!</definedName>
    <definedName name="__APU221">#REF!</definedName>
    <definedName name="__APU465" localSheetId="0">[2]!absc</definedName>
    <definedName name="__APU465" localSheetId="1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0">IF([5]!Loan_Amount*[5]!Interest_Rate*[5]!Loan_Years*[5]!Loan_Start&gt;0,1,0)</definedName>
    <definedName name="__nO" localSheetId="1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localSheetId="1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 localSheetId="1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localSheetId="1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localSheetId="1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localSheetId="1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 localSheetId="1">#REF!</definedName>
    <definedName name="_APU221">#REF!</definedName>
    <definedName name="_APU3">#REF!</definedName>
    <definedName name="_APU465" localSheetId="0">[2]!absc</definedName>
    <definedName name="_APU465" localSheetId="1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PRESU. ENTIDAD '!$C$12:$K$39</definedName>
    <definedName name="_xlnm._FilterDatabase" localSheetId="1" hidden="1">'FORMULARIO 1-PRESU. PROPONENTE'!$C$12:$K$39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 localSheetId="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 localSheetId="1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 localSheetId="1">#REF!</definedName>
    <definedName name="A">#REF!</definedName>
    <definedName name="A_impresión_IM" localSheetId="0">#REF!</definedName>
    <definedName name="A_impresión_IM" localSheetId="1">#REF!</definedName>
    <definedName name="A_impresión_IM">#REF!</definedName>
    <definedName name="A000" localSheetId="0">[11]!absc</definedName>
    <definedName name="A000" localSheetId="1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0">[12]!absc</definedName>
    <definedName name="AA" localSheetId="1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 localSheetId="1">[14]!absc</definedName>
    <definedName name="absc">[15]!absc</definedName>
    <definedName name="absc_" localSheetId="0">[14]!absc</definedName>
    <definedName name="absc_" localSheetId="1">[14]!absc</definedName>
    <definedName name="absc_">[16]!absc</definedName>
    <definedName name="absc_1" localSheetId="0">[14]!absc</definedName>
    <definedName name="absc_1" localSheetId="1">[14]!absc</definedName>
    <definedName name="absc_1">[16]!absc</definedName>
    <definedName name="absc1" localSheetId="0">#N/A</definedName>
    <definedName name="absc1" localSheetId="1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 localSheetId="1">#N/A</definedName>
    <definedName name="adoc1">[17]!absc</definedName>
    <definedName name="ADOC125" localSheetId="0">[17]!absc</definedName>
    <definedName name="ADOC125" localSheetId="1">[17]!absc</definedName>
    <definedName name="ADOC125">[17]!absc</definedName>
    <definedName name="adoq" localSheetId="0">#N/A</definedName>
    <definedName name="adoq" localSheetId="1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 localSheetId="1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 localSheetId="1">#N/A</definedName>
    <definedName name="APU">[30]!absc</definedName>
    <definedName name="APU_directos">#REF!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PU5P" localSheetId="0">[2]!absc</definedName>
    <definedName name="APU5P" localSheetId="1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PRESU. ENTIDAD '!$A$1:$L$162</definedName>
    <definedName name="_xlnm.Print_Area" localSheetId="1">'FORMULARIO 1-PRESU. PROPONENTE'!$A$1:$L$162</definedName>
    <definedName name="_xlnm.Print_Area" localSheetId="3">'FORMULARIO1 - GLOBAL'!$A$1:$I$42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 localSheetId="1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 localSheetId="1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 localSheetId="1">'[38]A. P. U.'!#REF!</definedName>
    <definedName name="CCCCCC">'[39]A. P. U.'!#REF!</definedName>
    <definedName name="ccto210" localSheetId="0">#REF!</definedName>
    <definedName name="ccto210" localSheetId="1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 localSheetId="1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 localSheetId="1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 localSheetId="1">#REF!</definedName>
    <definedName name="ESPECIFICACION">#REF!</definedName>
    <definedName name="Especificación" localSheetId="0">#REF!</definedName>
    <definedName name="Especificación" localSheetId="1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 localSheetId="1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0">[60]!absc</definedName>
    <definedName name="FOTOS" localSheetId="1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 localSheetId="1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 localSheetId="1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 localSheetId="1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 localSheetId="1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 localSheetId="1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[12]!absc</definedName>
    <definedName name="La" localSheetId="1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 localSheetId="1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 localSheetId="1">#N/A</definedName>
    <definedName name="LOCA">[30]!absc</definedName>
    <definedName name="LOCA1" localSheetId="0">#N/A</definedName>
    <definedName name="LOCA1" localSheetId="1">#N/A</definedName>
    <definedName name="LOCA1">[30]!absc</definedName>
    <definedName name="LOCA2" localSheetId="0">[74]!absc</definedName>
    <definedName name="LOCA2" localSheetId="1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 localSheetId="1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 localSheetId="1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 localSheetId="1">#REF!</definedName>
    <definedName name="NOMBRE">#REF!</definedName>
    <definedName name="NOVIEMBRE" localSheetId="0">MATCH(0.01,[5]!End_Bal,-1)+1</definedName>
    <definedName name="NOVIEMBRE" localSheetId="1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 localSheetId="1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 localSheetId="1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 localSheetId="1">#REF!</definedName>
    <definedName name="Proponente">#REF!</definedName>
    <definedName name="PROPUESTA2">#REF!</definedName>
    <definedName name="PRUEBA" localSheetId="0">[14]!absc</definedName>
    <definedName name="PRUEBA" localSheetId="1">[14]!absc</definedName>
    <definedName name="PRUEBA">[88]!absc</definedName>
    <definedName name="prueba1" localSheetId="0">[14]!absc</definedName>
    <definedName name="prueba1" localSheetId="1">[14]!absc</definedName>
    <definedName name="prueba1">[89]!absc</definedName>
    <definedName name="PRUEBA2" localSheetId="0">#REF!</definedName>
    <definedName name="PRUEBA2" localSheetId="1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 localSheetId="1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 localSheetId="1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 localSheetId="1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 localSheetId="1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 localSheetId="1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 localSheetId="1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1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1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 localSheetId="1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 localSheetId="0">#REF!</definedName>
    <definedName name="VALOR3" localSheetId="1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 localSheetId="1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 localSheetId="1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 localSheetId="1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 localSheetId="1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 localSheetId="1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 localSheetId="1">'[38]A. P. U.'!#REF!</definedName>
    <definedName name="ZZZZZZZZZZZ">'[39]A.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3" i="16" l="1"/>
  <c r="I132" i="16"/>
  <c r="I131" i="16"/>
  <c r="I130" i="16"/>
  <c r="I134" i="16" s="1"/>
  <c r="I123" i="16"/>
  <c r="I121" i="16"/>
  <c r="I119" i="16"/>
  <c r="I118" i="16"/>
  <c r="I85" i="16"/>
  <c r="I84" i="16"/>
  <c r="I83" i="16"/>
  <c r="I82" i="16"/>
  <c r="I86" i="16" s="1"/>
  <c r="I75" i="16"/>
  <c r="I73" i="16"/>
  <c r="I72" i="16"/>
  <c r="I71" i="16"/>
  <c r="I69" i="16"/>
  <c r="I68" i="16"/>
  <c r="I35" i="16"/>
  <c r="I34" i="16"/>
  <c r="I33" i="16"/>
  <c r="I32" i="16"/>
  <c r="I36" i="16" s="1"/>
  <c r="I25" i="16"/>
  <c r="I23" i="16"/>
  <c r="I22" i="16"/>
  <c r="I21" i="16"/>
  <c r="I19" i="16"/>
  <c r="I18" i="16"/>
  <c r="I90" i="7"/>
  <c r="I123" i="14"/>
  <c r="I86" i="7"/>
  <c r="I80" i="7"/>
  <c r="I74" i="7"/>
  <c r="I59" i="7"/>
  <c r="I61" i="7" s="1"/>
  <c r="I58" i="7"/>
  <c r="I68" i="7" s="1"/>
  <c r="I133" i="14"/>
  <c r="I132" i="14"/>
  <c r="I131" i="14"/>
  <c r="I130" i="14"/>
  <c r="I134" i="14" s="1"/>
  <c r="I121" i="14"/>
  <c r="I119" i="14"/>
  <c r="I118" i="14"/>
  <c r="I24" i="16" l="1"/>
  <c r="I26" i="16"/>
  <c r="I37" i="16"/>
  <c r="I38" i="16" s="1"/>
  <c r="I39" i="16" s="1"/>
  <c r="I74" i="16"/>
  <c r="I76" i="16"/>
  <c r="I87" i="16"/>
  <c r="I88" i="16" s="1"/>
  <c r="I89" i="16" s="1"/>
  <c r="I122" i="16"/>
  <c r="I124" i="16"/>
  <c r="H138" i="16"/>
  <c r="I122" i="14"/>
  <c r="I124" i="14"/>
  <c r="H138" i="14" s="1"/>
  <c r="I39" i="7"/>
  <c r="I35" i="7"/>
  <c r="I27" i="7"/>
  <c r="I11" i="7"/>
  <c r="I13" i="7" s="1"/>
  <c r="I10" i="7"/>
  <c r="I85" i="14"/>
  <c r="I84" i="14"/>
  <c r="I83" i="14"/>
  <c r="I82" i="14"/>
  <c r="I73" i="14"/>
  <c r="I72" i="14"/>
  <c r="I71" i="14"/>
  <c r="I69" i="14"/>
  <c r="I68" i="14"/>
  <c r="I35" i="14"/>
  <c r="I34" i="14"/>
  <c r="I33" i="14"/>
  <c r="I32" i="14"/>
  <c r="I23" i="14"/>
  <c r="I22" i="14"/>
  <c r="I21" i="14"/>
  <c r="I19" i="14"/>
  <c r="I18" i="14"/>
  <c r="H139" i="16" l="1"/>
  <c r="J138" i="16"/>
  <c r="I138" i="16"/>
  <c r="I138" i="14"/>
  <c r="H139" i="14"/>
  <c r="I139" i="14" s="1"/>
  <c r="J138" i="14"/>
  <c r="H140" i="14"/>
  <c r="I140" i="14" s="1"/>
  <c r="J139" i="14"/>
  <c r="I36" i="14"/>
  <c r="I86" i="14"/>
  <c r="I21" i="7"/>
  <c r="I43" i="7"/>
  <c r="I24" i="14"/>
  <c r="I74" i="14"/>
  <c r="H140" i="16" l="1"/>
  <c r="J139" i="16"/>
  <c r="I139" i="16"/>
  <c r="H141" i="14"/>
  <c r="I141" i="14" s="1"/>
  <c r="J140" i="14"/>
  <c r="I75" i="14"/>
  <c r="I76" i="14" s="1"/>
  <c r="I87" i="14" s="1"/>
  <c r="I88" i="14" s="1"/>
  <c r="I89" i="14" s="1"/>
  <c r="I25" i="14"/>
  <c r="I26" i="14" s="1"/>
  <c r="I37" i="14" s="1"/>
  <c r="I38" i="14" s="1"/>
  <c r="I39" i="14" s="1"/>
  <c r="F16" i="6"/>
  <c r="H141" i="16" l="1"/>
  <c r="J140" i="16"/>
  <c r="I140" i="16"/>
  <c r="H142" i="14"/>
  <c r="I142" i="14" s="1"/>
  <c r="J141" i="14"/>
  <c r="H142" i="16" l="1"/>
  <c r="J141" i="16"/>
  <c r="I141" i="16"/>
  <c r="H143" i="14"/>
  <c r="I143" i="14" s="1"/>
  <c r="J142" i="14"/>
  <c r="H143" i="16" l="1"/>
  <c r="J142" i="16"/>
  <c r="I142" i="16"/>
  <c r="H144" i="14"/>
  <c r="J143" i="14"/>
  <c r="H144" i="16" l="1"/>
  <c r="J143" i="16"/>
  <c r="I143" i="16"/>
  <c r="J144" i="14"/>
  <c r="I144" i="14"/>
  <c r="I145" i="14" s="1"/>
  <c r="I146" i="14" s="1"/>
  <c r="I147" i="14" s="1"/>
  <c r="I148" i="14" s="1"/>
  <c r="J144" i="16" l="1"/>
  <c r="I144" i="16"/>
  <c r="I145" i="16" s="1"/>
  <c r="I146" i="16" s="1"/>
  <c r="I147" i="16" s="1"/>
  <c r="I148" i="16" s="1"/>
</calcChain>
</file>

<file path=xl/sharedStrings.xml><?xml version="1.0" encoding="utf-8"?>
<sst xmlns="http://schemas.openxmlformats.org/spreadsheetml/2006/main" count="611" uniqueCount="179">
  <si>
    <t>CANT.</t>
  </si>
  <si>
    <t>CARGO / OFICIO</t>
  </si>
  <si>
    <t>COSTOS</t>
  </si>
  <si>
    <t>VALOR</t>
  </si>
  <si>
    <t>DE PERSONAL</t>
  </si>
  <si>
    <t>PARCIAL ($)</t>
  </si>
  <si>
    <t>(1)</t>
  </si>
  <si>
    <t>(2)</t>
  </si>
  <si>
    <t>(3)</t>
  </si>
  <si>
    <t>(4)</t>
  </si>
  <si>
    <t xml:space="preserve">COSTOS DIRECTOS DE PERSONAL </t>
  </si>
  <si>
    <t>PERSONAL TÉCNICO</t>
  </si>
  <si>
    <t>CONCEPTO</t>
  </si>
  <si>
    <t>UNIDAD</t>
  </si>
  <si>
    <t>COSTO</t>
  </si>
  <si>
    <t>($)</t>
  </si>
  <si>
    <t>(8)</t>
  </si>
  <si>
    <t>OTROS COSTOS DIRECTOS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</si>
  <si>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</si>
  <si>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</si>
  <si>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</si>
  <si>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</si>
  <si>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</si>
  <si>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</si>
  <si>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</si>
  <si>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</si>
  <si>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</si>
  <si>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</si>
  <si>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</si>
  <si>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</si>
  <si>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Nombre y firma del Proponente</t>
  </si>
  <si>
    <t>Valor total de la propuesta</t>
  </si>
  <si>
    <t>VALOR  BÁSICO UNITARIO OFICIAL
(sin IVA)</t>
  </si>
  <si>
    <t>VALOR  BÁSICO UNITARIO PROPUESTO
(sin IVA)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</si>
  <si>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</si>
  <si>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</si>
  <si>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</si>
  <si>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Carrera 18 Calle 17 esquina Unidad Deportiva-Sede Administrativa
Despacho 875 04 31- 875 04 23 – 018000931044 www.inderhuila.gov.co - atencionusuario@inderhuila.gov.co 
Neiva-Huila</t>
  </si>
  <si>
    <t>FORMULARIO DE PRESUPUESTO OFICIAL</t>
  </si>
  <si>
    <t>SISTEMA DE GESTION:  MODELO INTEGRADO DE PLANEACIÓN Y SISTEMA GESTIÓN - MIPG</t>
  </si>
  <si>
    <t>Código: DIH-CGID-F64</t>
  </si>
  <si>
    <t>Versión: 1</t>
  </si>
  <si>
    <t>Página 1 de 1</t>
  </si>
  <si>
    <t>Fecha Aprobación: 14/06/2023</t>
  </si>
  <si>
    <t xml:space="preserve"> PERSONAL </t>
  </si>
  <si>
    <t>MESES</t>
  </si>
  <si>
    <t>PERSONAL DE APOYO</t>
  </si>
  <si>
    <r>
      <t>SUBTOTAL COSTOS DE PERSONAL = SUMATORIA DE (6) =</t>
    </r>
    <r>
      <rPr>
        <b/>
        <sz val="10"/>
        <color indexed="12"/>
        <rFont val="Arial"/>
        <family val="2"/>
      </rPr>
      <t xml:space="preserve"> (A)</t>
    </r>
  </si>
  <si>
    <t>(7)</t>
  </si>
  <si>
    <r>
      <t xml:space="preserve">IVA = 19% * (C) = </t>
    </r>
    <r>
      <rPr>
        <b/>
        <sz val="10"/>
        <color indexed="12"/>
        <rFont val="Arial"/>
        <family val="2"/>
      </rPr>
      <t>(D)</t>
    </r>
  </si>
  <si>
    <t>COSTO TOTAL = (C) + (D)</t>
  </si>
  <si>
    <t>TOPOGRAFO</t>
  </si>
  <si>
    <t>ENSAYOS DE LABORATORIO</t>
  </si>
  <si>
    <t>UND</t>
  </si>
  <si>
    <t>MES</t>
  </si>
  <si>
    <t>PORCENTAJE</t>
  </si>
  <si>
    <t>Salarios y Prestaciones Sociales de Personal Facturable</t>
  </si>
  <si>
    <t>Prima anual (legal)</t>
  </si>
  <si>
    <t>Cesantía</t>
  </si>
  <si>
    <t>Intereses de cesantía</t>
  </si>
  <si>
    <t>Vacaciones</t>
  </si>
  <si>
    <t>Caja de Compensación Familiar</t>
  </si>
  <si>
    <t>Sena</t>
  </si>
  <si>
    <t>ICBF</t>
  </si>
  <si>
    <t>Dotación</t>
  </si>
  <si>
    <t>Gastos Directos</t>
  </si>
  <si>
    <t>Arriendo oficina</t>
  </si>
  <si>
    <t>Administración edificio</t>
  </si>
  <si>
    <t>Gastos Generales</t>
  </si>
  <si>
    <t>Preparación de Propuesta</t>
  </si>
  <si>
    <t>Equipos y mantenimiento Oficina (Aseo)</t>
  </si>
  <si>
    <t>Gastos de vehículo</t>
  </si>
  <si>
    <t>Personal Profesional no facturado</t>
  </si>
  <si>
    <t>Costos Otros</t>
  </si>
  <si>
    <t>Otros gastos</t>
  </si>
  <si>
    <t>1.</t>
  </si>
  <si>
    <t>1.1.</t>
  </si>
  <si>
    <t xml:space="preserve">Salarios </t>
  </si>
  <si>
    <t>1.2.</t>
  </si>
  <si>
    <t xml:space="preserve"> ÷ 12 =</t>
  </si>
  <si>
    <t>1.3.</t>
  </si>
  <si>
    <t>1.4.</t>
  </si>
  <si>
    <t xml:space="preserve"> x 1.3. =</t>
  </si>
  <si>
    <t>1.5.</t>
  </si>
  <si>
    <t>1.6.</t>
  </si>
  <si>
    <t>Seguridad Social (salud + pensión)</t>
  </si>
  <si>
    <t>1.7.</t>
  </si>
  <si>
    <t>1.8.</t>
  </si>
  <si>
    <t>ARP</t>
  </si>
  <si>
    <t>1.9.</t>
  </si>
  <si>
    <t>1.10.</t>
  </si>
  <si>
    <t>1.11.</t>
  </si>
  <si>
    <t>Otros (Auxilios varios, prestaciones extralegales, Incapacidades no cubertas)</t>
  </si>
  <si>
    <t>1.12.</t>
  </si>
  <si>
    <t>Sub-total</t>
  </si>
  <si>
    <t>2.</t>
  </si>
  <si>
    <t>2.1.</t>
  </si>
  <si>
    <t>2.2.</t>
  </si>
  <si>
    <t>3.2.</t>
  </si>
  <si>
    <t>Servicios públicos</t>
  </si>
  <si>
    <t>3.</t>
  </si>
  <si>
    <t>3.1.</t>
  </si>
  <si>
    <t xml:space="preserve">Asesoria Contable Tributaria  y Juridica </t>
  </si>
  <si>
    <t>3.3.</t>
  </si>
  <si>
    <t>3.4.</t>
  </si>
  <si>
    <t>3.9.</t>
  </si>
  <si>
    <t>4.</t>
  </si>
  <si>
    <t>5.</t>
  </si>
  <si>
    <t>Honorarios (Utilidad del consultor y costos no previstos)</t>
  </si>
  <si>
    <t>T  O  T  A  L</t>
  </si>
  <si>
    <t>GOBERNACIÓN DEL HUILA</t>
  </si>
  <si>
    <t>INDERHUILA</t>
  </si>
  <si>
    <t>SECRETARIA</t>
  </si>
  <si>
    <t>EQUIPO TOPOGRAFICO</t>
  </si>
  <si>
    <t>DEDICACION
%</t>
  </si>
  <si>
    <r>
      <t xml:space="preserve">(7)*(8)*(9) = </t>
    </r>
    <r>
      <rPr>
        <b/>
        <sz val="10"/>
        <color indexed="12"/>
        <rFont val="Arial"/>
        <family val="2"/>
      </rPr>
      <t>(10)</t>
    </r>
  </si>
  <si>
    <r>
      <t xml:space="preserve">SUBTOTAL OTROS COSTOS DIRECTOS = SUMATORIA DE (10) = </t>
    </r>
    <r>
      <rPr>
        <b/>
        <sz val="10"/>
        <color indexed="12"/>
        <rFont val="Arial"/>
        <family val="2"/>
      </rPr>
      <t>(B)</t>
    </r>
  </si>
  <si>
    <t>(9)</t>
  </si>
  <si>
    <r>
      <t>(1)*(2)*(3)*(4) =</t>
    </r>
    <r>
      <rPr>
        <b/>
        <sz val="10"/>
        <color indexed="12"/>
        <rFont val="Arial"/>
        <family val="2"/>
      </rPr>
      <t xml:space="preserve"> (6)</t>
    </r>
  </si>
  <si>
    <r>
      <t xml:space="preserve">FACTOR MULTIPLICADOR </t>
    </r>
    <r>
      <rPr>
        <b/>
        <sz val="10"/>
        <color theme="4"/>
        <rFont val="Arial"/>
        <family val="2"/>
      </rPr>
      <t xml:space="preserve">(5) </t>
    </r>
    <r>
      <rPr>
        <b/>
        <sz val="10"/>
        <rFont val="Arial"/>
        <family val="2"/>
      </rPr>
      <t>=</t>
    </r>
  </si>
  <si>
    <r>
      <t xml:space="preserve">VALOR TOTAL DE PERSONAL (5)*A = </t>
    </r>
    <r>
      <rPr>
        <b/>
        <sz val="10"/>
        <color indexed="12"/>
        <rFont val="Arial"/>
        <family val="2"/>
      </rPr>
      <t>(A1)</t>
    </r>
  </si>
  <si>
    <t>ITEM</t>
  </si>
  <si>
    <t>EDICION DE INFORMES, ESTUDIOS FOTOGRAFICOS, DOCUMENTACION, FOTOCOPIAS,   PAPELERIA Y PLOTTEADA DE PLANOS.</t>
  </si>
  <si>
    <t>TRANSPORTE ALQUILER DE VEHICULO</t>
  </si>
  <si>
    <t>1.1</t>
  </si>
  <si>
    <t>1.2</t>
  </si>
  <si>
    <t>3.1</t>
  </si>
  <si>
    <t>3.2</t>
  </si>
  <si>
    <t>3.3</t>
  </si>
  <si>
    <t>3.4</t>
  </si>
  <si>
    <r>
      <t xml:space="preserve">SUBTOTAL COSTOS BASICOS = (A1) + (B) = </t>
    </r>
    <r>
      <rPr>
        <b/>
        <sz val="10"/>
        <color indexed="12"/>
        <rFont val="Arial"/>
        <family val="2"/>
      </rPr>
      <t>(C)</t>
    </r>
  </si>
  <si>
    <t xml:space="preserve">DIRECTOR DE INTERVENTORÍA </t>
  </si>
  <si>
    <t xml:space="preserve">PROFESIONAL DE APOYO (RESIDENTE) - </t>
  </si>
  <si>
    <t>CADENEROS</t>
  </si>
  <si>
    <t xml:space="preserve">FACTOR MULTIPLICADOR </t>
  </si>
  <si>
    <t>FORMULARIO 1 - DETALLADO INTERVENTORIA VEREDA FILO GUAYABAL</t>
  </si>
  <si>
    <t>Hora ordinaria</t>
  </si>
  <si>
    <t>Nocturna</t>
  </si>
  <si>
    <t>Hora extra dominical / Festivo diurna</t>
  </si>
  <si>
    <t>Hora extra dominical / Festivo nocturna</t>
  </si>
  <si>
    <t>Hora extra diurna</t>
  </si>
  <si>
    <t>Hora extra nocturna</t>
  </si>
  <si>
    <t>1.13.</t>
  </si>
  <si>
    <t>1.14.</t>
  </si>
  <si>
    <t>1.15.</t>
  </si>
  <si>
    <t>1.16.</t>
  </si>
  <si>
    <t>1.17.</t>
  </si>
  <si>
    <t>Costos Directos no Reembolsables</t>
  </si>
  <si>
    <t>4.1.</t>
  </si>
  <si>
    <t>Poliza de Calidad</t>
  </si>
  <si>
    <t>4.2.</t>
  </si>
  <si>
    <t>Póliza Cumplimiento</t>
  </si>
  <si>
    <t>4.3.</t>
  </si>
  <si>
    <t>Póliza Salarios y prestaciones Sociales</t>
  </si>
  <si>
    <t>OBJETO: MEJORAMIENTO DEL POLIDEPORTIVO DE LA I.E. RAMON ALVARADO SANCHEZ, SEDE PRINCIPAL DEL CENTRO POBLADO EL PARAÍSO DEL MUNICIPIO DE GARZON – DEPARTAMENTO DEL HUILA</t>
  </si>
  <si>
    <t>FORMULARIO 1 - DETALLADO INTERVENTORIA I.E. RAMON ALVARADO SANCHEZ, DEL CENTRO POBLADO EL PARAISO</t>
  </si>
  <si>
    <t>PAPELRIA, IMPRENTA Y FOTOGRAFIA, IMPRESIÓN DE PLANOS, IMPRESIÓN DE DOCUMENTOS Y COPIAS</t>
  </si>
  <si>
    <t>REGISTRO FOTOGRAFICO/VIDEOS</t>
  </si>
  <si>
    <t>TRANSPORTE</t>
  </si>
  <si>
    <t>ENSAYOS DE LABORATORIO(Densidad, resistencia a la compresión,CBR,dosificación de mezcla, módulo de rotura M.R)</t>
  </si>
  <si>
    <t>VALOR UNITARIO</t>
  </si>
  <si>
    <t>III.GASTOS DE LEGALIZACIÓN E IMPUESTOS</t>
  </si>
  <si>
    <t>CANT</t>
  </si>
  <si>
    <t>VALOR TOTAL</t>
  </si>
  <si>
    <t>POLIZAS (Cumplimiento, Manejo de Anticipo, Salarios y Prestaciones Sociales, Estabilidad de Obra, Responsabilidad Civil ExtraContractua)</t>
  </si>
  <si>
    <t>Estampilla Prodesarrollo Departamental</t>
  </si>
  <si>
    <t xml:space="preserve">Tasa  pro deporte y recreacion </t>
  </si>
  <si>
    <t>Estampilla ProUniversidad Surcolombiana</t>
  </si>
  <si>
    <t>Estampilla ProCultura</t>
  </si>
  <si>
    <t>Rete ICA  y Rete Fuente</t>
  </si>
  <si>
    <t>Fondo de Seguridad</t>
  </si>
  <si>
    <t>GASTOS OPERACIONALES</t>
  </si>
  <si>
    <r>
      <t xml:space="preserve">VALOR TOTAL GASTOS OPERACIONALES </t>
    </r>
    <r>
      <rPr>
        <b/>
        <u/>
        <sz val="10"/>
        <color theme="4"/>
        <rFont val="Arial"/>
        <family val="2"/>
      </rPr>
      <t>(B1)</t>
    </r>
  </si>
  <si>
    <r>
      <t>VALOR TOTAL GASTO</t>
    </r>
    <r>
      <rPr>
        <u/>
        <sz val="10"/>
        <rFont val="Arial"/>
        <family val="2"/>
      </rPr>
      <t>S DE LEGALIZACION</t>
    </r>
    <r>
      <rPr>
        <b/>
        <u/>
        <sz val="10"/>
        <rFont val="Arial"/>
        <family val="2"/>
      </rPr>
      <t xml:space="preserve">   </t>
    </r>
    <r>
      <rPr>
        <b/>
        <u/>
        <sz val="10"/>
        <color theme="4"/>
        <rFont val="Arial"/>
        <family val="2"/>
      </rPr>
      <t>( C)</t>
    </r>
  </si>
  <si>
    <r>
      <t xml:space="preserve">SUBTOTAL COSTOS BASICOS = (A1) + (B1) + (C ) = </t>
    </r>
    <r>
      <rPr>
        <b/>
        <sz val="10"/>
        <color indexed="12"/>
        <rFont val="Arial"/>
        <family val="2"/>
      </rPr>
      <t>(D)</t>
    </r>
  </si>
  <si>
    <r>
      <t xml:space="preserve">IVA = 19% * (D) = </t>
    </r>
    <r>
      <rPr>
        <b/>
        <sz val="10"/>
        <color indexed="12"/>
        <rFont val="Arial"/>
        <family val="2"/>
      </rPr>
      <t>(E)</t>
    </r>
  </si>
  <si>
    <t>COSTO TOTAL = (E) + (D)</t>
  </si>
  <si>
    <t>FORMULARIO 1 - DETALLADO INTERVENTORIA VEREDA SANTA MARTA</t>
  </si>
  <si>
    <t>VEREDA FILO GUAYABAL  Y VEREDA SANTA MARTA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</si>
</sst>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-[$$-240A]\ * #,##0.00_ ;_-[$$-240A]\ * \-#,##0.00\ ;_-[$$-240A]\ * &quot;-&quot;??_ ;_-@_ "/>
    <numFmt numFmtId="170" formatCode="_ &quot;$&quot;\ * #,##0.00_ ;_ &quot;$&quot;\ * \-#,##0.00_ ;_ &quot;$&quot;\ * &quot;-&quot;??_ ;_ @_ "/>
    <numFmt numFmtId="171" formatCode="&quot;$&quot;\ #,##0.00"/>
    <numFmt numFmtId="172" formatCode="_(* #.##0.00_);_(* \(#.##0.00\);_(* &quot;-&quot;??_);_(@_)"/>
    <numFmt numFmtId="173" formatCode="_(&quot;$&quot;\ * #,##0_);_(&quot;$&quot;\ * \(#,##0\);_(&quot;$&quot;\ * &quot;-&quot;??_);_(@_)"/>
    <numFmt numFmtId="174" formatCode="_(* #,##0_);_(* \(#,##0\);_(* &quot;-&quot;??_);_(@_)"/>
    <numFmt numFmtId="175" formatCode="_-&quot;$&quot;* #,##0_-;\-&quot;$&quot;* #,##0_-;_-&quot;$&quot;* &quot;-&quot;??_-;_-@_-"/>
    <numFmt numFmtId="176" formatCode="_(&quot;$&quot;\ * #,##0_);_(&quot;$&quot;\ * \(#,##0\);_(&quot;$&quot;\ * &quot;-&quot;_);_(@_)"/>
    <numFmt numFmtId="177" formatCode="_-* #,##0.00\ _€_-;\-* #,##0.00\ _€_-;_-* &quot;-&quot;??\ _€_-;_-@_-"/>
    <numFmt numFmtId="178" formatCode="0.0"/>
    <numFmt numFmtId="179" formatCode="#,##0;[Red]#,##0"/>
    <numFmt numFmtId="180" formatCode="0.0%"/>
    <numFmt numFmtId="181" formatCode="\$#,##0\ ;\(\$#,##0\)"/>
    <numFmt numFmtId="182" formatCode="_ [$€-2]\ * #,##0.00_ ;_ [$€-2]\ * \-#,##0.00_ ;_ [$€-2]\ * &quot;-&quot;??_ "/>
    <numFmt numFmtId="183" formatCode="_ [$€-2]\ * #.##0.00_ ;_ [$€-2]\ * \-#.##0.00_ ;_ [$€-2]\ * &quot;-&quot;??_ "/>
    <numFmt numFmtId="184" formatCode="[$$-500A]\ #,##0.00"/>
    <numFmt numFmtId="185" formatCode="_-* #,##0.00\ [$€-1]_-;\-* #,##0.00\ [$€-1]_-;_-* &quot;-&quot;??\ [$€-1]_-"/>
  </numFmts>
  <fonts count="79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sz val="10"/>
      <name val="Arial Narrow"/>
      <family val="2"/>
    </font>
    <font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8"/>
      <color indexed="8"/>
      <name val="Calibri"/>
      <family val="2"/>
    </font>
    <font>
      <b/>
      <sz val="10"/>
      <color theme="4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0"/>
      <name val="Calibri"/>
      <family val="2"/>
    </font>
    <font>
      <sz val="10"/>
      <name val="Courier"/>
      <family val="3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u/>
      <sz val="10"/>
      <color theme="10"/>
      <name val="Arial"/>
      <family val="2"/>
    </font>
    <font>
      <b/>
      <sz val="10"/>
      <color indexed="8"/>
      <name val="Arial"/>
      <family val="2"/>
    </font>
    <font>
      <b/>
      <u/>
      <sz val="10"/>
      <color indexed="8"/>
      <name val="Arial"/>
      <family val="2"/>
    </font>
    <font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.5"/>
      <color indexed="8"/>
      <name val="Calibri"/>
      <family val="2"/>
    </font>
    <font>
      <b/>
      <u/>
      <sz val="14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0"/>
      <name val="Arial"/>
      <family val="2"/>
    </font>
    <font>
      <b/>
      <u/>
      <sz val="10"/>
      <color theme="4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rgb="FF000000"/>
      </bottom>
      <diagonal/>
    </border>
  </borders>
  <cellStyleXfs count="370">
    <xf numFmtId="0" fontId="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5" fillId="0" borderId="0" applyNumberFormat="0" applyFill="0" applyBorder="0" applyProtection="0">
      <alignment vertical="top"/>
    </xf>
    <xf numFmtId="0" fontId="14" fillId="0" borderId="0"/>
    <xf numFmtId="167" fontId="10" fillId="0" borderId="0" applyFont="0" applyFill="0" applyBorder="0" applyAlignment="0" applyProtection="0"/>
    <xf numFmtId="9" fontId="14" fillId="0" borderId="0" applyFont="0" applyFill="0" applyBorder="0" applyAlignment="0" applyProtection="0"/>
    <xf numFmtId="166" fontId="18" fillId="0" borderId="0" applyFont="0" applyFill="0" applyBorder="0" applyAlignment="0" applyProtection="0"/>
    <xf numFmtId="42" fontId="9" fillId="0" borderId="0" applyFont="0" applyFill="0" applyBorder="0" applyAlignment="0" applyProtection="0"/>
    <xf numFmtId="170" fontId="1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8" fillId="0" borderId="0"/>
    <xf numFmtId="0" fontId="10" fillId="0" borderId="0"/>
    <xf numFmtId="0" fontId="9" fillId="0" borderId="0"/>
    <xf numFmtId="0" fontId="10" fillId="0" borderId="0"/>
    <xf numFmtId="44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10" fillId="0" borderId="0"/>
    <xf numFmtId="167" fontId="8" fillId="0" borderId="0" applyFont="0" applyFill="0" applyBorder="0" applyAlignment="0" applyProtection="0"/>
    <xf numFmtId="0" fontId="8" fillId="0" borderId="0"/>
    <xf numFmtId="168" fontId="10" fillId="0" borderId="0" applyFont="0" applyFill="0" applyBorder="0" applyAlignment="0" applyProtection="0"/>
    <xf numFmtId="0" fontId="7" fillId="0" borderId="0"/>
    <xf numFmtId="0" fontId="10" fillId="0" borderId="0"/>
    <xf numFmtId="167" fontId="6" fillId="0" borderId="0" applyFont="0" applyFill="0" applyBorder="0" applyAlignment="0" applyProtection="0"/>
    <xf numFmtId="0" fontId="6" fillId="0" borderId="0"/>
    <xf numFmtId="164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71" fontId="10" fillId="0" borderId="0" applyFont="0" applyFill="0" applyBorder="0" applyAlignment="0" applyProtection="0"/>
    <xf numFmtId="0" fontId="10" fillId="0" borderId="0"/>
    <xf numFmtId="41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10" fillId="0" borderId="0"/>
    <xf numFmtId="172" fontId="10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2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4" fillId="0" borderId="0"/>
    <xf numFmtId="0" fontId="3" fillId="0" borderId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49" fillId="18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9" borderId="0" applyNumberFormat="0" applyBorder="0" applyAlignment="0" applyProtection="0"/>
    <xf numFmtId="0" fontId="49" fillId="20" borderId="0" applyNumberFormat="0" applyBorder="0" applyAlignment="0" applyProtection="0"/>
    <xf numFmtId="0" fontId="49" fillId="21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5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6" borderId="0" applyNumberFormat="0" applyBorder="0" applyAlignment="0" applyProtection="0"/>
    <xf numFmtId="0" fontId="49" fillId="19" borderId="0" applyNumberFormat="0" applyBorder="0" applyAlignment="0" applyProtection="0"/>
    <xf numFmtId="0" fontId="49" fillId="19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2" borderId="0" applyNumberFormat="0" applyBorder="0" applyAlignment="0" applyProtection="0"/>
    <xf numFmtId="0" fontId="49" fillId="23" borderId="0" applyNumberFormat="0" applyBorder="0" applyAlignment="0" applyProtection="0"/>
    <xf numFmtId="0" fontId="49" fillId="24" borderId="0" applyNumberFormat="0" applyBorder="0" applyAlignment="0" applyProtection="0"/>
    <xf numFmtId="0" fontId="49" fillId="19" borderId="0" applyNumberFormat="0" applyBorder="0" applyAlignment="0" applyProtection="0"/>
    <xf numFmtId="0" fontId="49" fillId="20" borderId="0" applyNumberFormat="0" applyBorder="0" applyAlignment="0" applyProtection="0"/>
    <xf numFmtId="0" fontId="49" fillId="25" borderId="0" applyNumberFormat="0" applyBorder="0" applyAlignment="0" applyProtection="0"/>
    <xf numFmtId="0" fontId="50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2" fillId="26" borderId="58" applyNumberFormat="0" applyAlignment="0" applyProtection="0"/>
    <xf numFmtId="0" fontId="52" fillId="26" borderId="58" applyNumberFormat="0" applyAlignment="0" applyProtection="0"/>
    <xf numFmtId="0" fontId="52" fillId="26" borderId="58" applyNumberFormat="0" applyAlignment="0" applyProtection="0"/>
    <xf numFmtId="0" fontId="53" fillId="27" borderId="59" applyNumberFormat="0" applyAlignment="0" applyProtection="0"/>
    <xf numFmtId="0" fontId="53" fillId="27" borderId="59" applyNumberFormat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53" fillId="27" borderId="59" applyNumberFormat="0" applyAlignment="0" applyProtection="0"/>
    <xf numFmtId="3" fontId="65" fillId="0" borderId="0" applyFont="0" applyFill="0" applyBorder="0" applyAlignment="0" applyProtection="0"/>
    <xf numFmtId="181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3" borderId="0" applyNumberFormat="0" applyBorder="0" applyAlignment="0" applyProtection="0"/>
    <xf numFmtId="0" fontId="49" fillId="23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19" borderId="0" applyNumberFormat="0" applyBorder="0" applyAlignment="0" applyProtection="0"/>
    <xf numFmtId="0" fontId="49" fillId="19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56" fillId="13" borderId="58" applyNumberFormat="0" applyAlignment="0" applyProtection="0"/>
    <xf numFmtId="0" fontId="56" fillId="13" borderId="58" applyNumberFormat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0" fontId="18" fillId="0" borderId="0"/>
    <xf numFmtId="0" fontId="57" fillId="0" borderId="0" applyNumberFormat="0" applyFill="0" applyBorder="0" applyAlignment="0" applyProtection="0"/>
    <xf numFmtId="2" fontId="65" fillId="0" borderId="0" applyFont="0" applyFill="0" applyBorder="0" applyAlignment="0" applyProtection="0"/>
    <xf numFmtId="0" fontId="51" fillId="10" borderId="0" applyNumberFormat="0" applyBorder="0" applyAlignment="0" applyProtection="0"/>
    <xf numFmtId="0" fontId="58" fillId="0" borderId="61" applyNumberFormat="0" applyFill="0" applyAlignment="0" applyProtection="0"/>
    <xf numFmtId="0" fontId="59" fillId="0" borderId="62" applyNumberFormat="0" applyFill="0" applyAlignment="0" applyProtection="0"/>
    <xf numFmtId="0" fontId="55" fillId="0" borderId="63" applyNumberFormat="0" applyFill="0" applyAlignment="0" applyProtection="0"/>
    <xf numFmtId="0" fontId="55" fillId="0" borderId="0" applyNumberFormat="0" applyFill="0" applyBorder="0" applyAlignment="0" applyProtection="0"/>
    <xf numFmtId="0" fontId="64" fillId="0" borderId="0" applyNumberFormat="0" applyFill="0" applyBorder="0" applyAlignment="0" applyProtection="0">
      <alignment vertical="top"/>
      <protection locked="0"/>
    </xf>
    <xf numFmtId="0" fontId="67" fillId="0" borderId="0" applyNumberFormat="0" applyFill="0" applyBorder="0" applyAlignment="0" applyProtection="0"/>
    <xf numFmtId="0" fontId="64" fillId="0" borderId="0" applyNumberFormat="0" applyFill="0" applyBorder="0" applyAlignment="0" applyProtection="0">
      <alignment vertical="top"/>
      <protection locked="0"/>
    </xf>
    <xf numFmtId="0" fontId="50" fillId="9" borderId="0" applyNumberFormat="0" applyBorder="0" applyAlignment="0" applyProtection="0"/>
    <xf numFmtId="0" fontId="50" fillId="9" borderId="0" applyNumberFormat="0" applyBorder="0" applyAlignment="0" applyProtection="0"/>
    <xf numFmtId="0" fontId="56" fillId="13" borderId="58" applyNumberFormat="0" applyAlignment="0" applyProtection="0"/>
    <xf numFmtId="0" fontId="54" fillId="0" borderId="60" applyNumberFormat="0" applyFill="0" applyAlignment="0" applyProtection="0"/>
    <xf numFmtId="43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8" fontId="10" fillId="0" borderId="0" applyFont="0" applyFill="0" applyBorder="0" applyAlignment="0" applyProtection="0"/>
    <xf numFmtId="177" fontId="18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0" fillId="0" borderId="0" applyFont="0" applyFill="0" applyBorder="0" applyAlignment="0" applyProtection="0"/>
    <xf numFmtId="177" fontId="1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65" fontId="18" fillId="0" borderId="0" applyFont="0" applyFill="0" applyBorder="0" applyAlignment="0" applyProtection="0"/>
    <xf numFmtId="180" fontId="10" fillId="0" borderId="0" applyFont="0" applyFill="0" applyBorder="0" applyAlignment="0" applyProtection="0"/>
    <xf numFmtId="173" fontId="18" fillId="0" borderId="0" applyFont="0" applyFill="0" applyBorder="0" applyAlignment="0" applyProtection="0"/>
    <xf numFmtId="173" fontId="18" fillId="0" borderId="0" applyFont="0" applyFill="0" applyBorder="0" applyAlignment="0" applyProtection="0"/>
    <xf numFmtId="184" fontId="10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84" fontId="10" fillId="0" borderId="0" applyFont="0" applyFill="0" applyBorder="0" applyAlignment="0" applyProtection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70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60" fillId="28" borderId="0" applyNumberFormat="0" applyBorder="0" applyAlignment="0" applyProtection="0"/>
    <xf numFmtId="0" fontId="60" fillId="28" borderId="0" applyNumberFormat="0" applyBorder="0" applyAlignment="0" applyProtection="0"/>
    <xf numFmtId="0" fontId="10" fillId="0" borderId="0"/>
    <xf numFmtId="0" fontId="66" fillId="0" borderId="0"/>
    <xf numFmtId="0" fontId="18" fillId="0" borderId="0"/>
    <xf numFmtId="0" fontId="61" fillId="0" borderId="0"/>
    <xf numFmtId="0" fontId="10" fillId="0" borderId="0"/>
    <xf numFmtId="0" fontId="66" fillId="0" borderId="0"/>
    <xf numFmtId="0" fontId="6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3" fillId="0" borderId="0"/>
    <xf numFmtId="0" fontId="18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10" fillId="0" borderId="0"/>
    <xf numFmtId="0" fontId="66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18" fillId="29" borderId="64" applyNumberFormat="0" applyFont="0" applyAlignment="0" applyProtection="0"/>
    <xf numFmtId="0" fontId="18" fillId="29" borderId="64" applyNumberFormat="0" applyFont="0" applyAlignment="0" applyProtection="0"/>
    <xf numFmtId="0" fontId="10" fillId="29" borderId="64" applyNumberFormat="0" applyFont="0" applyAlignment="0" applyProtection="0"/>
    <xf numFmtId="0" fontId="10" fillId="29" borderId="64" applyNumberFormat="0" applyFont="0" applyAlignment="0" applyProtection="0"/>
    <xf numFmtId="0" fontId="18" fillId="29" borderId="64" applyNumberFormat="0" applyFont="0" applyAlignment="0" applyProtection="0"/>
    <xf numFmtId="0" fontId="18" fillId="29" borderId="64" applyNumberFormat="0" applyFont="0" applyAlignment="0" applyProtection="0"/>
    <xf numFmtId="0" fontId="18" fillId="29" borderId="64" applyNumberFormat="0" applyFont="0" applyAlignment="0" applyProtection="0"/>
    <xf numFmtId="0" fontId="18" fillId="29" borderId="64" applyNumberFormat="0" applyFont="0" applyAlignment="0" applyProtection="0"/>
    <xf numFmtId="0" fontId="62" fillId="26" borderId="65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62" fillId="26" borderId="65" applyNumberFormat="0" applyAlignment="0" applyProtection="0"/>
    <xf numFmtId="0" fontId="62" fillId="26" borderId="65" applyNumberFormat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58" fillId="0" borderId="61" applyNumberFormat="0" applyFill="0" applyAlignment="0" applyProtection="0"/>
    <xf numFmtId="0" fontId="58" fillId="0" borderId="61" applyNumberFormat="0" applyFill="0" applyAlignment="0" applyProtection="0"/>
    <xf numFmtId="0" fontId="59" fillId="0" borderId="62" applyNumberFormat="0" applyFill="0" applyAlignment="0" applyProtection="0"/>
    <xf numFmtId="0" fontId="59" fillId="0" borderId="62" applyNumberFormat="0" applyFill="0" applyAlignment="0" applyProtection="0"/>
    <xf numFmtId="0" fontId="55" fillId="0" borderId="63" applyNumberFormat="0" applyFill="0" applyAlignment="0" applyProtection="0"/>
    <xf numFmtId="0" fontId="55" fillId="0" borderId="63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47" fillId="0" borderId="66" applyNumberFormat="0" applyFill="0" applyAlignment="0" applyProtection="0"/>
    <xf numFmtId="0" fontId="47" fillId="0" borderId="66" applyNumberFormat="0" applyFill="0" applyAlignment="0" applyProtection="0"/>
    <xf numFmtId="0" fontId="48" fillId="0" borderId="0" applyNumberFormat="0" applyFill="0" applyBorder="0" applyAlignment="0" applyProtection="0"/>
    <xf numFmtId="0" fontId="2" fillId="0" borderId="0"/>
    <xf numFmtId="43" fontId="18" fillId="0" borderId="0" applyFont="0" applyFill="0" applyBorder="0" applyAlignment="0" applyProtection="0"/>
    <xf numFmtId="43" fontId="10" fillId="0" borderId="0" applyFont="0" applyFill="0" applyBorder="0" applyAlignment="0" applyProtection="0"/>
    <xf numFmtId="177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0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409">
    <xf numFmtId="0" fontId="0" fillId="0" borderId="0" xfId="0"/>
    <xf numFmtId="0" fontId="13" fillId="2" borderId="0" xfId="5" applyNumberFormat="1" applyFont="1" applyFill="1" applyBorder="1" applyAlignment="1">
      <alignment vertical="center" wrapText="1"/>
    </xf>
    <xf numFmtId="0" fontId="11" fillId="2" borderId="0" xfId="5" applyFont="1" applyFill="1" applyBorder="1" applyAlignment="1">
      <alignment vertical="center" wrapText="1"/>
    </xf>
    <xf numFmtId="0" fontId="13" fillId="2" borderId="0" xfId="5" applyNumberFormat="1" applyFont="1" applyFill="1" applyBorder="1" applyAlignment="1">
      <alignment horizontal="right" vertical="center" wrapText="1"/>
    </xf>
    <xf numFmtId="0" fontId="17" fillId="0" borderId="0" xfId="6" applyFont="1"/>
    <xf numFmtId="166" fontId="13" fillId="2" borderId="0" xfId="5" applyNumberFormat="1" applyFont="1" applyFill="1" applyBorder="1" applyAlignment="1">
      <alignment vertical="center" wrapText="1"/>
    </xf>
    <xf numFmtId="0" fontId="16" fillId="0" borderId="0" xfId="5" applyNumberFormat="1" applyFont="1" applyFill="1" applyBorder="1" applyAlignment="1">
      <alignment horizontal="center" wrapText="1"/>
    </xf>
    <xf numFmtId="42" fontId="13" fillId="2" borderId="0" xfId="10" applyFont="1" applyFill="1" applyBorder="1" applyAlignment="1">
      <alignment vertical="center" wrapText="1"/>
    </xf>
    <xf numFmtId="44" fontId="16" fillId="0" borderId="0" xfId="5" applyNumberFormat="1" applyFont="1" applyFill="1" applyBorder="1" applyAlignment="1">
      <alignment horizontal="center" wrapText="1"/>
    </xf>
    <xf numFmtId="170" fontId="13" fillId="2" borderId="0" xfId="11" applyFont="1" applyFill="1" applyBorder="1" applyAlignment="1">
      <alignment vertical="center" wrapText="1"/>
    </xf>
    <xf numFmtId="166" fontId="12" fillId="2" borderId="0" xfId="13" applyFont="1" applyFill="1" applyBorder="1" applyAlignment="1">
      <alignment vertical="center" wrapText="1"/>
    </xf>
    <xf numFmtId="166" fontId="13" fillId="2" borderId="0" xfId="13" applyFont="1" applyFill="1" applyBorder="1" applyAlignment="1">
      <alignment vertical="center" wrapText="1"/>
    </xf>
    <xf numFmtId="0" fontId="11" fillId="2" borderId="0" xfId="5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vertical="center" wrapText="1"/>
    </xf>
    <xf numFmtId="0" fontId="13" fillId="2" borderId="0" xfId="5" applyNumberFormat="1" applyFont="1" applyFill="1" applyBorder="1" applyAlignment="1">
      <alignment horizontal="center" vertical="center" wrapText="1"/>
    </xf>
    <xf numFmtId="0" fontId="13" fillId="2" borderId="0" xfId="5" applyNumberFormat="1" applyFont="1" applyFill="1" applyBorder="1" applyAlignment="1">
      <alignment horizontal="justify" vertical="center" wrapText="1"/>
    </xf>
    <xf numFmtId="0" fontId="14" fillId="0" borderId="0" xfId="6" applyAlignment="1">
      <alignment horizontal="center"/>
    </xf>
    <xf numFmtId="0" fontId="14" fillId="0" borderId="27" xfId="6" applyBorder="1" applyAlignment="1">
      <alignment horizontal="center"/>
    </xf>
    <xf numFmtId="0" fontId="13" fillId="2" borderId="27" xfId="5" applyNumberFormat="1" applyFont="1" applyFill="1" applyBorder="1" applyAlignment="1">
      <alignment vertical="center" wrapText="1"/>
    </xf>
    <xf numFmtId="0" fontId="23" fillId="6" borderId="2" xfId="37" applyFont="1" applyFill="1" applyBorder="1" applyAlignment="1">
      <alignment horizontal="center" vertical="center" wrapText="1"/>
    </xf>
    <xf numFmtId="0" fontId="5" fillId="0" borderId="10" xfId="37" applyBorder="1"/>
    <xf numFmtId="166" fontId="23" fillId="6" borderId="44" xfId="38" applyFont="1" applyFill="1" applyBorder="1" applyAlignment="1" applyProtection="1">
      <alignment horizontal="center" vertical="center" wrapText="1"/>
    </xf>
    <xf numFmtId="0" fontId="5" fillId="0" borderId="10" xfId="37" applyBorder="1" applyAlignment="1">
      <alignment wrapText="1"/>
    </xf>
    <xf numFmtId="43" fontId="5" fillId="0" borderId="10" xfId="39" applyFont="1" applyBorder="1"/>
    <xf numFmtId="166" fontId="23" fillId="6" borderId="39" xfId="38" applyFont="1" applyFill="1" applyBorder="1" applyAlignment="1" applyProtection="1">
      <alignment horizontal="center" vertical="center" wrapText="1"/>
    </xf>
    <xf numFmtId="166" fontId="5" fillId="0" borderId="11" xfId="38" applyFont="1" applyBorder="1"/>
    <xf numFmtId="0" fontId="5" fillId="0" borderId="5" xfId="37" applyBorder="1" applyAlignment="1">
      <alignment wrapText="1"/>
    </xf>
    <xf numFmtId="0" fontId="5" fillId="0" borderId="5" xfId="37" applyBorder="1"/>
    <xf numFmtId="43" fontId="5" fillId="0" borderId="5" xfId="39" applyFont="1" applyBorder="1"/>
    <xf numFmtId="166" fontId="5" fillId="0" borderId="23" xfId="38" applyFont="1" applyBorder="1"/>
    <xf numFmtId="0" fontId="23" fillId="6" borderId="43" xfId="37" applyFont="1" applyFill="1" applyBorder="1" applyAlignment="1">
      <alignment horizontal="center" vertical="center" wrapText="1"/>
    </xf>
    <xf numFmtId="0" fontId="20" fillId="5" borderId="17" xfId="37" applyFont="1" applyFill="1" applyBorder="1" applyAlignment="1">
      <alignment horizontal="center" vertical="center" wrapText="1"/>
    </xf>
    <xf numFmtId="0" fontId="21" fillId="0" borderId="36" xfId="37" applyFont="1" applyBorder="1" applyAlignment="1">
      <alignment horizontal="center" vertical="center" wrapText="1"/>
    </xf>
    <xf numFmtId="0" fontId="20" fillId="5" borderId="15" xfId="37" applyFont="1" applyFill="1" applyBorder="1" applyAlignment="1">
      <alignment horizontal="center" vertical="center" wrapText="1"/>
    </xf>
    <xf numFmtId="0" fontId="5" fillId="0" borderId="30" xfId="37" applyBorder="1" applyAlignment="1">
      <alignment wrapText="1"/>
    </xf>
    <xf numFmtId="0" fontId="5" fillId="0" borderId="30" xfId="37" applyBorder="1"/>
    <xf numFmtId="43" fontId="5" fillId="0" borderId="30" xfId="39" applyFont="1" applyBorder="1"/>
    <xf numFmtId="166" fontId="5" fillId="0" borderId="47" xfId="38" applyFont="1" applyBorder="1"/>
    <xf numFmtId="0" fontId="20" fillId="5" borderId="36" xfId="37" applyFont="1" applyFill="1" applyBorder="1" applyAlignment="1">
      <alignment horizontal="center" vertical="center" wrapText="1"/>
    </xf>
    <xf numFmtId="0" fontId="11" fillId="2" borderId="28" xfId="5" applyFont="1" applyFill="1" applyBorder="1" applyAlignment="1">
      <alignment vertical="center" wrapText="1"/>
    </xf>
    <xf numFmtId="0" fontId="0" fillId="0" borderId="27" xfId="0" applyBorder="1"/>
    <xf numFmtId="0" fontId="20" fillId="2" borderId="17" xfId="37" applyFont="1" applyFill="1" applyBorder="1" applyAlignment="1">
      <alignment horizontal="center" wrapText="1"/>
    </xf>
    <xf numFmtId="0" fontId="21" fillId="2" borderId="10" xfId="37" applyFont="1" applyFill="1" applyBorder="1" applyAlignment="1">
      <alignment wrapText="1"/>
    </xf>
    <xf numFmtId="43" fontId="21" fillId="2" borderId="10" xfId="39" applyFont="1" applyFill="1" applyBorder="1" applyAlignment="1">
      <alignment horizontal="justify" vertical="center" wrapText="1"/>
    </xf>
    <xf numFmtId="175" fontId="21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21" fillId="3" borderId="17" xfId="37" applyFont="1" applyFill="1" applyBorder="1" applyAlignment="1">
      <alignment horizontal="center" wrapText="1"/>
    </xf>
    <xf numFmtId="2" fontId="29" fillId="0" borderId="10" xfId="5" applyNumberFormat="1" applyFont="1" applyFill="1" applyBorder="1" applyAlignment="1">
      <alignment horizontal="center" vertical="center" wrapText="1"/>
    </xf>
    <xf numFmtId="0" fontId="28" fillId="2" borderId="27" xfId="5" applyFont="1" applyFill="1" applyBorder="1" applyAlignment="1">
      <alignment horizontal="left" vertical="center" wrapText="1"/>
    </xf>
    <xf numFmtId="0" fontId="28" fillId="2" borderId="0" xfId="5" applyNumberFormat="1" applyFont="1" applyFill="1" applyBorder="1" applyAlignment="1">
      <alignment horizontal="center" vertical="center" wrapText="1"/>
    </xf>
    <xf numFmtId="0" fontId="28" fillId="2" borderId="0" xfId="5" applyNumberFormat="1" applyFont="1" applyFill="1" applyBorder="1" applyAlignment="1">
      <alignment horizontal="justify" vertical="center" wrapText="1"/>
    </xf>
    <xf numFmtId="0" fontId="28" fillId="2" borderId="0" xfId="5" applyNumberFormat="1" applyFont="1" applyFill="1" applyBorder="1" applyAlignment="1">
      <alignment vertical="center" wrapText="1"/>
    </xf>
    <xf numFmtId="0" fontId="28" fillId="2" borderId="28" xfId="5" applyNumberFormat="1" applyFont="1" applyFill="1" applyBorder="1" applyAlignment="1">
      <alignment vertical="center" wrapText="1"/>
    </xf>
    <xf numFmtId="0" fontId="30" fillId="0" borderId="32" xfId="14" applyFont="1" applyBorder="1" applyAlignment="1">
      <alignment vertical="center"/>
    </xf>
    <xf numFmtId="0" fontId="28" fillId="2" borderId="12" xfId="5" applyNumberFormat="1" applyFont="1" applyFill="1" applyBorder="1" applyAlignment="1">
      <alignment horizontal="center" vertical="center" wrapText="1"/>
    </xf>
    <xf numFmtId="0" fontId="28" fillId="2" borderId="12" xfId="5" applyNumberFormat="1" applyFont="1" applyFill="1" applyBorder="1" applyAlignment="1">
      <alignment horizontal="justify" vertical="center" wrapText="1"/>
    </xf>
    <xf numFmtId="0" fontId="28" fillId="2" borderId="12" xfId="5" applyNumberFormat="1" applyFont="1" applyFill="1" applyBorder="1" applyAlignment="1">
      <alignment vertical="center" wrapText="1"/>
    </xf>
    <xf numFmtId="0" fontId="28" fillId="2" borderId="22" xfId="5" applyNumberFormat="1" applyFont="1" applyFill="1" applyBorder="1" applyAlignment="1">
      <alignment vertical="center" wrapText="1"/>
    </xf>
    <xf numFmtId="0" fontId="29" fillId="2" borderId="38" xfId="5" applyNumberFormat="1" applyFont="1" applyFill="1" applyBorder="1" applyAlignment="1">
      <alignment horizontal="justify" vertical="center" wrapText="1"/>
    </xf>
    <xf numFmtId="0" fontId="29" fillId="2" borderId="38" xfId="5" applyNumberFormat="1" applyFont="1" applyFill="1" applyBorder="1" applyAlignment="1">
      <alignment vertical="center" wrapText="1"/>
    </xf>
    <xf numFmtId="0" fontId="29" fillId="2" borderId="31" xfId="5" applyNumberFormat="1" applyFont="1" applyFill="1" applyBorder="1" applyAlignment="1">
      <alignment vertical="center" wrapText="1"/>
    </xf>
    <xf numFmtId="0" fontId="29" fillId="0" borderId="30" xfId="5" applyFont="1" applyBorder="1" applyAlignment="1">
      <alignment horizontal="center" vertical="center" wrapText="1"/>
    </xf>
    <xf numFmtId="0" fontId="29" fillId="0" borderId="22" xfId="5" applyFont="1" applyBorder="1" applyAlignment="1">
      <alignment horizontal="center" vertical="center" wrapText="1"/>
    </xf>
    <xf numFmtId="0" fontId="32" fillId="0" borderId="3" xfId="5" quotePrefix="1" applyFont="1" applyFill="1" applyBorder="1" applyAlignment="1">
      <alignment horizontal="center" vertical="center" wrapText="1"/>
    </xf>
    <xf numFmtId="0" fontId="32" fillId="0" borderId="4" xfId="5" quotePrefix="1" applyFont="1" applyBorder="1" applyAlignment="1">
      <alignment horizontal="center" vertical="center" wrapText="1"/>
    </xf>
    <xf numFmtId="0" fontId="29" fillId="0" borderId="9" xfId="5" applyFont="1" applyFill="1" applyBorder="1" applyAlignment="1">
      <alignment horizontal="center" vertical="center" wrapText="1"/>
    </xf>
    <xf numFmtId="0" fontId="29" fillId="0" borderId="10" xfId="5" applyFont="1" applyFill="1" applyBorder="1" applyAlignment="1">
      <alignment vertical="center" wrapText="1"/>
    </xf>
    <xf numFmtId="169" fontId="29" fillId="0" borderId="11" xfId="7" applyNumberFormat="1" applyFont="1" applyFill="1" applyBorder="1" applyAlignment="1">
      <alignment vertical="center" wrapText="1"/>
    </xf>
    <xf numFmtId="2" fontId="29" fillId="0" borderId="10" xfId="5" applyNumberFormat="1" applyFont="1" applyBorder="1" applyAlignment="1">
      <alignment horizontal="center" vertical="center" wrapText="1"/>
    </xf>
    <xf numFmtId="166" fontId="31" fillId="3" borderId="39" xfId="9" applyFont="1" applyFill="1" applyBorder="1" applyAlignment="1">
      <alignment vertical="center" wrapText="1"/>
    </xf>
    <xf numFmtId="166" fontId="31" fillId="3" borderId="11" xfId="9" applyFont="1" applyFill="1" applyBorder="1" applyAlignment="1">
      <alignment vertical="center" wrapText="1"/>
    </xf>
    <xf numFmtId="166" fontId="31" fillId="3" borderId="11" xfId="12" applyFont="1" applyFill="1" applyBorder="1" applyAlignment="1">
      <alignment vertical="center" wrapText="1"/>
    </xf>
    <xf numFmtId="166" fontId="31" fillId="3" borderId="23" xfId="9" applyFont="1" applyFill="1" applyBorder="1" applyAlignment="1">
      <alignment vertical="center" wrapText="1"/>
    </xf>
    <xf numFmtId="0" fontId="29" fillId="2" borderId="24" xfId="5" applyFont="1" applyFill="1" applyBorder="1" applyAlignment="1">
      <alignment horizontal="justify" vertical="center" wrapText="1"/>
    </xf>
    <xf numFmtId="0" fontId="29" fillId="2" borderId="25" xfId="5" applyFont="1" applyFill="1" applyBorder="1" applyAlignment="1">
      <alignment horizontal="justify" vertical="center" wrapText="1"/>
    </xf>
    <xf numFmtId="0" fontId="29" fillId="2" borderId="26" xfId="5" applyFont="1" applyFill="1" applyBorder="1" applyAlignment="1">
      <alignment horizontal="justify" vertical="center" wrapText="1"/>
    </xf>
    <xf numFmtId="0" fontId="29" fillId="2" borderId="27" xfId="5" applyFont="1" applyFill="1" applyBorder="1" applyAlignment="1">
      <alignment horizontal="left" vertical="center" wrapText="1"/>
    </xf>
    <xf numFmtId="0" fontId="29" fillId="2" borderId="0" xfId="5" applyNumberFormat="1" applyFont="1" applyFill="1" applyBorder="1" applyAlignment="1">
      <alignment horizontal="center" vertical="center" wrapText="1"/>
    </xf>
    <xf numFmtId="0" fontId="29" fillId="2" borderId="0" xfId="5" applyNumberFormat="1" applyFont="1" applyFill="1" applyBorder="1" applyAlignment="1">
      <alignment horizontal="justify" vertical="center" wrapText="1"/>
    </xf>
    <xf numFmtId="0" fontId="29" fillId="2" borderId="0" xfId="5" applyNumberFormat="1" applyFont="1" applyFill="1" applyBorder="1" applyAlignment="1">
      <alignment vertical="center" wrapText="1"/>
    </xf>
    <xf numFmtId="0" fontId="29" fillId="2" borderId="28" xfId="5" applyNumberFormat="1" applyFont="1" applyFill="1" applyBorder="1" applyAlignment="1">
      <alignment vertical="center" wrapText="1"/>
    </xf>
    <xf numFmtId="0" fontId="20" fillId="0" borderId="17" xfId="37" applyFont="1" applyBorder="1" applyAlignment="1">
      <alignment horizontal="center" wrapText="1"/>
    </xf>
    <xf numFmtId="43" fontId="21" fillId="0" borderId="10" xfId="39" applyFont="1" applyFill="1" applyBorder="1" applyAlignment="1">
      <alignment horizontal="justify" vertical="center" wrapText="1"/>
    </xf>
    <xf numFmtId="175" fontId="21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11" fillId="2" borderId="24" xfId="5" applyFont="1" applyFill="1" applyBorder="1" applyAlignment="1">
      <alignment vertical="center" wrapText="1"/>
    </xf>
    <xf numFmtId="0" fontId="11" fillId="2" borderId="25" xfId="5" applyFont="1" applyFill="1" applyBorder="1" applyAlignment="1">
      <alignment vertical="center" wrapText="1"/>
    </xf>
    <xf numFmtId="0" fontId="11" fillId="2" borderId="25" xfId="5" applyFont="1" applyFill="1" applyBorder="1" applyAlignment="1">
      <alignment horizontal="center" vertical="center" wrapText="1"/>
    </xf>
    <xf numFmtId="0" fontId="13" fillId="2" borderId="25" xfId="5" applyNumberFormat="1" applyFont="1" applyFill="1" applyBorder="1" applyAlignment="1">
      <alignment horizontal="center" vertical="center" wrapText="1"/>
    </xf>
    <xf numFmtId="0" fontId="13" fillId="2" borderId="25" xfId="5" applyNumberFormat="1" applyFont="1" applyFill="1" applyBorder="1" applyAlignment="1">
      <alignment horizontal="justify" vertical="center" wrapText="1"/>
    </xf>
    <xf numFmtId="0" fontId="13" fillId="2" borderId="25" xfId="5" applyNumberFormat="1" applyFont="1" applyFill="1" applyBorder="1" applyAlignment="1">
      <alignment vertical="center" wrapText="1"/>
    </xf>
    <xf numFmtId="0" fontId="14" fillId="0" borderId="25" xfId="6" applyBorder="1" applyAlignment="1">
      <alignment horizontal="center"/>
    </xf>
    <xf numFmtId="0" fontId="13" fillId="2" borderId="26" xfId="5" applyNumberFormat="1" applyFont="1" applyFill="1" applyBorder="1" applyAlignment="1">
      <alignment vertical="center" wrapText="1"/>
    </xf>
    <xf numFmtId="0" fontId="11" fillId="2" borderId="27" xfId="5" applyFont="1" applyFill="1" applyBorder="1" applyAlignment="1">
      <alignment vertical="center" wrapText="1"/>
    </xf>
    <xf numFmtId="0" fontId="13" fillId="2" borderId="28" xfId="5" applyNumberFormat="1" applyFont="1" applyFill="1" applyBorder="1" applyAlignment="1">
      <alignment vertical="center" wrapText="1"/>
    </xf>
    <xf numFmtId="0" fontId="13" fillId="2" borderId="27" xfId="5" applyNumberFormat="1" applyFont="1" applyFill="1" applyBorder="1" applyAlignment="1">
      <alignment horizontal="right" vertical="center" wrapText="1"/>
    </xf>
    <xf numFmtId="0" fontId="11" fillId="2" borderId="42" xfId="5" applyFont="1" applyFill="1" applyBorder="1" applyAlignment="1">
      <alignment vertical="center" wrapText="1"/>
    </xf>
    <xf numFmtId="0" fontId="11" fillId="2" borderId="38" xfId="5" applyFont="1" applyFill="1" applyBorder="1" applyAlignment="1">
      <alignment vertical="center" wrapText="1"/>
    </xf>
    <xf numFmtId="0" fontId="11" fillId="2" borderId="38" xfId="5" applyFont="1" applyFill="1" applyBorder="1" applyAlignment="1">
      <alignment horizontal="center" vertical="center" wrapText="1"/>
    </xf>
    <xf numFmtId="0" fontId="13" fillId="2" borderId="38" xfId="5" applyNumberFormat="1" applyFont="1" applyFill="1" applyBorder="1" applyAlignment="1">
      <alignment horizontal="center" vertical="center" wrapText="1"/>
    </xf>
    <xf numFmtId="0" fontId="13" fillId="2" borderId="38" xfId="5" applyNumberFormat="1" applyFont="1" applyFill="1" applyBorder="1" applyAlignment="1">
      <alignment horizontal="justify" vertical="center" wrapText="1"/>
    </xf>
    <xf numFmtId="0" fontId="13" fillId="2" borderId="38" xfId="5" applyNumberFormat="1" applyFont="1" applyFill="1" applyBorder="1" applyAlignment="1">
      <alignment vertical="center" wrapText="1"/>
    </xf>
    <xf numFmtId="0" fontId="13" fillId="2" borderId="31" xfId="5" applyNumberFormat="1" applyFont="1" applyFill="1" applyBorder="1" applyAlignment="1">
      <alignment vertical="center" wrapText="1"/>
    </xf>
    <xf numFmtId="0" fontId="23" fillId="6" borderId="15" xfId="37" applyFont="1" applyFill="1" applyBorder="1" applyAlignment="1">
      <alignment horizontal="center" vertical="center" wrapText="1"/>
    </xf>
    <xf numFmtId="0" fontId="22" fillId="0" borderId="17" xfId="37" applyFont="1" applyBorder="1" applyAlignment="1">
      <alignment horizontal="center" vertical="center" wrapText="1"/>
    </xf>
    <xf numFmtId="0" fontId="22" fillId="0" borderId="49" xfId="37" applyFont="1" applyBorder="1" applyAlignment="1">
      <alignment horizontal="center" vertical="center" wrapText="1"/>
    </xf>
    <xf numFmtId="0" fontId="10" fillId="0" borderId="2" xfId="5" applyFont="1" applyBorder="1" applyAlignment="1">
      <alignment horizontal="center" vertical="center" wrapText="1"/>
    </xf>
    <xf numFmtId="0" fontId="10" fillId="0" borderId="30" xfId="5" applyFont="1" applyBorder="1" applyAlignment="1">
      <alignment horizontal="center" vertical="center" wrapText="1"/>
    </xf>
    <xf numFmtId="0" fontId="10" fillId="0" borderId="26" xfId="5" applyFont="1" applyBorder="1" applyAlignment="1">
      <alignment horizontal="center" vertical="center" wrapText="1"/>
    </xf>
    <xf numFmtId="0" fontId="10" fillId="0" borderId="22" xfId="5" applyFont="1" applyBorder="1" applyAlignment="1">
      <alignment horizontal="center" vertical="center" wrapText="1"/>
    </xf>
    <xf numFmtId="0" fontId="10" fillId="0" borderId="31" xfId="5" applyFont="1" applyBorder="1" applyAlignment="1">
      <alignment horizontal="center" vertical="center" wrapText="1"/>
    </xf>
    <xf numFmtId="0" fontId="10" fillId="0" borderId="29" xfId="5" applyFont="1" applyBorder="1" applyAlignment="1">
      <alignment horizontal="center" vertical="center" wrapText="1"/>
    </xf>
    <xf numFmtId="0" fontId="10" fillId="0" borderId="28" xfId="5" applyFont="1" applyBorder="1" applyAlignment="1">
      <alignment horizontal="center" vertical="center" wrapText="1"/>
    </xf>
    <xf numFmtId="0" fontId="14" fillId="0" borderId="38" xfId="6" applyBorder="1" applyAlignment="1">
      <alignment horizontal="center"/>
    </xf>
    <xf numFmtId="0" fontId="13" fillId="2" borderId="41" xfId="5" applyNumberFormat="1" applyFont="1" applyFill="1" applyBorder="1" applyAlignment="1">
      <alignment vertical="center" wrapText="1"/>
    </xf>
    <xf numFmtId="166" fontId="13" fillId="2" borderId="28" xfId="5" applyNumberFormat="1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vertical="center" wrapText="1"/>
    </xf>
    <xf numFmtId="0" fontId="11" fillId="2" borderId="41" xfId="5" applyFont="1" applyFill="1" applyBorder="1" applyAlignment="1">
      <alignment vertical="center" wrapText="1"/>
    </xf>
    <xf numFmtId="0" fontId="11" fillId="2" borderId="45" xfId="5" applyFont="1" applyFill="1" applyBorder="1" applyAlignment="1">
      <alignment vertical="center" wrapText="1"/>
    </xf>
    <xf numFmtId="0" fontId="13" fillId="2" borderId="41" xfId="5" applyNumberFormat="1" applyFont="1" applyFill="1" applyBorder="1" applyAlignment="1">
      <alignment horizontal="right" vertical="center" wrapText="1"/>
    </xf>
    <xf numFmtId="0" fontId="35" fillId="0" borderId="48" xfId="0" applyFont="1" applyBorder="1" applyAlignment="1">
      <alignment horizontal="left"/>
    </xf>
    <xf numFmtId="44" fontId="13" fillId="2" borderId="28" xfId="5" applyNumberFormat="1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31" xfId="5" applyFont="1" applyFill="1" applyBorder="1" applyAlignment="1">
      <alignment vertical="center" wrapText="1"/>
    </xf>
    <xf numFmtId="165" fontId="29" fillId="0" borderId="10" xfId="41" applyFont="1" applyFill="1" applyBorder="1" applyAlignment="1">
      <alignment vertical="center" wrapText="1"/>
    </xf>
    <xf numFmtId="165" fontId="29" fillId="0" borderId="10" xfId="41" applyFont="1" applyFill="1" applyBorder="1" applyAlignment="1">
      <alignment horizontal="center" vertical="center" wrapText="1"/>
    </xf>
    <xf numFmtId="9" fontId="29" fillId="0" borderId="10" xfId="42" applyFont="1" applyFill="1" applyBorder="1" applyAlignment="1">
      <alignment horizontal="center" vertical="center" wrapText="1"/>
    </xf>
    <xf numFmtId="0" fontId="0" fillId="0" borderId="10" xfId="0" applyBorder="1"/>
    <xf numFmtId="0" fontId="29" fillId="0" borderId="10" xfId="5" applyFont="1" applyBorder="1" applyAlignment="1">
      <alignment vertical="center" wrapText="1"/>
    </xf>
    <xf numFmtId="0" fontId="0" fillId="0" borderId="10" xfId="0" applyBorder="1" applyAlignment="1">
      <alignment horizontal="justify" vertical="center" wrapText="1"/>
    </xf>
    <xf numFmtId="0" fontId="0" fillId="0" borderId="10" xfId="0" applyBorder="1" applyAlignment="1">
      <alignment horizontal="center" vertical="center"/>
    </xf>
    <xf numFmtId="169" fontId="31" fillId="3" borderId="11" xfId="7" applyNumberFormat="1" applyFont="1" applyFill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1" fillId="0" borderId="10" xfId="37" applyFont="1" applyBorder="1" applyAlignment="1">
      <alignment horizontal="center" vertical="center" wrapText="1"/>
    </xf>
    <xf numFmtId="0" fontId="27" fillId="0" borderId="18" xfId="43" applyFont="1" applyBorder="1"/>
    <xf numFmtId="0" fontId="27" fillId="0" borderId="19" xfId="43" applyFont="1" applyBorder="1"/>
    <xf numFmtId="0" fontId="46" fillId="0" borderId="27" xfId="43" applyFont="1" applyBorder="1" applyAlignment="1">
      <alignment horizontal="center"/>
    </xf>
    <xf numFmtId="0" fontId="46" fillId="0" borderId="0" xfId="43" applyFont="1" applyAlignment="1">
      <alignment horizontal="center"/>
    </xf>
    <xf numFmtId="0" fontId="46" fillId="0" borderId="28" xfId="43" applyFont="1" applyBorder="1" applyAlignment="1">
      <alignment horizontal="center"/>
    </xf>
    <xf numFmtId="0" fontId="27" fillId="0" borderId="22" xfId="43" applyFont="1" applyBorder="1" applyAlignment="1">
      <alignment horizontal="center"/>
    </xf>
    <xf numFmtId="0" fontId="41" fillId="0" borderId="9" xfId="43" applyFont="1" applyBorder="1"/>
    <xf numFmtId="0" fontId="42" fillId="0" borderId="18" xfId="43" applyFont="1" applyBorder="1" applyAlignment="1">
      <alignment horizontal="center"/>
    </xf>
    <xf numFmtId="0" fontId="43" fillId="0" borderId="18" xfId="43" applyFont="1" applyBorder="1"/>
    <xf numFmtId="0" fontId="43" fillId="0" borderId="17" xfId="43" applyFont="1" applyBorder="1"/>
    <xf numFmtId="0" fontId="42" fillId="0" borderId="11" xfId="43" applyFont="1" applyBorder="1" applyAlignment="1">
      <alignment horizontal="right"/>
    </xf>
    <xf numFmtId="9" fontId="31" fillId="3" borderId="11" xfId="42" applyFont="1" applyFill="1" applyBorder="1" applyAlignment="1">
      <alignment vertical="center" wrapText="1"/>
    </xf>
    <xf numFmtId="0" fontId="68" fillId="0" borderId="9" xfId="43" applyFont="1" applyBorder="1" applyAlignment="1">
      <alignment horizontal="center"/>
    </xf>
    <xf numFmtId="0" fontId="27" fillId="0" borderId="9" xfId="43" applyFont="1" applyBorder="1" applyAlignment="1">
      <alignment horizontal="center"/>
    </xf>
    <xf numFmtId="10" fontId="27" fillId="0" borderId="11" xfId="43" applyNumberFormat="1" applyFont="1" applyBorder="1"/>
    <xf numFmtId="10" fontId="27" fillId="0" borderId="18" xfId="43" applyNumberFormat="1" applyFont="1" applyBorder="1"/>
    <xf numFmtId="0" fontId="27" fillId="0" borderId="18" xfId="43" applyFont="1" applyBorder="1" applyAlignment="1">
      <alignment horizontal="left"/>
    </xf>
    <xf numFmtId="10" fontId="27" fillId="0" borderId="17" xfId="43" applyNumberFormat="1" applyFont="1" applyBorder="1"/>
    <xf numFmtId="10" fontId="27" fillId="0" borderId="11" xfId="43" applyNumberFormat="1" applyFont="1" applyBorder="1" applyAlignment="1">
      <alignment horizontal="right" vertical="center"/>
    </xf>
    <xf numFmtId="0" fontId="27" fillId="0" borderId="9" xfId="43" applyFont="1" applyBorder="1"/>
    <xf numFmtId="10" fontId="68" fillId="0" borderId="11" xfId="43" applyNumberFormat="1" applyFont="1" applyBorder="1"/>
    <xf numFmtId="0" fontId="27" fillId="0" borderId="16" xfId="43" applyFont="1" applyBorder="1"/>
    <xf numFmtId="10" fontId="27" fillId="0" borderId="20" xfId="43" applyNumberFormat="1" applyFont="1" applyBorder="1"/>
    <xf numFmtId="0" fontId="27" fillId="0" borderId="16" xfId="43" applyFont="1" applyBorder="1" applyAlignment="1">
      <alignment horizontal="center"/>
    </xf>
    <xf numFmtId="0" fontId="68" fillId="0" borderId="16" xfId="43" applyFont="1" applyBorder="1" applyAlignment="1">
      <alignment horizontal="center"/>
    </xf>
    <xf numFmtId="0" fontId="69" fillId="0" borderId="21" xfId="43" applyFont="1" applyBorder="1"/>
    <xf numFmtId="0" fontId="27" fillId="0" borderId="21" xfId="43" applyFont="1" applyBorder="1"/>
    <xf numFmtId="10" fontId="68" fillId="0" borderId="40" xfId="43" applyNumberFormat="1" applyFont="1" applyBorder="1"/>
    <xf numFmtId="0" fontId="39" fillId="4" borderId="6" xfId="5" applyFont="1" applyFill="1" applyBorder="1" applyAlignment="1">
      <alignment horizontal="center" vertical="center" wrapText="1"/>
    </xf>
    <xf numFmtId="0" fontId="40" fillId="2" borderId="25" xfId="5" applyFont="1" applyFill="1" applyBorder="1" applyAlignment="1">
      <alignment horizontal="center" vertical="center" wrapText="1"/>
    </xf>
    <xf numFmtId="0" fontId="27" fillId="0" borderId="27" xfId="14" applyFont="1" applyBorder="1" applyAlignment="1">
      <alignment horizontal="left" vertical="top"/>
    </xf>
    <xf numFmtId="0" fontId="27" fillId="0" borderId="0" xfId="14" applyFont="1" applyAlignment="1">
      <alignment horizontal="left" vertical="top"/>
    </xf>
    <xf numFmtId="0" fontId="27" fillId="0" borderId="42" xfId="14" applyFont="1" applyBorder="1" applyAlignment="1">
      <alignment horizontal="left" vertical="top"/>
    </xf>
    <xf numFmtId="0" fontId="27" fillId="0" borderId="38" xfId="14" applyFont="1" applyBorder="1" applyAlignment="1">
      <alignment horizontal="left" vertical="top"/>
    </xf>
    <xf numFmtId="0" fontId="10" fillId="2" borderId="21" xfId="5" applyNumberFormat="1" applyFont="1" applyFill="1" applyBorder="1" applyAlignment="1">
      <alignment horizontal="center" vertical="top" wrapText="1"/>
    </xf>
    <xf numFmtId="0" fontId="10" fillId="2" borderId="48" xfId="5" applyNumberFormat="1" applyFont="1" applyFill="1" applyBorder="1" applyAlignment="1">
      <alignment horizontal="center" vertical="top" wrapText="1"/>
    </xf>
    <xf numFmtId="0" fontId="40" fillId="2" borderId="25" xfId="5" applyFont="1" applyFill="1" applyBorder="1" applyAlignment="1">
      <alignment horizontal="center" vertical="center" wrapText="1"/>
    </xf>
    <xf numFmtId="0" fontId="39" fillId="4" borderId="6" xfId="5" applyFont="1" applyFill="1" applyBorder="1" applyAlignment="1">
      <alignment horizontal="center" vertical="center" wrapText="1"/>
    </xf>
    <xf numFmtId="0" fontId="39" fillId="4" borderId="7" xfId="5" applyFont="1" applyFill="1" applyBorder="1" applyAlignment="1">
      <alignment horizontal="center" vertical="center" wrapText="1"/>
    </xf>
    <xf numFmtId="0" fontId="39" fillId="4" borderId="8" xfId="5" applyFont="1" applyFill="1" applyBorder="1" applyAlignment="1">
      <alignment horizontal="center" vertical="center" wrapText="1"/>
    </xf>
    <xf numFmtId="0" fontId="22" fillId="3" borderId="16" xfId="5" applyFont="1" applyFill="1" applyBorder="1" applyAlignment="1">
      <alignment horizontal="left" vertical="center" wrapText="1"/>
    </xf>
    <xf numFmtId="0" fontId="22" fillId="3" borderId="18" xfId="5" applyFont="1" applyFill="1" applyBorder="1" applyAlignment="1">
      <alignment horizontal="left" vertical="center" wrapText="1"/>
    </xf>
    <xf numFmtId="0" fontId="22" fillId="3" borderId="20" xfId="5" applyFont="1" applyFill="1" applyBorder="1" applyAlignment="1">
      <alignment horizontal="left" vertical="center" wrapText="1"/>
    </xf>
    <xf numFmtId="0" fontId="22" fillId="3" borderId="6" xfId="5" applyFont="1" applyFill="1" applyBorder="1" applyAlignment="1">
      <alignment horizontal="right" vertical="center" wrapText="1"/>
    </xf>
    <xf numFmtId="0" fontId="22" fillId="3" borderId="7" xfId="5" applyFont="1" applyFill="1" applyBorder="1" applyAlignment="1">
      <alignment horizontal="right" vertical="center" wrapText="1"/>
    </xf>
    <xf numFmtId="0" fontId="22" fillId="3" borderId="46" xfId="5" applyFont="1" applyFill="1" applyBorder="1" applyAlignment="1">
      <alignment horizontal="right" vertical="center" wrapText="1"/>
    </xf>
    <xf numFmtId="0" fontId="22" fillId="3" borderId="16" xfId="5" applyFont="1" applyFill="1" applyBorder="1" applyAlignment="1">
      <alignment horizontal="right" vertical="center" wrapText="1"/>
    </xf>
    <xf numFmtId="0" fontId="22" fillId="3" borderId="18" xfId="5" applyFont="1" applyFill="1" applyBorder="1" applyAlignment="1">
      <alignment horizontal="right" vertical="center" wrapText="1"/>
    </xf>
    <xf numFmtId="0" fontId="22" fillId="3" borderId="17" xfId="5" applyFont="1" applyFill="1" applyBorder="1" applyAlignment="1">
      <alignment horizontal="right" vertical="center" wrapText="1"/>
    </xf>
    <xf numFmtId="0" fontId="22" fillId="3" borderId="33" xfId="5" applyFont="1" applyFill="1" applyBorder="1" applyAlignment="1">
      <alignment horizontal="right" vertical="center" wrapText="1"/>
    </xf>
    <xf numFmtId="0" fontId="22" fillId="3" borderId="35" xfId="5" applyFont="1" applyFill="1" applyBorder="1" applyAlignment="1">
      <alignment horizontal="right" vertical="center" wrapText="1"/>
    </xf>
    <xf numFmtId="0" fontId="22" fillId="3" borderId="36" xfId="5" applyFont="1" applyFill="1" applyBorder="1" applyAlignment="1">
      <alignment horizontal="right" vertical="center" wrapText="1"/>
    </xf>
    <xf numFmtId="0" fontId="10" fillId="0" borderId="1" xfId="5" applyFont="1" applyFill="1" applyBorder="1" applyAlignment="1">
      <alignment horizontal="center" vertical="center" wrapText="1"/>
    </xf>
    <xf numFmtId="0" fontId="10" fillId="0" borderId="14" xfId="5" applyFont="1" applyFill="1" applyBorder="1" applyAlignment="1">
      <alignment horizontal="center" vertical="center" wrapText="1"/>
    </xf>
    <xf numFmtId="0" fontId="10" fillId="0" borderId="0" xfId="5" applyFont="1" applyBorder="1" applyAlignment="1">
      <alignment horizontal="center" vertical="center" wrapText="1"/>
    </xf>
    <xf numFmtId="0" fontId="10" fillId="0" borderId="38" xfId="5" applyFont="1" applyBorder="1" applyAlignment="1">
      <alignment horizontal="center" vertical="center" wrapText="1"/>
    </xf>
    <xf numFmtId="0" fontId="10" fillId="0" borderId="29" xfId="5" applyFont="1" applyBorder="1" applyAlignment="1">
      <alignment horizontal="center" vertical="center" wrapText="1"/>
    </xf>
    <xf numFmtId="0" fontId="10" fillId="0" borderId="4" xfId="5" applyFont="1" applyBorder="1" applyAlignment="1">
      <alignment horizontal="center" vertical="center" wrapText="1"/>
    </xf>
    <xf numFmtId="0" fontId="10" fillId="0" borderId="37" xfId="5" applyFont="1" applyFill="1" applyBorder="1" applyAlignment="1">
      <alignment horizontal="center" vertical="center" wrapText="1"/>
    </xf>
    <xf numFmtId="167" fontId="10" fillId="0" borderId="29" xfId="5" applyNumberFormat="1" applyFont="1" applyBorder="1" applyAlignment="1">
      <alignment horizontal="center" vertical="center" wrapText="1"/>
    </xf>
    <xf numFmtId="167" fontId="10" fillId="0" borderId="30" xfId="5" applyNumberFormat="1" applyFont="1" applyBorder="1" applyAlignment="1">
      <alignment horizontal="center" vertical="center" wrapText="1"/>
    </xf>
    <xf numFmtId="0" fontId="13" fillId="2" borderId="19" xfId="5" applyNumberFormat="1" applyFont="1" applyFill="1" applyBorder="1" applyAlignment="1">
      <alignment horizontal="center" vertical="center" wrapText="1"/>
    </xf>
    <xf numFmtId="0" fontId="13" fillId="2" borderId="18" xfId="5" applyNumberFormat="1" applyFont="1" applyFill="1" applyBorder="1" applyAlignment="1">
      <alignment horizontal="center" vertical="center" wrapText="1"/>
    </xf>
    <xf numFmtId="0" fontId="13" fillId="2" borderId="17" xfId="5" applyNumberFormat="1" applyFont="1" applyFill="1" applyBorder="1" applyAlignment="1">
      <alignment horizontal="center" vertical="center" wrapText="1"/>
    </xf>
    <xf numFmtId="0" fontId="22" fillId="2" borderId="50" xfId="5" applyFont="1" applyFill="1" applyBorder="1" applyAlignment="1">
      <alignment horizontal="center" vertical="center" wrapText="1"/>
    </xf>
    <xf numFmtId="0" fontId="22" fillId="2" borderId="45" xfId="5" applyFont="1" applyFill="1" applyBorder="1" applyAlignment="1">
      <alignment horizontal="center" vertical="center" wrapText="1"/>
    </xf>
    <xf numFmtId="0" fontId="22" fillId="2" borderId="13" xfId="5" applyFont="1" applyFill="1" applyBorder="1" applyAlignment="1">
      <alignment horizontal="center" vertical="center" wrapText="1"/>
    </xf>
    <xf numFmtId="0" fontId="36" fillId="2" borderId="24" xfId="6" applyFont="1" applyFill="1" applyBorder="1" applyAlignment="1">
      <alignment horizontal="justify" vertical="center" wrapText="1"/>
    </xf>
    <xf numFmtId="0" fontId="36" fillId="2" borderId="25" xfId="6" applyFont="1" applyFill="1" applyBorder="1" applyAlignment="1">
      <alignment horizontal="justify" vertical="center" wrapText="1"/>
    </xf>
    <xf numFmtId="0" fontId="36" fillId="2" borderId="26" xfId="6" applyFont="1" applyFill="1" applyBorder="1" applyAlignment="1">
      <alignment horizontal="justify" vertical="center" wrapText="1"/>
    </xf>
    <xf numFmtId="0" fontId="36" fillId="2" borderId="42" xfId="6" applyFont="1" applyFill="1" applyBorder="1" applyAlignment="1">
      <alignment horizontal="justify" vertical="center" wrapText="1"/>
    </xf>
    <xf numFmtId="0" fontId="36" fillId="2" borderId="38" xfId="6" applyFont="1" applyFill="1" applyBorder="1" applyAlignment="1">
      <alignment horizontal="justify" vertical="center" wrapText="1"/>
    </xf>
    <xf numFmtId="0" fontId="36" fillId="2" borderId="31" xfId="6" applyFont="1" applyFill="1" applyBorder="1" applyAlignment="1">
      <alignment horizontal="justify" vertical="center" wrapText="1"/>
    </xf>
    <xf numFmtId="0" fontId="10" fillId="0" borderId="2" xfId="5" applyFont="1" applyBorder="1" applyAlignment="1">
      <alignment horizontal="center" vertical="center" wrapText="1"/>
    </xf>
    <xf numFmtId="0" fontId="10" fillId="0" borderId="30" xfId="5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53" xfId="0" applyFont="1" applyBorder="1" applyAlignment="1">
      <alignment horizontal="center" vertical="center" wrapText="1"/>
    </xf>
    <xf numFmtId="0" fontId="24" fillId="0" borderId="5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5" fillId="7" borderId="51" xfId="0" applyFont="1" applyFill="1" applyBorder="1" applyAlignment="1">
      <alignment horizontal="center" vertical="center" wrapText="1"/>
    </xf>
    <xf numFmtId="0" fontId="25" fillId="7" borderId="21" xfId="0" applyFont="1" applyFill="1" applyBorder="1" applyAlignment="1">
      <alignment horizontal="center" vertical="center" wrapText="1"/>
    </xf>
    <xf numFmtId="0" fontId="25" fillId="7" borderId="49" xfId="0" applyFont="1" applyFill="1" applyBorder="1" applyAlignment="1">
      <alignment horizontal="center" vertical="center" wrapText="1"/>
    </xf>
    <xf numFmtId="0" fontId="25" fillId="7" borderId="54" xfId="0" applyFont="1" applyFill="1" applyBorder="1" applyAlignment="1">
      <alignment horizontal="center" vertical="center" wrapText="1"/>
    </xf>
    <xf numFmtId="0" fontId="25" fillId="7" borderId="12" xfId="0" applyFont="1" applyFill="1" applyBorder="1" applyAlignment="1">
      <alignment horizontal="center" vertical="center" wrapText="1"/>
    </xf>
    <xf numFmtId="0" fontId="25" fillId="7" borderId="15" xfId="0" applyFont="1" applyFill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7" fillId="0" borderId="19" xfId="43" applyFont="1" applyBorder="1" applyAlignment="1">
      <alignment horizontal="left"/>
    </xf>
    <xf numFmtId="0" fontId="70" fillId="0" borderId="18" xfId="43" applyFont="1" applyBorder="1" applyAlignment="1">
      <alignment wrapText="1"/>
    </xf>
    <xf numFmtId="0" fontId="70" fillId="0" borderId="17" xfId="43" applyFont="1" applyBorder="1" applyAlignment="1">
      <alignment wrapText="1"/>
    </xf>
    <xf numFmtId="0" fontId="68" fillId="0" borderId="18" xfId="43" applyFont="1" applyBorder="1" applyAlignment="1">
      <alignment horizontal="right"/>
    </xf>
    <xf numFmtId="0" fontId="68" fillId="0" borderId="33" xfId="43" applyFont="1" applyBorder="1" applyAlignment="1">
      <alignment horizontal="center"/>
    </xf>
    <xf numFmtId="0" fontId="70" fillId="0" borderId="35" xfId="43" applyFont="1" applyBorder="1" applyAlignment="1">
      <alignment wrapText="1"/>
    </xf>
    <xf numFmtId="0" fontId="69" fillId="0" borderId="19" xfId="43" applyFont="1" applyBorder="1" applyAlignment="1">
      <alignment horizontal="left"/>
    </xf>
    <xf numFmtId="0" fontId="70" fillId="0" borderId="20" xfId="43" applyFont="1" applyBorder="1" applyAlignment="1">
      <alignment wrapText="1"/>
    </xf>
    <xf numFmtId="0" fontId="69" fillId="0" borderId="54" xfId="43" applyFont="1" applyBorder="1" applyAlignment="1">
      <alignment horizontal="left" wrapText="1"/>
    </xf>
    <xf numFmtId="0" fontId="70" fillId="0" borderId="12" xfId="43" applyFont="1" applyBorder="1" applyAlignment="1">
      <alignment wrapText="1"/>
    </xf>
    <xf numFmtId="0" fontId="70" fillId="0" borderId="15" xfId="43" applyFont="1" applyBorder="1" applyAlignment="1">
      <alignment wrapText="1"/>
    </xf>
    <xf numFmtId="0" fontId="27" fillId="0" borderId="19" xfId="43" applyFont="1" applyBorder="1" applyAlignment="1">
      <alignment horizontal="left" wrapText="1"/>
    </xf>
    <xf numFmtId="4" fontId="44" fillId="2" borderId="50" xfId="43" applyNumberFormat="1" applyFont="1" applyFill="1" applyBorder="1" applyAlignment="1">
      <alignment horizontal="center"/>
    </xf>
    <xf numFmtId="0" fontId="44" fillId="2" borderId="45" xfId="43" applyFont="1" applyFill="1" applyBorder="1" applyAlignment="1">
      <alignment horizontal="center"/>
    </xf>
    <xf numFmtId="0" fontId="44" fillId="2" borderId="13" xfId="43" applyFont="1" applyFill="1" applyBorder="1" applyAlignment="1">
      <alignment horizontal="center"/>
    </xf>
    <xf numFmtId="4" fontId="4" fillId="2" borderId="27" xfId="43" applyNumberFormat="1" applyFill="1" applyBorder="1" applyAlignment="1">
      <alignment horizontal="center"/>
    </xf>
    <xf numFmtId="0" fontId="4" fillId="2" borderId="0" xfId="43" applyFill="1" applyAlignment="1">
      <alignment horizontal="center"/>
    </xf>
    <xf numFmtId="0" fontId="4" fillId="2" borderId="28" xfId="43" applyFill="1" applyBorder="1" applyAlignment="1">
      <alignment horizontal="center"/>
    </xf>
    <xf numFmtId="0" fontId="42" fillId="0" borderId="27" xfId="43" applyFont="1" applyBorder="1" applyAlignment="1">
      <alignment horizontal="center"/>
    </xf>
    <xf numFmtId="0" fontId="42" fillId="0" borderId="0" xfId="43" applyFont="1" applyAlignment="1">
      <alignment horizontal="center"/>
    </xf>
    <xf numFmtId="0" fontId="42" fillId="0" borderId="28" xfId="43" applyFont="1" applyBorder="1" applyAlignment="1">
      <alignment horizontal="center"/>
    </xf>
    <xf numFmtId="0" fontId="27" fillId="0" borderId="32" xfId="43" applyFont="1" applyBorder="1" applyAlignment="1">
      <alignment horizontal="center"/>
    </xf>
    <xf numFmtId="0" fontId="4" fillId="0" borderId="12" xfId="43" applyBorder="1" applyAlignment="1">
      <alignment wrapText="1"/>
    </xf>
    <xf numFmtId="0" fontId="34" fillId="0" borderId="50" xfId="0" applyFont="1" applyBorder="1" applyAlignment="1">
      <alignment horizontal="center"/>
    </xf>
    <xf numFmtId="0" fontId="34" fillId="0" borderId="45" xfId="0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36" fillId="0" borderId="38" xfId="0" applyFont="1" applyBorder="1" applyAlignment="1">
      <alignment horizontal="left" vertical="center" wrapText="1"/>
    </xf>
    <xf numFmtId="0" fontId="36" fillId="0" borderId="31" xfId="0" applyFont="1" applyBorder="1" applyAlignment="1">
      <alignment horizontal="left" vertical="center" wrapText="1"/>
    </xf>
    <xf numFmtId="0" fontId="0" fillId="0" borderId="25" xfId="0" applyBorder="1" applyAlignment="1">
      <alignment horizontal="center"/>
    </xf>
    <xf numFmtId="0" fontId="22" fillId="2" borderId="45" xfId="37" applyFont="1" applyFill="1" applyBorder="1" applyAlignment="1">
      <alignment horizontal="center" vertical="center" wrapText="1"/>
    </xf>
    <xf numFmtId="0" fontId="22" fillId="2" borderId="13" xfId="37" applyFont="1" applyFill="1" applyBorder="1" applyAlignment="1">
      <alignment horizontal="center" vertical="center" wrapText="1"/>
    </xf>
    <xf numFmtId="0" fontId="22" fillId="0" borderId="19" xfId="37" applyFont="1" applyBorder="1" applyAlignment="1">
      <alignment horizontal="left" vertical="center" wrapText="1"/>
    </xf>
    <xf numFmtId="0" fontId="22" fillId="0" borderId="17" xfId="37" applyFont="1" applyBorder="1" applyAlignment="1">
      <alignment horizontal="left" vertical="center" wrapText="1"/>
    </xf>
    <xf numFmtId="0" fontId="23" fillId="6" borderId="44" xfId="37" applyFont="1" applyFill="1" applyBorder="1" applyAlignment="1">
      <alignment horizontal="center" vertical="center" wrapText="1"/>
    </xf>
    <xf numFmtId="0" fontId="23" fillId="6" borderId="46" xfId="37" applyFont="1" applyFill="1" applyBorder="1" applyAlignment="1">
      <alignment horizontal="center" vertical="center" wrapText="1"/>
    </xf>
    <xf numFmtId="0" fontId="21" fillId="0" borderId="34" xfId="37" applyFont="1" applyBorder="1" applyAlignment="1">
      <alignment horizontal="left" vertical="center" wrapText="1"/>
    </xf>
    <xf numFmtId="0" fontId="21" fillId="0" borderId="36" xfId="37" applyFont="1" applyBorder="1" applyAlignment="1">
      <alignment horizontal="left" vertical="center" wrapText="1"/>
    </xf>
    <xf numFmtId="174" fontId="21" fillId="3" borderId="19" xfId="38" applyNumberFormat="1" applyFont="1" applyFill="1" applyBorder="1" applyAlignment="1">
      <alignment horizontal="center" wrapText="1"/>
    </xf>
    <xf numFmtId="174" fontId="21" fillId="3" borderId="20" xfId="38" applyNumberFormat="1" applyFont="1" applyFill="1" applyBorder="1" applyAlignment="1">
      <alignment horizontal="center" wrapText="1"/>
    </xf>
    <xf numFmtId="42" fontId="22" fillId="0" borderId="19" xfId="40" applyFont="1" applyFill="1" applyBorder="1" applyAlignment="1">
      <alignment horizontal="center" wrapText="1"/>
    </xf>
    <xf numFmtId="42" fontId="22" fillId="0" borderId="20" xfId="40" applyFont="1" applyFill="1" applyBorder="1" applyAlignment="1">
      <alignment horizontal="center" wrapText="1"/>
    </xf>
    <xf numFmtId="174" fontId="21" fillId="0" borderId="34" xfId="37" applyNumberFormat="1" applyFont="1" applyBorder="1" applyAlignment="1">
      <alignment horizontal="center" wrapText="1"/>
    </xf>
    <xf numFmtId="174" fontId="21" fillId="0" borderId="40" xfId="37" applyNumberFormat="1" applyFont="1" applyBorder="1" applyAlignment="1">
      <alignment horizontal="center" wrapText="1"/>
    </xf>
    <xf numFmtId="173" fontId="23" fillId="6" borderId="44" xfId="38" applyNumberFormat="1" applyFont="1" applyFill="1" applyBorder="1" applyAlignment="1">
      <alignment horizontal="center" vertical="center" wrapText="1"/>
    </xf>
    <xf numFmtId="173" fontId="23" fillId="6" borderId="8" xfId="38" applyNumberFormat="1" applyFont="1" applyFill="1" applyBorder="1" applyAlignment="1">
      <alignment horizontal="center" vertical="center" wrapText="1"/>
    </xf>
    <xf numFmtId="0" fontId="21" fillId="3" borderId="19" xfId="37" applyFont="1" applyFill="1" applyBorder="1" applyAlignment="1">
      <alignment horizontal="center" wrapText="1"/>
    </xf>
    <xf numFmtId="0" fontId="21" fillId="3" borderId="17" xfId="37" applyFont="1" applyFill="1" applyBorder="1" applyAlignment="1">
      <alignment horizontal="center" wrapText="1"/>
    </xf>
    <xf numFmtId="0" fontId="25" fillId="7" borderId="55" xfId="5" applyFont="1" applyFill="1" applyBorder="1" applyAlignment="1">
      <alignment horizontal="center" vertical="center" wrapText="1"/>
    </xf>
    <xf numFmtId="0" fontId="25" fillId="7" borderId="25" xfId="5" applyFont="1" applyFill="1" applyBorder="1" applyAlignment="1">
      <alignment horizontal="center" vertical="center" wrapText="1"/>
    </xf>
    <xf numFmtId="0" fontId="25" fillId="7" borderId="43" xfId="5" applyFont="1" applyFill="1" applyBorder="1" applyAlignment="1">
      <alignment horizontal="center" vertical="center" wrapText="1"/>
    </xf>
    <xf numFmtId="0" fontId="25" fillId="7" borderId="54" xfId="5" applyFont="1" applyFill="1" applyBorder="1" applyAlignment="1">
      <alignment horizontal="center" vertical="center" wrapText="1"/>
    </xf>
    <xf numFmtId="0" fontId="25" fillId="7" borderId="12" xfId="5" applyFont="1" applyFill="1" applyBorder="1" applyAlignment="1">
      <alignment horizontal="center" vertical="center" wrapText="1"/>
    </xf>
    <xf numFmtId="0" fontId="25" fillId="7" borderId="15" xfId="5" applyFont="1" applyFill="1" applyBorder="1" applyAlignment="1">
      <alignment horizontal="center" vertical="center" wrapText="1"/>
    </xf>
    <xf numFmtId="0" fontId="25" fillId="2" borderId="51" xfId="0" applyFont="1" applyFill="1" applyBorder="1" applyAlignment="1">
      <alignment horizontal="center" vertical="center" wrapText="1"/>
    </xf>
    <xf numFmtId="0" fontId="25" fillId="2" borderId="21" xfId="0" applyFont="1" applyFill="1" applyBorder="1" applyAlignment="1">
      <alignment horizontal="center" vertical="center" wrapText="1"/>
    </xf>
    <xf numFmtId="0" fontId="25" fillId="2" borderId="49" xfId="0" applyFont="1" applyFill="1" applyBorder="1" applyAlignment="1">
      <alignment horizontal="center" vertical="center" wrapText="1"/>
    </xf>
    <xf numFmtId="0" fontId="25" fillId="2" borderId="56" xfId="0" applyFont="1" applyFill="1" applyBorder="1" applyAlignment="1">
      <alignment horizontal="center" vertical="center" wrapText="1"/>
    </xf>
    <xf numFmtId="0" fontId="25" fillId="2" borderId="38" xfId="0" applyFont="1" applyFill="1" applyBorder="1" applyAlignment="1">
      <alignment horizontal="center" vertical="center" wrapText="1"/>
    </xf>
    <xf numFmtId="0" fontId="25" fillId="2" borderId="57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wrapText="1"/>
    </xf>
    <xf numFmtId="0" fontId="0" fillId="0" borderId="38" xfId="0" applyBorder="1" applyAlignment="1">
      <alignment horizontal="center"/>
    </xf>
    <xf numFmtId="0" fontId="33" fillId="0" borderId="24" xfId="0" applyFont="1" applyBorder="1" applyAlignment="1">
      <alignment horizontal="left" vertical="top"/>
    </xf>
    <xf numFmtId="0" fontId="33" fillId="0" borderId="25" xfId="0" applyFont="1" applyBorder="1" applyAlignment="1">
      <alignment horizontal="left" vertical="top"/>
    </xf>
    <xf numFmtId="0" fontId="33" fillId="0" borderId="27" xfId="0" applyFont="1" applyBorder="1" applyAlignment="1">
      <alignment horizontal="left" vertical="top"/>
    </xf>
    <xf numFmtId="0" fontId="33" fillId="0" borderId="0" xfId="0" applyFont="1" applyAlignment="1">
      <alignment horizontal="left" vertical="top"/>
    </xf>
    <xf numFmtId="0" fontId="33" fillId="0" borderId="32" xfId="0" applyFont="1" applyBorder="1" applyAlignment="1">
      <alignment horizontal="left" vertical="top"/>
    </xf>
    <xf numFmtId="0" fontId="33" fillId="0" borderId="12" xfId="0" applyFont="1" applyBorder="1" applyAlignment="1">
      <alignment horizontal="left" vertical="top"/>
    </xf>
    <xf numFmtId="0" fontId="35" fillId="0" borderId="27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4" fillId="2" borderId="24" xfId="5" applyFont="1" applyFill="1" applyBorder="1" applyAlignment="1">
      <alignment horizontal="center" vertical="center"/>
    </xf>
    <xf numFmtId="0" fontId="24" fillId="2" borderId="43" xfId="5" applyFont="1" applyFill="1" applyBorder="1" applyAlignment="1">
      <alignment horizontal="center" vertical="center"/>
    </xf>
    <xf numFmtId="0" fontId="24" fillId="2" borderId="27" xfId="5" applyFont="1" applyFill="1" applyBorder="1" applyAlignment="1">
      <alignment horizontal="center" vertical="center"/>
    </xf>
    <xf numFmtId="0" fontId="24" fillId="2" borderId="53" xfId="5" applyFont="1" applyFill="1" applyBorder="1" applyAlignment="1">
      <alignment horizontal="center" vertical="center"/>
    </xf>
    <xf numFmtId="0" fontId="24" fillId="2" borderId="32" xfId="5" applyFont="1" applyFill="1" applyBorder="1" applyAlignment="1">
      <alignment horizontal="center" vertical="center"/>
    </xf>
    <xf numFmtId="0" fontId="24" fillId="2" borderId="15" xfId="5" applyFont="1" applyFill="1" applyBorder="1" applyAlignment="1">
      <alignment horizontal="center" vertical="center"/>
    </xf>
    <xf numFmtId="0" fontId="11" fillId="2" borderId="33" xfId="5" applyFont="1" applyFill="1" applyBorder="1" applyAlignment="1">
      <alignment horizontal="center" vertical="center" wrapText="1"/>
    </xf>
    <xf numFmtId="0" fontId="11" fillId="2" borderId="36" xfId="5" applyFont="1" applyFill="1" applyBorder="1" applyAlignment="1">
      <alignment horizontal="center" vertical="center" wrapText="1"/>
    </xf>
    <xf numFmtId="0" fontId="11" fillId="2" borderId="44" xfId="5" applyFont="1" applyFill="1" applyBorder="1" applyAlignment="1">
      <alignment horizontal="center" vertical="center" wrapText="1"/>
    </xf>
    <xf numFmtId="0" fontId="11" fillId="2" borderId="8" xfId="5" applyFont="1" applyFill="1" applyBorder="1" applyAlignment="1">
      <alignment horizontal="center" vertical="center" wrapText="1"/>
    </xf>
    <xf numFmtId="0" fontId="11" fillId="2" borderId="19" xfId="5" applyFont="1" applyFill="1" applyBorder="1" applyAlignment="1">
      <alignment horizontal="center" vertical="center" wrapText="1"/>
    </xf>
    <xf numFmtId="0" fontId="11" fillId="2" borderId="20" xfId="5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24" fillId="2" borderId="20" xfId="0" applyFont="1" applyFill="1" applyBorder="1" applyAlignment="1">
      <alignment horizontal="center" vertical="center" wrapText="1"/>
    </xf>
    <xf numFmtId="0" fontId="13" fillId="2" borderId="34" xfId="5" applyNumberFormat="1" applyFont="1" applyFill="1" applyBorder="1" applyAlignment="1">
      <alignment horizontal="center" vertical="center" wrapText="1"/>
    </xf>
    <xf numFmtId="0" fontId="13" fillId="2" borderId="40" xfId="5" applyNumberFormat="1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1" xfId="0" applyBorder="1" applyAlignment="1">
      <alignment horizontal="center"/>
    </xf>
    <xf numFmtId="4" fontId="72" fillId="2" borderId="50" xfId="43" applyNumberFormat="1" applyFont="1" applyFill="1" applyBorder="1" applyAlignment="1">
      <alignment horizontal="center" vertical="center" wrapText="1"/>
    </xf>
    <xf numFmtId="0" fontId="72" fillId="2" borderId="45" xfId="43" applyFont="1" applyFill="1" applyBorder="1" applyAlignment="1">
      <alignment horizontal="center" vertical="center" wrapText="1"/>
    </xf>
    <xf numFmtId="0" fontId="72" fillId="2" borderId="13" xfId="43" applyFont="1" applyFill="1" applyBorder="1" applyAlignment="1">
      <alignment horizontal="center" vertical="center" wrapText="1"/>
    </xf>
    <xf numFmtId="0" fontId="46" fillId="2" borderId="27" xfId="43" applyFont="1" applyFill="1" applyBorder="1" applyAlignment="1">
      <alignment horizontal="center"/>
    </xf>
    <xf numFmtId="0" fontId="46" fillId="2" borderId="0" xfId="43" applyFont="1" applyFill="1" applyAlignment="1">
      <alignment horizontal="center"/>
    </xf>
    <xf numFmtId="0" fontId="46" fillId="2" borderId="28" xfId="43" applyFont="1" applyFill="1" applyBorder="1" applyAlignment="1">
      <alignment horizontal="center"/>
    </xf>
    <xf numFmtId="0" fontId="73" fillId="2" borderId="27" xfId="43" applyFont="1" applyFill="1" applyBorder="1" applyAlignment="1">
      <alignment horizontal="center"/>
    </xf>
    <xf numFmtId="0" fontId="73" fillId="2" borderId="0" xfId="43" applyFont="1" applyFill="1" applyAlignment="1">
      <alignment horizontal="center"/>
    </xf>
    <xf numFmtId="0" fontId="73" fillId="2" borderId="28" xfId="43" applyFont="1" applyFill="1" applyBorder="1" applyAlignment="1">
      <alignment horizontal="center"/>
    </xf>
    <xf numFmtId="0" fontId="27" fillId="2" borderId="32" xfId="43" applyFont="1" applyFill="1" applyBorder="1" applyAlignment="1">
      <alignment horizontal="center"/>
    </xf>
    <xf numFmtId="0" fontId="18" fillId="2" borderId="12" xfId="43" applyFont="1" applyFill="1" applyBorder="1" applyAlignment="1">
      <alignment wrapText="1"/>
    </xf>
    <xf numFmtId="0" fontId="27" fillId="2" borderId="22" xfId="43" applyFont="1" applyFill="1" applyBorder="1" applyAlignment="1">
      <alignment horizontal="center"/>
    </xf>
    <xf numFmtId="0" fontId="43" fillId="0" borderId="9" xfId="43" applyFont="1" applyBorder="1" applyAlignment="1">
      <alignment horizontal="left"/>
    </xf>
    <xf numFmtId="0" fontId="42" fillId="0" borderId="19" xfId="43" applyFont="1" applyBorder="1" applyAlignment="1">
      <alignment horizontal="left"/>
    </xf>
    <xf numFmtId="0" fontId="18" fillId="0" borderId="18" xfId="43" applyFont="1" applyBorder="1" applyAlignment="1">
      <alignment wrapText="1"/>
    </xf>
    <xf numFmtId="0" fontId="18" fillId="0" borderId="20" xfId="43" applyFont="1" applyBorder="1" applyAlignment="1">
      <alignment wrapText="1"/>
    </xf>
    <xf numFmtId="0" fontId="41" fillId="0" borderId="9" xfId="43" applyFont="1" applyBorder="1" applyAlignment="1">
      <alignment horizontal="left"/>
    </xf>
    <xf numFmtId="0" fontId="41" fillId="0" borderId="19" xfId="43" applyFont="1" applyBorder="1" applyAlignment="1">
      <alignment horizontal="left"/>
    </xf>
    <xf numFmtId="0" fontId="18" fillId="0" borderId="17" xfId="43" applyFont="1" applyBorder="1" applyAlignment="1">
      <alignment wrapText="1"/>
    </xf>
    <xf numFmtId="10" fontId="41" fillId="0" borderId="11" xfId="43" applyNumberFormat="1" applyFont="1" applyBorder="1"/>
    <xf numFmtId="0" fontId="41" fillId="2" borderId="19" xfId="43" applyFont="1" applyFill="1" applyBorder="1" applyAlignment="1">
      <alignment horizontal="left"/>
    </xf>
    <xf numFmtId="0" fontId="41" fillId="2" borderId="18" xfId="43" applyFont="1" applyFill="1" applyBorder="1" applyAlignment="1">
      <alignment horizontal="left"/>
    </xf>
    <xf numFmtId="0" fontId="41" fillId="2" borderId="17" xfId="43" applyFont="1" applyFill="1" applyBorder="1" applyAlignment="1">
      <alignment horizontal="left"/>
    </xf>
    <xf numFmtId="0" fontId="18" fillId="2" borderId="18" xfId="43" applyFont="1" applyFill="1" applyBorder="1" applyAlignment="1">
      <alignment wrapText="1"/>
    </xf>
    <xf numFmtId="10" fontId="41" fillId="2" borderId="18" xfId="43" applyNumberFormat="1" applyFont="1" applyFill="1" applyBorder="1"/>
    <xf numFmtId="0" fontId="41" fillId="2" borderId="18" xfId="43" applyFont="1" applyFill="1" applyBorder="1" applyAlignment="1">
      <alignment horizontal="left"/>
    </xf>
    <xf numFmtId="0" fontId="27" fillId="2" borderId="18" xfId="43" applyFont="1" applyFill="1" applyBorder="1"/>
    <xf numFmtId="10" fontId="41" fillId="2" borderId="17" xfId="43" applyNumberFormat="1" applyFont="1" applyFill="1" applyBorder="1"/>
    <xf numFmtId="0" fontId="18" fillId="2" borderId="17" xfId="43" applyFont="1" applyFill="1" applyBorder="1" applyAlignment="1">
      <alignment wrapText="1"/>
    </xf>
    <xf numFmtId="0" fontId="27" fillId="2" borderId="19" xfId="43" applyFont="1" applyFill="1" applyBorder="1"/>
    <xf numFmtId="0" fontId="43" fillId="2" borderId="18" xfId="43" applyFont="1" applyFill="1" applyBorder="1" applyAlignment="1">
      <alignment horizontal="right"/>
    </xf>
    <xf numFmtId="9" fontId="43" fillId="0" borderId="11" xfId="43" applyNumberFormat="1" applyFont="1" applyBorder="1"/>
    <xf numFmtId="0" fontId="41" fillId="0" borderId="16" xfId="43" applyFont="1" applyBorder="1"/>
    <xf numFmtId="0" fontId="41" fillId="0" borderId="18" xfId="43" applyFont="1" applyBorder="1"/>
    <xf numFmtId="10" fontId="41" fillId="0" borderId="18" xfId="43" applyNumberFormat="1" applyFont="1" applyBorder="1"/>
    <xf numFmtId="10" fontId="41" fillId="0" borderId="20" xfId="43" applyNumberFormat="1" applyFont="1" applyBorder="1"/>
    <xf numFmtId="0" fontId="43" fillId="0" borderId="18" xfId="43" applyFont="1" applyBorder="1" applyAlignment="1">
      <alignment horizontal="right"/>
    </xf>
    <xf numFmtId="10" fontId="43" fillId="0" borderId="11" xfId="43" applyNumberFormat="1" applyFont="1" applyBorder="1"/>
    <xf numFmtId="0" fontId="43" fillId="0" borderId="16" xfId="43" applyFont="1" applyBorder="1"/>
    <xf numFmtId="0" fontId="42" fillId="0" borderId="18" xfId="43" applyFont="1" applyBorder="1"/>
    <xf numFmtId="0" fontId="42" fillId="0" borderId="19" xfId="43" applyFont="1" applyBorder="1" applyAlignment="1">
      <alignment horizontal="left" wrapText="1"/>
    </xf>
    <xf numFmtId="0" fontId="46" fillId="0" borderId="33" xfId="43" applyFont="1" applyBorder="1" applyAlignment="1">
      <alignment horizontal="center"/>
    </xf>
    <xf numFmtId="0" fontId="18" fillId="0" borderId="35" xfId="43" applyFont="1" applyBorder="1" applyAlignment="1">
      <alignment wrapText="1"/>
    </xf>
    <xf numFmtId="9" fontId="46" fillId="0" borderId="40" xfId="43" applyNumberFormat="1" applyFont="1" applyBorder="1"/>
    <xf numFmtId="0" fontId="71" fillId="2" borderId="27" xfId="43" applyFont="1" applyFill="1" applyBorder="1" applyAlignment="1">
      <alignment horizontal="center"/>
    </xf>
    <xf numFmtId="0" fontId="71" fillId="2" borderId="0" xfId="43" applyFont="1" applyFill="1" applyBorder="1" applyAlignment="1">
      <alignment horizontal="center"/>
    </xf>
    <xf numFmtId="0" fontId="71" fillId="2" borderId="28" xfId="43" applyFont="1" applyFill="1" applyBorder="1" applyAlignment="1">
      <alignment horizontal="center"/>
    </xf>
    <xf numFmtId="9" fontId="31" fillId="3" borderId="11" xfId="42" applyNumberFormat="1" applyFont="1" applyFill="1" applyBorder="1" applyAlignment="1">
      <alignment vertical="center" wrapText="1"/>
    </xf>
    <xf numFmtId="0" fontId="74" fillId="0" borderId="10" xfId="284" applyFont="1" applyBorder="1" applyAlignment="1">
      <alignment vertical="center" wrapText="1"/>
    </xf>
    <xf numFmtId="0" fontId="1" fillId="0" borderId="10" xfId="284" applyFont="1" applyBorder="1" applyAlignment="1">
      <alignment horizontal="left" vertical="center" wrapText="1"/>
    </xf>
    <xf numFmtId="0" fontId="75" fillId="30" borderId="1" xfId="25" applyFont="1" applyFill="1" applyBorder="1" applyAlignment="1">
      <alignment horizontal="center" vertical="center" wrapText="1"/>
    </xf>
    <xf numFmtId="0" fontId="75" fillId="30" borderId="2" xfId="25" applyFont="1" applyFill="1" applyBorder="1" applyAlignment="1">
      <alignment horizontal="center" vertical="center" wrapText="1"/>
    </xf>
    <xf numFmtId="0" fontId="75" fillId="30" borderId="55" xfId="25" applyFont="1" applyFill="1" applyBorder="1" applyAlignment="1">
      <alignment horizontal="center" vertical="center" wrapText="1"/>
    </xf>
    <xf numFmtId="0" fontId="75" fillId="30" borderId="43" xfId="25" applyFont="1" applyFill="1" applyBorder="1" applyAlignment="1">
      <alignment horizontal="center" vertical="center" wrapText="1"/>
    </xf>
    <xf numFmtId="0" fontId="75" fillId="30" borderId="67" xfId="25" applyFont="1" applyFill="1" applyBorder="1" applyAlignment="1">
      <alignment horizontal="center" vertical="center" wrapText="1"/>
    </xf>
    <xf numFmtId="0" fontId="75" fillId="30" borderId="14" xfId="25" applyFont="1" applyFill="1" applyBorder="1" applyAlignment="1">
      <alignment horizontal="center" vertical="center" wrapText="1"/>
    </xf>
    <xf numFmtId="0" fontId="75" fillId="30" borderId="30" xfId="25" applyFont="1" applyFill="1" applyBorder="1" applyAlignment="1">
      <alignment horizontal="center" vertical="center" wrapText="1"/>
    </xf>
    <xf numFmtId="0" fontId="75" fillId="30" borderId="54" xfId="25" applyFont="1" applyFill="1" applyBorder="1" applyAlignment="1">
      <alignment horizontal="center" vertical="center" wrapText="1"/>
    </xf>
    <xf numFmtId="0" fontId="75" fillId="30" borderId="15" xfId="25" applyFont="1" applyFill="1" applyBorder="1" applyAlignment="1">
      <alignment horizontal="center" vertical="center" wrapText="1"/>
    </xf>
    <xf numFmtId="0" fontId="75" fillId="30" borderId="47" xfId="25" applyFont="1" applyFill="1" applyBorder="1" applyAlignment="1">
      <alignment horizontal="center" vertical="center" wrapText="1"/>
    </xf>
    <xf numFmtId="0" fontId="76" fillId="0" borderId="9" xfId="25" applyFont="1" applyBorder="1" applyAlignment="1">
      <alignment horizontal="center" vertical="center"/>
    </xf>
    <xf numFmtId="4" fontId="76" fillId="0" borderId="10" xfId="25" applyNumberFormat="1" applyFont="1" applyBorder="1" applyAlignment="1">
      <alignment horizontal="center" vertical="center" wrapText="1"/>
    </xf>
    <xf numFmtId="166" fontId="76" fillId="0" borderId="10" xfId="227" applyFont="1" applyBorder="1" applyAlignment="1">
      <alignment horizontal="right" vertical="center" wrapText="1"/>
    </xf>
    <xf numFmtId="0" fontId="75" fillId="30" borderId="55" xfId="25" applyFont="1" applyFill="1" applyBorder="1" applyAlignment="1">
      <alignment vertical="center" wrapText="1"/>
    </xf>
    <xf numFmtId="0" fontId="75" fillId="30" borderId="43" xfId="25" applyFont="1" applyFill="1" applyBorder="1" applyAlignment="1">
      <alignment vertical="center" wrapText="1"/>
    </xf>
    <xf numFmtId="0" fontId="75" fillId="30" borderId="54" xfId="25" applyFont="1" applyFill="1" applyBorder="1" applyAlignment="1">
      <alignment vertical="center" wrapText="1"/>
    </xf>
    <xf numFmtId="0" fontId="75" fillId="30" borderId="15" xfId="25" applyFont="1" applyFill="1" applyBorder="1" applyAlignment="1">
      <alignment vertical="center" wrapText="1"/>
    </xf>
    <xf numFmtId="0" fontId="40" fillId="2" borderId="24" xfId="5" applyFont="1" applyFill="1" applyBorder="1" applyAlignment="1">
      <alignment horizontal="center" vertical="center" wrapText="1"/>
    </xf>
    <xf numFmtId="0" fontId="40" fillId="2" borderId="26" xfId="5" applyFont="1" applyFill="1" applyBorder="1" applyAlignment="1">
      <alignment horizontal="center" vertical="center" wrapText="1"/>
    </xf>
    <xf numFmtId="0" fontId="27" fillId="0" borderId="0" xfId="14" applyFont="1" applyBorder="1" applyAlignment="1">
      <alignment horizontal="left" vertical="top"/>
    </xf>
    <xf numFmtId="0" fontId="13" fillId="2" borderId="42" xfId="5" applyNumberFormat="1" applyFont="1" applyFill="1" applyBorder="1" applyAlignment="1">
      <alignment vertical="center" wrapText="1"/>
    </xf>
    <xf numFmtId="0" fontId="39" fillId="4" borderId="6" xfId="5" applyFont="1" applyFill="1" applyBorder="1" applyAlignment="1">
      <alignment horizontal="left" vertical="center" wrapText="1"/>
    </xf>
    <xf numFmtId="0" fontId="39" fillId="4" borderId="7" xfId="5" applyFont="1" applyFill="1" applyBorder="1" applyAlignment="1">
      <alignment horizontal="left" vertical="center" wrapText="1"/>
    </xf>
    <xf numFmtId="0" fontId="39" fillId="4" borderId="8" xfId="5" applyFont="1" applyFill="1" applyBorder="1" applyAlignment="1">
      <alignment horizontal="left" vertical="center" wrapText="1"/>
    </xf>
    <xf numFmtId="0" fontId="39" fillId="4" borderId="27" xfId="5" applyFont="1" applyFill="1" applyBorder="1" applyAlignment="1">
      <alignment horizontal="center" vertical="center" wrapText="1"/>
    </xf>
    <xf numFmtId="0" fontId="39" fillId="4" borderId="0" xfId="5" applyFont="1" applyFill="1" applyBorder="1" applyAlignment="1">
      <alignment horizontal="center" vertical="center" wrapText="1"/>
    </xf>
    <xf numFmtId="0" fontId="39" fillId="4" borderId="53" xfId="5" applyFont="1" applyFill="1" applyBorder="1" applyAlignment="1">
      <alignment horizontal="center" vertical="center" wrapText="1"/>
    </xf>
    <xf numFmtId="0" fontId="1" fillId="0" borderId="68" xfId="284" applyFont="1" applyBorder="1" applyAlignment="1">
      <alignment vertical="center" wrapText="1"/>
    </xf>
    <xf numFmtId="0" fontId="1" fillId="0" borderId="68" xfId="284" applyFont="1" applyBorder="1" applyAlignment="1">
      <alignment horizontal="left" vertical="center" wrapText="1"/>
    </xf>
    <xf numFmtId="0" fontId="1" fillId="0" borderId="68" xfId="284" applyFont="1" applyBorder="1" applyAlignment="1">
      <alignment horizontal="left" vertical="center"/>
    </xf>
    <xf numFmtId="0" fontId="1" fillId="0" borderId="0" xfId="284" applyFont="1" applyBorder="1" applyAlignment="1">
      <alignment horizontal="left" vertical="center"/>
    </xf>
    <xf numFmtId="0" fontId="1" fillId="0" borderId="19" xfId="284" applyFont="1" applyBorder="1" applyAlignment="1">
      <alignment horizontal="left" vertical="center"/>
    </xf>
    <xf numFmtId="0" fontId="1" fillId="0" borderId="68" xfId="284" applyFont="1" applyBorder="1" applyAlignment="1">
      <alignment vertical="center"/>
    </xf>
    <xf numFmtId="166" fontId="31" fillId="3" borderId="47" xfId="9" applyFont="1" applyFill="1" applyBorder="1" applyAlignment="1">
      <alignment vertical="center" wrapText="1"/>
    </xf>
    <xf numFmtId="10" fontId="1" fillId="0" borderId="10" xfId="284" applyNumberFormat="1" applyFont="1" applyBorder="1" applyAlignment="1">
      <alignment horizontal="center" vertical="center"/>
    </xf>
    <xf numFmtId="166" fontId="1" fillId="0" borderId="10" xfId="227" applyFont="1" applyBorder="1" applyAlignment="1">
      <alignment vertical="center"/>
    </xf>
  </cellXfs>
  <cellStyles count="370">
    <cellStyle name="20% - Accent1" xfId="45" xr:uid="{EA4315BA-6A58-4852-B9C5-E1D9C5F186D9}"/>
    <cellStyle name="20% - Accent1 2" xfId="46" xr:uid="{3A434328-6106-4DC1-A3A9-31E64DF67281}"/>
    <cellStyle name="20% - Accent2" xfId="47" xr:uid="{A592FA54-171F-448C-95F7-92F013E37555}"/>
    <cellStyle name="20% - Accent2 2" xfId="48" xr:uid="{67BE85C3-B5CB-465F-9A7E-A103CCC9A3C0}"/>
    <cellStyle name="20% - Accent3" xfId="49" xr:uid="{B5DF0E66-8412-4D42-AEA9-0DBF3F7B34F7}"/>
    <cellStyle name="20% - Accent3 2" xfId="50" xr:uid="{E49FBDC0-6060-4201-95A5-5EBED69F5217}"/>
    <cellStyle name="20% - Accent4" xfId="51" xr:uid="{766C3FB5-0DB3-4FA1-8D44-A1B5F7516B24}"/>
    <cellStyle name="20% - Accent4 2" xfId="52" xr:uid="{F0A915F5-EC84-478F-BC88-87C201675BD1}"/>
    <cellStyle name="20% - Accent5" xfId="53" xr:uid="{923A53C8-DC13-4798-A4A8-910156D7C5FD}"/>
    <cellStyle name="20% - Accent5 2" xfId="54" xr:uid="{91D07F6D-8D49-46CD-B38D-B3D714CA0EA9}"/>
    <cellStyle name="20% - Accent6" xfId="55" xr:uid="{D31FCD3F-81FF-48C5-A174-72E1D0BCD800}"/>
    <cellStyle name="20% - Accent6 2" xfId="56" xr:uid="{E8262ECB-FDF4-4C5C-9BEA-ABAB662F7F21}"/>
    <cellStyle name="20% - Énfasis1 2" xfId="57" xr:uid="{B739E68E-4B0B-4245-B1D3-C0DCC720A9F9}"/>
    <cellStyle name="20% - Énfasis1 2 2" xfId="58" xr:uid="{8A6A54EC-CCDF-479B-90CF-CBB2E2F56F86}"/>
    <cellStyle name="20% - Énfasis1 3" xfId="59" xr:uid="{268294E6-A225-4A61-A625-E00EAD696205}"/>
    <cellStyle name="20% - Énfasis1 3 2" xfId="60" xr:uid="{41E57EE9-DB10-4FCD-A309-D7A05FB63A2C}"/>
    <cellStyle name="20% - Énfasis2 2" xfId="61" xr:uid="{FD989641-D28D-4079-875B-66EF8F739801}"/>
    <cellStyle name="20% - Énfasis2 2 2" xfId="62" xr:uid="{D8952698-18E0-4B8B-9AE3-852FE3D688A9}"/>
    <cellStyle name="20% - Énfasis2 3" xfId="63" xr:uid="{A6FB4EE5-0155-4E5D-B418-FEBC2CB6AB2D}"/>
    <cellStyle name="20% - Énfasis2 3 2" xfId="64" xr:uid="{71EB4832-0865-4A45-8291-3CE18CBA765B}"/>
    <cellStyle name="20% - Énfasis3 2" xfId="65" xr:uid="{210FD375-F21D-4155-BFF6-0E29390DB054}"/>
    <cellStyle name="20% - Énfasis3 2 2" xfId="66" xr:uid="{4D92229E-C71E-4048-BC6B-BE6F13AFCEA3}"/>
    <cellStyle name="20% - Énfasis3 3" xfId="67" xr:uid="{DBEEDD03-05DA-46E2-968C-971093A9048C}"/>
    <cellStyle name="20% - Énfasis3 3 2" xfId="68" xr:uid="{B478BF01-ED64-4A68-841D-DEB901C8F055}"/>
    <cellStyle name="20% - Énfasis4 2" xfId="69" xr:uid="{88E87A3A-AD54-4485-803D-ACB63EE795F7}"/>
    <cellStyle name="20% - Énfasis4 2 2" xfId="70" xr:uid="{70DCBE25-5BF0-471A-A3E1-E221D1351813}"/>
    <cellStyle name="20% - Énfasis4 3" xfId="71" xr:uid="{F5526A82-67A7-42C1-939D-93BC8C40A3D9}"/>
    <cellStyle name="20% - Énfasis4 3 2" xfId="72" xr:uid="{D75F2420-0561-41FE-8EE9-94B53143B309}"/>
    <cellStyle name="20% - Énfasis5 2" xfId="73" xr:uid="{5ED1C4D6-EA51-431E-A3F1-2249D8142D34}"/>
    <cellStyle name="20% - Énfasis5 2 2" xfId="74" xr:uid="{053165E2-1C6E-47C3-B525-0DF0F82D7164}"/>
    <cellStyle name="20% - Énfasis5 3" xfId="75" xr:uid="{EB5CF041-3C00-4D4E-A11D-974223F5B24A}"/>
    <cellStyle name="20% - Énfasis5 3 2" xfId="76" xr:uid="{C146FA14-512A-4254-B522-B086EFB83B48}"/>
    <cellStyle name="20% - Énfasis6 2" xfId="77" xr:uid="{20D42B50-47BF-4635-9EAD-F3E27F1259EA}"/>
    <cellStyle name="20% - Énfasis6 2 2" xfId="78" xr:uid="{7BC587D0-BEC4-4521-BB7C-A6DC000BC122}"/>
    <cellStyle name="20% - Énfasis6 3" xfId="79" xr:uid="{77E4AAF2-6FFC-466E-BC4D-6FAE46631C09}"/>
    <cellStyle name="20% - Énfasis6 3 2" xfId="80" xr:uid="{7A28B0F8-7B67-46F4-99AC-792D81CB268B}"/>
    <cellStyle name="40% - Accent1" xfId="81" xr:uid="{3A4D3B90-043C-4C0C-9EFC-86EE8611B21C}"/>
    <cellStyle name="40% - Accent1 2" xfId="82" xr:uid="{1F51BBF9-735A-4B8E-BBED-B4848075F900}"/>
    <cellStyle name="40% - Accent2" xfId="83" xr:uid="{A4B1BAD7-9903-4971-B3E0-F67BF08AD61E}"/>
    <cellStyle name="40% - Accent2 2" xfId="84" xr:uid="{B039D5F1-8803-4BEA-A257-759BB799E498}"/>
    <cellStyle name="40% - Accent3" xfId="85" xr:uid="{EB9F3FE3-4821-4BC2-9549-3CFEDF5CE855}"/>
    <cellStyle name="40% - Accent3 2" xfId="86" xr:uid="{9CE7277C-822A-4F65-BA8C-6A305F573BEC}"/>
    <cellStyle name="40% - Accent4" xfId="87" xr:uid="{3163D866-ACC3-452B-8349-F7258F4720A5}"/>
    <cellStyle name="40% - Accent4 2" xfId="88" xr:uid="{06A24FE5-0331-4FC4-BF22-053F52B59C51}"/>
    <cellStyle name="40% - Accent5" xfId="89" xr:uid="{7BFB8B86-05C3-4BBD-AEF7-7B2B9B4E7A4E}"/>
    <cellStyle name="40% - Accent5 2" xfId="90" xr:uid="{4110DF4F-0D64-419C-9D00-0E1C382F622B}"/>
    <cellStyle name="40% - Accent6" xfId="91" xr:uid="{E1E3A2D8-AD23-4761-9F5C-C778C0DB1706}"/>
    <cellStyle name="40% - Accent6 2" xfId="92" xr:uid="{F4582C41-C013-47DE-B956-C03B2613D40A}"/>
    <cellStyle name="40% - Énfasis1 2" xfId="93" xr:uid="{483FD85A-F821-44FD-870C-F201C337527D}"/>
    <cellStyle name="40% - Énfasis1 2 2" xfId="94" xr:uid="{ADE29CE8-3CCF-4232-ACE1-9622D9038C8E}"/>
    <cellStyle name="40% - Énfasis1 3" xfId="95" xr:uid="{B62E1B83-1603-4013-B1E7-0759A218D70C}"/>
    <cellStyle name="40% - Énfasis1 3 2" xfId="96" xr:uid="{6D906490-CD5D-4ADF-8CBC-7DA376FCE1E1}"/>
    <cellStyle name="40% - Énfasis2 2" xfId="97" xr:uid="{19868754-D678-4B6A-9097-7A51BD19787C}"/>
    <cellStyle name="40% - Énfasis2 2 2" xfId="98" xr:uid="{864463A8-3A53-4127-869B-0573B3EEC20A}"/>
    <cellStyle name="40% - Énfasis2 3" xfId="99" xr:uid="{F1250129-B03F-42F7-A7DD-F3E4E2C4093F}"/>
    <cellStyle name="40% - Énfasis2 3 2" xfId="100" xr:uid="{1CA7447B-5318-4264-A256-B2CD42D9F3A0}"/>
    <cellStyle name="40% - Énfasis3 2" xfId="101" xr:uid="{B253467F-FC12-414B-8F08-7D1F0D8B858B}"/>
    <cellStyle name="40% - Énfasis3 2 2" xfId="102" xr:uid="{2CA314FB-9084-4404-8C25-71EF46ACBF57}"/>
    <cellStyle name="40% - Énfasis3 3" xfId="103" xr:uid="{B15E3B40-51DD-4846-BD57-B48D93E06373}"/>
    <cellStyle name="40% - Énfasis3 3 2" xfId="104" xr:uid="{28269CAD-2F23-4D25-96E1-4D534B3197E9}"/>
    <cellStyle name="40% - Énfasis4 2" xfId="105" xr:uid="{EEFE40BE-5468-47FE-863D-C369A52A3F88}"/>
    <cellStyle name="40% - Énfasis4 2 2" xfId="106" xr:uid="{EA935DEA-47E6-4B3B-BF51-25B6475DE3D8}"/>
    <cellStyle name="40% - Énfasis4 3" xfId="107" xr:uid="{AADBC983-C855-4343-936C-AD5F122D73B2}"/>
    <cellStyle name="40% - Énfasis4 3 2" xfId="108" xr:uid="{3EB5C7CF-8164-4965-8C03-6B5277761141}"/>
    <cellStyle name="40% - Énfasis5 2" xfId="109" xr:uid="{49801491-1AFC-45C7-BCC6-014448E160B2}"/>
    <cellStyle name="40% - Énfasis5 2 2" xfId="110" xr:uid="{4D2205F4-76E2-438D-8BAF-DA9B1E981B1B}"/>
    <cellStyle name="40% - Énfasis5 3" xfId="111" xr:uid="{D584A49F-90EA-4B42-822A-1E9EA59A49A9}"/>
    <cellStyle name="40% - Énfasis5 3 2" xfId="112" xr:uid="{CCB5003E-B7AB-4695-BF21-747A2FF5119E}"/>
    <cellStyle name="40% - Énfasis6 2" xfId="113" xr:uid="{88D36CFE-C387-422F-9FAE-721FCC71DEEA}"/>
    <cellStyle name="40% - Énfasis6 2 2" xfId="114" xr:uid="{F33BF1AA-B5B6-471A-AF47-621F0CF718C3}"/>
    <cellStyle name="40% - Énfasis6 3" xfId="115" xr:uid="{07E90B92-8019-4650-9562-DECB8FFA2EB2}"/>
    <cellStyle name="40% - Énfasis6 3 2" xfId="116" xr:uid="{4D519F31-3BDA-4D67-9EDA-A97DC2C5A024}"/>
    <cellStyle name="60% - Accent1" xfId="117" xr:uid="{6A555C9D-9691-46DD-B21C-E35B3D74356C}"/>
    <cellStyle name="60% - Accent2" xfId="118" xr:uid="{AB20192A-27BB-4080-9668-459D63F24196}"/>
    <cellStyle name="60% - Accent3" xfId="119" xr:uid="{8E650BDA-39D7-4DAE-ABF9-EF38DC203896}"/>
    <cellStyle name="60% - Accent4" xfId="120" xr:uid="{8A2EDD0F-4B61-4DEC-BCC4-596C3AE2920D}"/>
    <cellStyle name="60% - Accent5" xfId="121" xr:uid="{B6074806-0D59-4CF6-8764-7EC5BB9CD5FF}"/>
    <cellStyle name="60% - Accent6" xfId="122" xr:uid="{1188859B-67B1-4106-B9CC-5C94B5F0D702}"/>
    <cellStyle name="60% - Énfasis1 2" xfId="123" xr:uid="{B9F2AD2A-2EB6-4D81-835E-D98A51D28299}"/>
    <cellStyle name="60% - Énfasis1 3" xfId="124" xr:uid="{A2613BAA-C9C3-4F67-9895-796675FBDFE0}"/>
    <cellStyle name="60% - Énfasis2 2" xfId="125" xr:uid="{E39C5ECE-7E4F-4B77-96AA-DAED710B4BF3}"/>
    <cellStyle name="60% - Énfasis2 3" xfId="126" xr:uid="{77E23474-C28F-4F21-9BB8-C4032EBAE862}"/>
    <cellStyle name="60% - Énfasis3 2" xfId="127" xr:uid="{A23ABB2C-7779-40E8-A656-F727F0B98B25}"/>
    <cellStyle name="60% - Énfasis3 3" xfId="128" xr:uid="{8FC94E34-A76A-47AB-8A45-CF719245A902}"/>
    <cellStyle name="60% - Énfasis4 2" xfId="129" xr:uid="{4ABE488B-82A2-415A-A28D-ED7ABC54FD2A}"/>
    <cellStyle name="60% - Énfasis4 3" xfId="130" xr:uid="{4383F1BA-3CF5-4AB1-AD1C-7278601C0A3B}"/>
    <cellStyle name="60% - Énfasis5 2" xfId="131" xr:uid="{5713EF4E-0242-4861-888B-6542AD9C7CD3}"/>
    <cellStyle name="60% - Énfasis5 3" xfId="132" xr:uid="{41ECCE43-124C-4C29-AB26-DB23E4E84544}"/>
    <cellStyle name="60% - Énfasis6 2" xfId="133" xr:uid="{C731510E-0FE5-40B3-8A96-A24364441F2D}"/>
    <cellStyle name="60% - Énfasis6 3" xfId="134" xr:uid="{F4AA1C4C-75B5-40E2-8422-FE38188F995C}"/>
    <cellStyle name="Accent1" xfId="135" xr:uid="{DD0E694F-3A3B-408F-B062-5B777F27E1C9}"/>
    <cellStyle name="Accent2" xfId="136" xr:uid="{79BAD6F8-A5C6-46C3-85FC-D1DE95B58561}"/>
    <cellStyle name="Accent3" xfId="137" xr:uid="{9BBA3232-BC3A-424A-A1CF-41FC97D65B93}"/>
    <cellStyle name="Accent4" xfId="138" xr:uid="{80F19652-B26C-43DA-8387-A0CE31C1E0A1}"/>
    <cellStyle name="Accent5" xfId="139" xr:uid="{7C457329-5875-4996-AD70-D94F93B339BB}"/>
    <cellStyle name="Accent6" xfId="140" xr:uid="{E568C65A-C2FE-477A-BBEC-EF6591F2CB40}"/>
    <cellStyle name="Bad" xfId="141" xr:uid="{2D97D3A7-8A78-462D-9935-E88E5D6E2636}"/>
    <cellStyle name="Buena 2" xfId="142" xr:uid="{EAB7A2BA-7BDF-48AD-89D8-A7E3D5FF51F2}"/>
    <cellStyle name="Buena 3" xfId="143" xr:uid="{8D0FA8D0-05D5-4C05-81BB-4721CBF311E8}"/>
    <cellStyle name="Calculation" xfId="144" xr:uid="{217E5CD9-FE31-4598-84A9-6F3A69849B18}"/>
    <cellStyle name="Cálculo 2" xfId="145" xr:uid="{4327F538-FA46-4BA0-BA12-42D10B697AD6}"/>
    <cellStyle name="Cálculo 3" xfId="146" xr:uid="{727BB7E0-69DA-4C59-B97A-39CDBDB860EE}"/>
    <cellStyle name="Celda de comprobación 2" xfId="147" xr:uid="{F5D25891-58E3-4DB2-B4B3-667D19FAC095}"/>
    <cellStyle name="Celda de comprobación 3" xfId="148" xr:uid="{8739D352-13B3-4682-8D4C-AD751E7565D3}"/>
    <cellStyle name="Celda vinculada 2" xfId="149" xr:uid="{15CD36E7-C09F-4B7E-96EB-F91D51E7E341}"/>
    <cellStyle name="Celda vinculada 3" xfId="150" xr:uid="{A165B4CE-58A1-40FF-97B3-277D38061B88}"/>
    <cellStyle name="Check Cell" xfId="151" xr:uid="{179F603A-36C7-407C-BA17-C01687EC98CA}"/>
    <cellStyle name="Comma0" xfId="152" xr:uid="{7271EEBC-3622-4D66-BC14-24801D881AE7}"/>
    <cellStyle name="Currency0" xfId="153" xr:uid="{50C6D30E-BF87-481B-A7CB-93AD8485C728}"/>
    <cellStyle name="Date" xfId="154" xr:uid="{4023CDA0-4DDF-4FF0-9EFC-54C6B983EEC4}"/>
    <cellStyle name="Encabezado 4 2" xfId="155" xr:uid="{3318C882-3FA1-40E2-95EC-3E1161007E65}"/>
    <cellStyle name="Encabezado 4 3" xfId="156" xr:uid="{F885D8A0-BB86-40FC-9405-E0AD6132F484}"/>
    <cellStyle name="Énfasis1 2" xfId="157" xr:uid="{E4BAEAAA-4BFF-409F-AC92-800DB1C37D7C}"/>
    <cellStyle name="Énfasis1 3" xfId="158" xr:uid="{E8C0A791-2D64-4987-95BD-7CD7CB7AED1F}"/>
    <cellStyle name="Énfasis2 2" xfId="159" xr:uid="{116B1209-92BA-49E0-B5F6-9EF21772D3A2}"/>
    <cellStyle name="Énfasis2 3" xfId="160" xr:uid="{8DEDA90C-A190-4FCD-91AF-97FB0DBF799D}"/>
    <cellStyle name="Énfasis3 2" xfId="161" xr:uid="{89994727-31AB-4837-BAA9-6021A7714F3B}"/>
    <cellStyle name="Énfasis3 3" xfId="162" xr:uid="{9F0A16B5-D748-4448-A06A-490D116F542E}"/>
    <cellStyle name="Énfasis4 2" xfId="163" xr:uid="{F39BE981-6921-47BE-9BEE-2177C42D114F}"/>
    <cellStyle name="Énfasis4 3" xfId="164" xr:uid="{1A8822B9-EB52-44CE-9F98-50960A6449C6}"/>
    <cellStyle name="Énfasis5 2" xfId="165" xr:uid="{16B0DC18-86F6-43A2-AF5F-3DCECB669CAA}"/>
    <cellStyle name="Énfasis5 3" xfId="166" xr:uid="{804D507D-B945-49CD-AB28-C3811F35A83D}"/>
    <cellStyle name="Énfasis6 2" xfId="167" xr:uid="{65D68EE1-6278-4DD4-85A9-9188FCBE3C95}"/>
    <cellStyle name="Énfasis6 3" xfId="168" xr:uid="{F317B4D3-30E0-4984-ACC9-71E7DDAFAD66}"/>
    <cellStyle name="Entrada 2" xfId="169" xr:uid="{450E4304-D912-4AA1-B2CB-559E3EEE16C4}"/>
    <cellStyle name="Entrada 3" xfId="170" xr:uid="{2288FF62-033D-45BE-A1FD-A3FB9CCD3884}"/>
    <cellStyle name="Euro" xfId="171" xr:uid="{4F2C229A-8FF8-48A3-9786-DCD162A8E3EB}"/>
    <cellStyle name="Euro 2" xfId="172" xr:uid="{7D742E61-1358-4C0D-B342-E85B2907AC16}"/>
    <cellStyle name="Euro 2 2" xfId="173" xr:uid="{1F15B254-7F87-4F3D-ADDB-04855B7B5001}"/>
    <cellStyle name="Euro 2 3" xfId="174" xr:uid="{B0FA398E-0E3C-4A29-9CA5-AA7DA91CB975}"/>
    <cellStyle name="Euro 3" xfId="175" xr:uid="{D2DF7E31-E267-4384-8673-034D9C52CF9A}"/>
    <cellStyle name="Euro 4" xfId="176" xr:uid="{D9F300CE-6A56-49F5-ACBC-AB2B7A6A44C6}"/>
    <cellStyle name="Euro_APUs" xfId="177" xr:uid="{2E436205-BB23-4208-852D-4024BE7C5E55}"/>
    <cellStyle name="Excel Built-in Normal" xfId="178" xr:uid="{A4A9691E-0A21-49CF-8BCE-36D9A451E603}"/>
    <cellStyle name="Explanatory Text" xfId="179" xr:uid="{54FF0371-F848-4FDF-823E-61459FE21CCE}"/>
    <cellStyle name="Fixed" xfId="180" xr:uid="{D2C51E2F-66A5-4DE8-B174-46D1B1FD8923}"/>
    <cellStyle name="Good" xfId="181" xr:uid="{DFF34CE8-1B47-419C-A23E-56FCAD93B435}"/>
    <cellStyle name="Heading 1" xfId="182" xr:uid="{636A58E7-51F3-40B4-8776-D0C346FC3AD0}"/>
    <cellStyle name="Heading 2" xfId="183" xr:uid="{833F92B8-AC4B-4D25-8908-A068F008F9D5}"/>
    <cellStyle name="Heading 3" xfId="184" xr:uid="{D72CF264-7FD7-4887-A1D2-88B2EDFE29B5}"/>
    <cellStyle name="Heading 4" xfId="185" xr:uid="{7F5832EA-5884-48DB-AEB8-9E1119C91D16}"/>
    <cellStyle name="Hipervínculo 2" xfId="186" xr:uid="{3BFD0584-DCCB-4479-BFCB-964AD6F696E3}"/>
    <cellStyle name="Hipervínculo 2 2" xfId="187" xr:uid="{1020BBB7-B9FB-4420-B849-DA9BB30371AD}"/>
    <cellStyle name="Hipervínculo 3" xfId="188" xr:uid="{5E703501-3480-42F2-8B8B-65305F7CC5D1}"/>
    <cellStyle name="Incorrecto 2" xfId="189" xr:uid="{8FC8B9EC-E776-435F-A36A-129F1C908C34}"/>
    <cellStyle name="Incorrecto 3" xfId="190" xr:uid="{312A17D0-6C59-4118-8522-4F311BF639BC}"/>
    <cellStyle name="Input" xfId="191" xr:uid="{2A017B59-E571-4862-94F0-3C366FAB0F01}"/>
    <cellStyle name="Linked Cell" xfId="192" xr:uid="{D10FD86C-E272-4EC9-A110-E2A42D0F2945}"/>
    <cellStyle name="Millares [0] 2" xfId="32" xr:uid="{00000000-0005-0000-0000-000000000000}"/>
    <cellStyle name="Millares [0] 2 2" xfId="195" xr:uid="{FCA3E172-9D7A-42CF-BF88-DF2A1C722540}"/>
    <cellStyle name="Millares [0] 3" xfId="194" xr:uid="{47E39588-D6D4-42A6-A31D-1FC223329886}"/>
    <cellStyle name="Millares 10" xfId="196" xr:uid="{6663A7F5-B70D-4140-9BC7-B1A26D46AA9A}"/>
    <cellStyle name="Millares 11" xfId="197" xr:uid="{E30E5D8B-1CCF-466E-93E0-5D2105818D77}"/>
    <cellStyle name="Millares 12" xfId="193" xr:uid="{757193E3-AA36-4A72-A93E-56BDF40C407A}"/>
    <cellStyle name="Millares 13" xfId="356" xr:uid="{7A2699A0-230B-443E-9F09-9189BC842C34}"/>
    <cellStyle name="Millares 2" xfId="29" xr:uid="{00000000-0005-0000-0000-000001000000}"/>
    <cellStyle name="Millares 2 2" xfId="23" xr:uid="{00000000-0005-0000-0000-000002000000}"/>
    <cellStyle name="Millares 2 2 2" xfId="7" xr:uid="{00000000-0005-0000-0000-000003000000}"/>
    <cellStyle name="Millares 2 2 3" xfId="36" xr:uid="{00000000-0005-0000-0000-000004000000}"/>
    <cellStyle name="Millares 2 3" xfId="199" xr:uid="{59C3CE5D-A0BC-4EAD-9106-86222436E8DD}"/>
    <cellStyle name="Millares 2 3 2" xfId="357" xr:uid="{B51E312E-08D5-42A4-B2CB-2AC21B0B10CB}"/>
    <cellStyle name="Millares 2 4" xfId="200" xr:uid="{35E4A734-BFA7-4BAB-BD4D-2A1EF20950D8}"/>
    <cellStyle name="Millares 2 5" xfId="198" xr:uid="{DFA32ACE-9EAA-4D83-8ED7-2BE000647E91}"/>
    <cellStyle name="Millares 3" xfId="39" xr:uid="{00000000-0005-0000-0000-000005000000}"/>
    <cellStyle name="Millares 3 2" xfId="202" xr:uid="{E0332BD7-0874-4781-B4CB-5A3D7643307B}"/>
    <cellStyle name="Millares 3 2 2" xfId="358" xr:uid="{479183EE-F130-4025-AFC1-6944C69EA064}"/>
    <cellStyle name="Millares 3 3" xfId="203" xr:uid="{993D7BD2-FDF9-4DF8-BACB-F8B2CC359F8D}"/>
    <cellStyle name="Millares 3 4" xfId="204" xr:uid="{5B811859-150D-40F9-900C-58BA7208BC5A}"/>
    <cellStyle name="Millares 3 5" xfId="201" xr:uid="{6094DD3D-BAC2-4E50-8992-64478F822B36}"/>
    <cellStyle name="Millares 4" xfId="205" xr:uid="{64BEBDDB-23E7-4DAC-A850-6DD2678FEAC8}"/>
    <cellStyle name="Millares 4 2" xfId="206" xr:uid="{B56A6866-D121-4BB4-9FEB-91E87DF8AF4E}"/>
    <cellStyle name="Millares 5" xfId="207" xr:uid="{82530D9C-91C3-47CF-8A09-EAF659548CE0}"/>
    <cellStyle name="Millares 5 2" xfId="208" xr:uid="{AF730AC5-6C31-4467-A170-567FE936696E}"/>
    <cellStyle name="Millares 5 2 2" xfId="209" xr:uid="{B18BDB41-5C83-45A4-859D-926A76A5F45E}"/>
    <cellStyle name="Millares 5 3" xfId="210" xr:uid="{6B72BB43-AEB4-4D7E-A64C-79804E21E68D}"/>
    <cellStyle name="Millares 6" xfId="211" xr:uid="{77A8A323-677F-444A-902C-F018D0B73E35}"/>
    <cellStyle name="Millares 6 2" xfId="212" xr:uid="{F637E1F9-C64E-4A70-AD04-D24F12A7CF89}"/>
    <cellStyle name="Millares 6 3" xfId="213" xr:uid="{38BF4AA3-1198-4F25-80C4-A77C2B8A2310}"/>
    <cellStyle name="Millares 66" xfId="21" xr:uid="{00000000-0005-0000-0000-000006000000}"/>
    <cellStyle name="Millares 66 2" xfId="26" xr:uid="{00000000-0005-0000-0000-000007000000}"/>
    <cellStyle name="Millares 7" xfId="214" xr:uid="{5495C63B-EF69-46B5-8B5E-8BC0BA481482}"/>
    <cellStyle name="Millares 7 2" xfId="215" xr:uid="{A52784BB-E9A6-423A-AC79-767A323EF22D}"/>
    <cellStyle name="Millares 8" xfId="216" xr:uid="{6983452B-F15F-4EC6-A040-95BE8FAD13F6}"/>
    <cellStyle name="Millares 8 2" xfId="217" xr:uid="{AA67D39F-ECC5-469F-BFBA-08405556DBE8}"/>
    <cellStyle name="Millares 8 4" xfId="19" xr:uid="{00000000-0005-0000-0000-000008000000}"/>
    <cellStyle name="Millares 9" xfId="218" xr:uid="{A5B062E4-91D9-4B39-9E50-752E991C1DB6}"/>
    <cellStyle name="Millares 9 2" xfId="30" xr:uid="{00000000-0005-0000-0000-000009000000}"/>
    <cellStyle name="Mill_x0014_res" xfId="219" xr:uid="{1CD4E391-EDD0-4745-9517-6EC0072E168D}"/>
    <cellStyle name="Moneda" xfId="41" builtinId="4"/>
    <cellStyle name="Moneda [0]" xfId="40" builtinId="7"/>
    <cellStyle name="Moneda [0] 2" xfId="10" xr:uid="{00000000-0005-0000-0000-00000C000000}"/>
    <cellStyle name="Moneda [0] 2 2" xfId="223" xr:uid="{26EC1D38-7D89-446E-B95F-C1B6DE8AE07B}"/>
    <cellStyle name="Moneda [0] 2 3" xfId="222" xr:uid="{12FED4E7-DBFC-4D73-82D9-3B74952FF8B4}"/>
    <cellStyle name="Moneda [0] 3" xfId="28" xr:uid="{00000000-0005-0000-0000-00000D000000}"/>
    <cellStyle name="Moneda [0] 3 2" xfId="224" xr:uid="{C619F2EB-BB04-4936-A72E-145342CF0B98}"/>
    <cellStyle name="Moneda [0] 4" xfId="225" xr:uid="{5539297D-D5C1-4C78-B235-819710E78B9E}"/>
    <cellStyle name="Moneda [0] 5" xfId="221" xr:uid="{92EEC4C9-AE5C-4E04-877B-FAAB9902F945}"/>
    <cellStyle name="Moneda 10" xfId="13" xr:uid="{00000000-0005-0000-0000-00000E000000}"/>
    <cellStyle name="Moneda 10 2" xfId="227" xr:uid="{48E3F1ED-F424-400D-976E-200C1B25749B}"/>
    <cellStyle name="Moneda 10 3" xfId="226" xr:uid="{491A1D57-709B-4609-B28B-CAE81036EAD5}"/>
    <cellStyle name="Moneda 17" xfId="18" xr:uid="{00000000-0005-0000-0000-00000F000000}"/>
    <cellStyle name="Moneda 2" xfId="11" xr:uid="{00000000-0005-0000-0000-000010000000}"/>
    <cellStyle name="Moneda 2 2" xfId="229" xr:uid="{42DF2E20-E7A2-4BDD-A998-08993ACD2A0F}"/>
    <cellStyle name="Moneda 2 2 2" xfId="230" xr:uid="{1F9A0F1C-EA68-48BC-AF67-2270A20134A9}"/>
    <cellStyle name="Moneda 2 2 3" xfId="231" xr:uid="{899E1775-80D6-406A-8C64-552ACC3F138C}"/>
    <cellStyle name="Moneda 2 3" xfId="232" xr:uid="{B08AAE93-278E-4F08-90A7-7D1EF8BE1026}"/>
    <cellStyle name="Moneda 2 3 2" xfId="233" xr:uid="{97D3CBE0-BD44-4F47-A201-BFC133EF627A}"/>
    <cellStyle name="Moneda 2 4" xfId="234" xr:uid="{0E8AC80F-813A-4041-9CF7-9D8B7E358685}"/>
    <cellStyle name="Moneda 2 5" xfId="235" xr:uid="{22E88682-6A24-4061-9307-C5A43C782FD4}"/>
    <cellStyle name="Moneda 2 6" xfId="228" xr:uid="{2A293CE8-4CD5-4478-96DD-232FDEA25FE1}"/>
    <cellStyle name="Moneda 3" xfId="38" xr:uid="{00000000-0005-0000-0000-000011000000}"/>
    <cellStyle name="Moneda 3 11" xfId="9" xr:uid="{00000000-0005-0000-0000-000012000000}"/>
    <cellStyle name="Moneda 3 2" xfId="236" xr:uid="{E03B2C68-9BBE-49FD-9D9B-DAE7FD315D74}"/>
    <cellStyle name="Moneda 3 2 2" xfId="237" xr:uid="{8C7377AC-D7B9-49B3-ADC1-6A07968D1911}"/>
    <cellStyle name="Moneda 3 2 3" xfId="238" xr:uid="{050F5EDC-A530-4A54-9425-F4E193F9CB65}"/>
    <cellStyle name="Moneda 3 3" xfId="239" xr:uid="{D01D833F-56CE-40DE-A573-297E923FBC2F}"/>
    <cellStyle name="Moneda 3 3 2" xfId="240" xr:uid="{4150595F-5F34-4326-905C-C7519AD6EB0A}"/>
    <cellStyle name="Moneda 3 4" xfId="241" xr:uid="{4DBE37BD-6F5C-4896-B171-31D8A49379EF}"/>
    <cellStyle name="Moneda 3 4 2" xfId="12" xr:uid="{00000000-0005-0000-0000-000013000000}"/>
    <cellStyle name="Moneda 3 5" xfId="242" xr:uid="{54C83C92-90D3-4949-B9E1-5967B44F4258}"/>
    <cellStyle name="Moneda 4" xfId="243" xr:uid="{84A9A279-025C-4C96-BAAE-E74C22073427}"/>
    <cellStyle name="Moneda 4 2" xfId="244" xr:uid="{30B916DE-C9D6-4860-BB51-30404FBB1A01}"/>
    <cellStyle name="Moneda 4 3" xfId="245" xr:uid="{A6E1731E-02DD-4255-A947-7BE8C0E4706C}"/>
    <cellStyle name="Moneda 5" xfId="246" xr:uid="{BEFB692B-CC44-4A40-BD03-4D53FE5AFDC7}"/>
    <cellStyle name="Moneda 6" xfId="247" xr:uid="{E64367BB-CB2E-432F-940D-085702850B23}"/>
    <cellStyle name="Moneda 7" xfId="248" xr:uid="{82AC194C-5ECE-4AF6-97A1-DE54E486BF28}"/>
    <cellStyle name="Moneda 8" xfId="220" xr:uid="{0F4F3CEA-A294-4AA2-A462-8E8201C88C03}"/>
    <cellStyle name="Moneda 9" xfId="359" xr:uid="{261A18C5-CCEC-4239-ADEB-B02F0E080E05}"/>
    <cellStyle name="Neutral 2" xfId="249" xr:uid="{912C34B4-B56B-44AB-82B2-6A93D52B7262}"/>
    <cellStyle name="Neutral 3" xfId="250" xr:uid="{C5E48F3A-CF44-45FB-87CB-942932CFB506}"/>
    <cellStyle name="Normal" xfId="0" builtinId="0"/>
    <cellStyle name="Normal 10" xfId="1" xr:uid="{00000000-0005-0000-0000-000015000000}"/>
    <cellStyle name="Normal 10 2" xfId="2" xr:uid="{00000000-0005-0000-0000-000016000000}"/>
    <cellStyle name="Normal 11" xfId="360" xr:uid="{CD76A5E4-910D-42B9-AF65-53F745D09429}"/>
    <cellStyle name="Normal 12" xfId="251" xr:uid="{39772833-B9C3-4F6B-B452-37B4804340D6}"/>
    <cellStyle name="Normal 12 2" xfId="6" xr:uid="{00000000-0005-0000-0000-000017000000}"/>
    <cellStyle name="Normal 12 2 2" xfId="15" xr:uid="{00000000-0005-0000-0000-000018000000}"/>
    <cellStyle name="Normal 15" xfId="17" xr:uid="{00000000-0005-0000-0000-000019000000}"/>
    <cellStyle name="Normal 15 2" xfId="252" xr:uid="{B6DF69EC-71CA-4601-981C-7F425A0FB635}"/>
    <cellStyle name="Normal 16" xfId="16" xr:uid="{00000000-0005-0000-0000-00001A000000}"/>
    <cellStyle name="Normal 17" xfId="22" xr:uid="{00000000-0005-0000-0000-00001B000000}"/>
    <cellStyle name="Normal 17 2" xfId="27" xr:uid="{00000000-0005-0000-0000-00001C000000}"/>
    <cellStyle name="Normal 2" xfId="37" xr:uid="{00000000-0005-0000-0000-00001D000000}"/>
    <cellStyle name="Normal 2 10" xfId="25" xr:uid="{00000000-0005-0000-0000-00001E000000}"/>
    <cellStyle name="Normal 2 2" xfId="31" xr:uid="{00000000-0005-0000-0000-00001F000000}"/>
    <cellStyle name="Normal 2 2 2" xfId="255" xr:uid="{78A9387F-6993-483C-8499-235EEA69D2A5}"/>
    <cellStyle name="Normal 2 2 3" xfId="256" xr:uid="{E3B0DDDF-CD84-414A-B1D5-3A4D938F7B38}"/>
    <cellStyle name="Normal 2 2 4" xfId="254" xr:uid="{9D3AD1B4-9770-4EB7-AF22-A3AD6F059E15}"/>
    <cellStyle name="Normal 2 3" xfId="257" xr:uid="{AB7F5452-63AB-4846-B5AA-3230B59FDF07}"/>
    <cellStyle name="Normal 2 3 2" xfId="258" xr:uid="{AA00F981-E948-4EBC-B216-225DC0CD655D}"/>
    <cellStyle name="Normal 2 3 2 2" xfId="259" xr:uid="{E32D0978-BE72-4F2D-9DB9-07FF95450CCE}"/>
    <cellStyle name="Normal 2 3 3" xfId="260" xr:uid="{D79EC9BD-E5FD-4965-9A85-B09B4839A44E}"/>
    <cellStyle name="Normal 2 3 4" xfId="261" xr:uid="{E31E3918-717C-4E67-ABBD-3B7E674A6BEA}"/>
    <cellStyle name="Normal 2 3_2010 APU GRUPO No. 4 OK" xfId="262" xr:uid="{A0551FEA-B25D-41FC-8948-295E835B9A00}"/>
    <cellStyle name="Normal 2 4" xfId="263" xr:uid="{0B12DDB8-AB5F-4E92-BD31-0D2218ECBE01}"/>
    <cellStyle name="Normal 2 4 2" xfId="264" xr:uid="{CD0BDF5A-3DC2-41B7-8732-A8A5161935D6}"/>
    <cellStyle name="Normal 2 4 2 2" xfId="265" xr:uid="{51E5E64B-7039-433A-B74D-731B9B8C1F9B}"/>
    <cellStyle name="Normal 2 4 3" xfId="266" xr:uid="{BC40ED51-01A6-4A7D-B906-F81F01652F20}"/>
    <cellStyle name="Normal 2 5" xfId="267" xr:uid="{2C4FA9D1-9750-4B11-BE2C-7CE1AF1A37BD}"/>
    <cellStyle name="Normal 2 5 2" xfId="362" xr:uid="{8F63110A-1D9E-4A95-89E1-89D37386D8E7}"/>
    <cellStyle name="Normal 2 6" xfId="268" xr:uid="{3278A065-15AC-4C4F-A7C2-0BD3753BA6DA}"/>
    <cellStyle name="Normal 2 7" xfId="43" xr:uid="{00000000-0005-0000-0000-000020000000}"/>
    <cellStyle name="Normal 2 7 2" xfId="269" xr:uid="{30BC920D-7E1E-4F2A-82E4-9305964DCBFF}"/>
    <cellStyle name="Normal 2 7 3" xfId="363" xr:uid="{F89A10FB-1628-4C36-A688-C81522AE63BD}"/>
    <cellStyle name="Normal 2 8" xfId="253" xr:uid="{43E5C0B1-6EA3-4AE7-A573-FB372FC661E4}"/>
    <cellStyle name="Normal 2 9" xfId="361" xr:uid="{8C5D714A-E840-4819-B7FC-B3CE83EAC084}"/>
    <cellStyle name="Normal 2_2010 APU GRUPO No. 4 OK" xfId="270" xr:uid="{3AB59628-21F4-425C-A6D2-59B5948A7F46}"/>
    <cellStyle name="Normal 22" xfId="271" xr:uid="{AF8E73A2-790D-488A-95EE-A7255BB2A3EF}"/>
    <cellStyle name="Normal 22 2" xfId="364" xr:uid="{E362CF98-C106-48EA-AB95-D23B32CC490A}"/>
    <cellStyle name="Normal 22 3" xfId="272" xr:uid="{CA247E18-6671-46D1-AD8F-D68052ED9D7A}"/>
    <cellStyle name="Normal 22 3 2" xfId="365" xr:uid="{E172EB3F-B8E4-4DC2-8550-284D5306CE62}"/>
    <cellStyle name="Normal 24" xfId="273" xr:uid="{52EBC007-D7C7-43A2-80EE-D315BFEFFCA6}"/>
    <cellStyle name="Normal 24 2" xfId="366" xr:uid="{1EBC18AE-34ED-4073-91FF-FA3C152BB4D0}"/>
    <cellStyle name="Normal 3" xfId="274" xr:uid="{FBDA5CCF-90F1-414F-8B96-AB674878C88C}"/>
    <cellStyle name="Normal 3 10" xfId="4" xr:uid="{00000000-0005-0000-0000-000021000000}"/>
    <cellStyle name="Normal 3 11" xfId="3" xr:uid="{00000000-0005-0000-0000-000022000000}"/>
    <cellStyle name="Normal 3 11 2" xfId="5" xr:uid="{00000000-0005-0000-0000-000023000000}"/>
    <cellStyle name="Normal 3 11 3" xfId="24" xr:uid="{00000000-0005-0000-0000-000024000000}"/>
    <cellStyle name="Normal 3 2" xfId="275" xr:uid="{7107A27D-F898-47B8-A53F-A9B4E158BBBD}"/>
    <cellStyle name="Normal 3 2 17" xfId="20" xr:uid="{00000000-0005-0000-0000-000025000000}"/>
    <cellStyle name="Normal 3 2 2" xfId="276" xr:uid="{05355E88-DCA7-4C32-90AF-66BC7E65F4B9}"/>
    <cellStyle name="Normal 3 3" xfId="277" xr:uid="{2A83FAFC-032C-4075-B994-7DD918252D9E}"/>
    <cellStyle name="Normal 3 4" xfId="278" xr:uid="{5016E720-178B-4705-BE4C-73A1DEF94135}"/>
    <cellStyle name="Normal 3 5" xfId="279" xr:uid="{250B89AC-3F2D-4848-B8F4-585337FFC398}"/>
    <cellStyle name="Normal 3 6" xfId="280" xr:uid="{528F2242-BFB9-45E2-8E77-4DD817F7E5BA}"/>
    <cellStyle name="Normal 3_PRESUPUESTO SALADOBLANCO" xfId="281" xr:uid="{E18015A3-F9D8-4EC6-A5FC-094C35117E03}"/>
    <cellStyle name="Normal 30" xfId="282" xr:uid="{8A6627F9-B678-46D8-8DB1-19B0EE337799}"/>
    <cellStyle name="Normal 39" xfId="283" xr:uid="{EAE7A762-F0F9-4C4A-B920-467F5BC718CB}"/>
    <cellStyle name="Normal 4" xfId="284" xr:uid="{211FC05C-086D-4F4D-93FA-D99298917B57}"/>
    <cellStyle name="Normal 4 2" xfId="285" xr:uid="{A64F5AC2-CA87-4C63-9868-89A4045AB787}"/>
    <cellStyle name="Normal 4 2 2" xfId="286" xr:uid="{B2185CCB-DD46-4F52-85DD-A775BDDCC2D5}"/>
    <cellStyle name="Normal 4 2 3" xfId="287" xr:uid="{C15E6FF6-6CCE-4C5E-AE86-31B3DFDC8DCC}"/>
    <cellStyle name="Normal 4 3" xfId="288" xr:uid="{B9E0C8FB-BAF9-4C0E-9147-BA68D6DF6F42}"/>
    <cellStyle name="Normal 4 4" xfId="289" xr:uid="{1B320375-9D21-4F6F-BE74-7C9876825ED0}"/>
    <cellStyle name="Normal 4_2010 APU GRUPO No. 4 OK" xfId="290" xr:uid="{6A4FC539-906E-4B74-9123-05124A1BAD3A}"/>
    <cellStyle name="Normal 5" xfId="35" xr:uid="{00000000-0005-0000-0000-000026000000}"/>
    <cellStyle name="Normal 5 2" xfId="292" xr:uid="{A62ACC0C-0DF4-4315-9544-1DFECD14D411}"/>
    <cellStyle name="Normal 5 2 2" xfId="293" xr:uid="{A487BB80-A0B7-4A99-9817-F3B17E8C9108}"/>
    <cellStyle name="Normal 5 2 3" xfId="368" xr:uid="{DE82B24C-30E0-4BBF-A0FC-0241054F3015}"/>
    <cellStyle name="Normal 5 3" xfId="294" xr:uid="{9C1CCCDF-4EBD-41DE-B5F0-54010C415076}"/>
    <cellStyle name="Normal 5 4" xfId="295" xr:uid="{CF22481A-591E-471A-A6A5-E2F7670AB48A}"/>
    <cellStyle name="Normal 5 4 2" xfId="369" xr:uid="{8560F889-F889-4DCE-99F5-260CFD4A091E}"/>
    <cellStyle name="Normal 5 5" xfId="296" xr:uid="{0F7FCA28-630F-4BAD-B85A-032922DA3790}"/>
    <cellStyle name="Normal 5 6" xfId="291" xr:uid="{E3EF46BF-25C3-4DB8-99DF-51AA1954A9F7}"/>
    <cellStyle name="Normal 5 7" xfId="367" xr:uid="{67C61380-3467-4C6E-8F8B-97BA37BFB2A3}"/>
    <cellStyle name="Normal 6" xfId="297" xr:uid="{67BE62D2-D8DA-4D17-BCC3-FC7293A8A396}"/>
    <cellStyle name="Normal 6 2" xfId="298" xr:uid="{2851322A-1D41-4912-A4EE-95A9156D8591}"/>
    <cellStyle name="Normal 6 5" xfId="299" xr:uid="{D01C3904-F0F2-4F3B-8FA6-ABAB3271DF41}"/>
    <cellStyle name="Normal 7" xfId="300" xr:uid="{85EA1960-4AFE-45E7-B2C9-842EF853DC4F}"/>
    <cellStyle name="Normal 8" xfId="44" xr:uid="{0F5230C6-51D8-4B9A-A00B-CC59F14669CE}"/>
    <cellStyle name="Normal 9" xfId="355" xr:uid="{96472274-D93E-412E-A1B2-F3A6081782BE}"/>
    <cellStyle name="Normal 9 2" xfId="34" xr:uid="{00000000-0005-0000-0000-000027000000}"/>
    <cellStyle name="Normal_ESTABLECIMIENTO Y MANTENIMIENTO" xfId="14" xr:uid="{00000000-0005-0000-0000-000028000000}"/>
    <cellStyle name="Notas 2" xfId="301" xr:uid="{E3948A9C-9052-4CCE-A214-D63C8143AE98}"/>
    <cellStyle name="Notas 2 2" xfId="302" xr:uid="{A4B9BC4B-E5F5-4927-B04F-9AE6FB414683}"/>
    <cellStyle name="Notas 2 2 2" xfId="303" xr:uid="{66CB5443-1322-4F36-AF6E-B942157DC596}"/>
    <cellStyle name="Notas 2 3" xfId="304" xr:uid="{E3D6B5B9-CBF6-4E44-A8F1-BE2DBBF44B26}"/>
    <cellStyle name="Notas 3" xfId="305" xr:uid="{FEF6C576-7F49-429A-A208-DCB8D9159D88}"/>
    <cellStyle name="Notas 3 2" xfId="306" xr:uid="{816BBFF5-B41B-4CCF-888B-D584826F9E1C}"/>
    <cellStyle name="Note" xfId="307" xr:uid="{30A66758-1DF8-444E-8F9D-FADE0F3778E0}"/>
    <cellStyle name="Note 2" xfId="308" xr:uid="{BD25B4E2-9924-4CE9-A56B-59D9BED35D76}"/>
    <cellStyle name="Output" xfId="309" xr:uid="{C72CA0BE-1B2E-43FE-AA70-A06E819BE7F6}"/>
    <cellStyle name="Percent 2" xfId="310" xr:uid="{9230A20C-2FC7-4945-83B6-34B2D18435AD}"/>
    <cellStyle name="Percent 2 2" xfId="311" xr:uid="{CD300EB9-50C3-44A1-9387-2B957FD26007}"/>
    <cellStyle name="Porcentaje" xfId="42" builtinId="5"/>
    <cellStyle name="Porcentaje 2" xfId="313" xr:uid="{C5F8ACD9-35B5-4016-AD43-8AB3AD2AC404}"/>
    <cellStyle name="Porcentaje 2 2" xfId="314" xr:uid="{C9E990D0-2E3B-4C34-9275-5B0E2C89D3C7}"/>
    <cellStyle name="Porcentaje 3" xfId="315" xr:uid="{179F5809-3EBB-4C2E-8810-E274A8B358AF}"/>
    <cellStyle name="Porcentaje 3 2" xfId="316" xr:uid="{08FB3650-878C-4217-8D96-DB951DEBE714}"/>
    <cellStyle name="Porcentaje 4" xfId="8" xr:uid="{00000000-0005-0000-0000-00002A000000}"/>
    <cellStyle name="Porcentaje 4 2" xfId="317" xr:uid="{91948585-D6E7-406D-B557-AC61E57C1C08}"/>
    <cellStyle name="Porcentaje 5" xfId="312" xr:uid="{2B0C95BB-EF5B-4DD3-A721-167B5C733C53}"/>
    <cellStyle name="Porcentual 2" xfId="318" xr:uid="{D32E74EB-6E57-4397-951A-A97C8156DDFC}"/>
    <cellStyle name="Porcentual 2 10" xfId="33" xr:uid="{00000000-0005-0000-0000-00002B000000}"/>
    <cellStyle name="Porcentual 2 2" xfId="319" xr:uid="{9A15D835-EA7B-43AF-9521-5BB763691E77}"/>
    <cellStyle name="Porcentual 2 2 2" xfId="320" xr:uid="{F24B7793-35A9-484F-A112-3AD54A60EC94}"/>
    <cellStyle name="Porcentual 2 3" xfId="321" xr:uid="{EB82A14E-3DDE-4D75-A700-FB2066BE2CD3}"/>
    <cellStyle name="Porcentual 2 3 2" xfId="322" xr:uid="{14464C0D-4A65-4D3F-8796-BFC1C7B7C9B4}"/>
    <cellStyle name="Porcentual 2 3 2 2" xfId="323" xr:uid="{31D9B0D1-DA04-4A19-A72A-ACB2D97297C0}"/>
    <cellStyle name="Porcentual 2 3 3" xfId="324" xr:uid="{24F4B13C-A5E9-464E-B164-9A81C568E36E}"/>
    <cellStyle name="Porcentual 2 4" xfId="325" xr:uid="{BC00E716-3CDE-4FCD-B78B-A825A63356C7}"/>
    <cellStyle name="Porcentual 2 4 2" xfId="326" xr:uid="{534E664F-D9EE-4021-9B0D-964BC5830C16}"/>
    <cellStyle name="Porcentual 2 5" xfId="327" xr:uid="{CECAA52E-6E93-48FD-921D-07012754DED4}"/>
    <cellStyle name="Porcentual 3" xfId="328" xr:uid="{AD071B62-E633-43CF-9BBC-FD98DB725C35}"/>
    <cellStyle name="Porcentual 3 2" xfId="329" xr:uid="{EBAECFF9-B9B8-4AE7-A2C6-5649992E2BDF}"/>
    <cellStyle name="Porcentual 4" xfId="330" xr:uid="{D484E3A4-2673-44BE-8CBD-932EA8043B46}"/>
    <cellStyle name="Porcentual 4 2" xfId="331" xr:uid="{43F11000-F92D-4378-905F-3F874CD0AD56}"/>
    <cellStyle name="Porcentual 4 2 2" xfId="332" xr:uid="{B7FFC1EB-A0B9-4FEB-8F85-9930A8092442}"/>
    <cellStyle name="Porcentual 4 3" xfId="333" xr:uid="{07DF096A-00A7-4C54-A265-57C061477724}"/>
    <cellStyle name="Porcentual 5" xfId="334" xr:uid="{5474BFCA-646E-461A-ADAD-0AF95068D6F6}"/>
    <cellStyle name="Porcentual 5 2" xfId="335" xr:uid="{9CC7C054-6BA8-40C8-987F-9B605BDF69BD}"/>
    <cellStyle name="Porcentual 6" xfId="336" xr:uid="{B20FC0C7-0200-4019-AEE1-76BCFA67C1D6}"/>
    <cellStyle name="Salida 2" xfId="337" xr:uid="{39BABBE9-9FD7-468B-B9AC-1DE93FB414E7}"/>
    <cellStyle name="Salida 3" xfId="338" xr:uid="{236A79EE-C697-4D1D-AE39-A145C06AA998}"/>
    <cellStyle name="Texto de advertencia 2" xfId="339" xr:uid="{F2893DEC-F9E1-4AAA-963C-47E547C756AB}"/>
    <cellStyle name="Texto de advertencia 3" xfId="340" xr:uid="{5B276BD2-02E9-44BD-B616-8B41EF8FC576}"/>
    <cellStyle name="Texto explicativo 2" xfId="341" xr:uid="{AC871096-7F59-4FB2-B147-036D31ED4531}"/>
    <cellStyle name="Texto explicativo 3" xfId="342" xr:uid="{9DDFE486-F093-4B91-9B05-EF980EE0A08A}"/>
    <cellStyle name="Title" xfId="343" xr:uid="{1D7B0A4F-13A1-461D-96BB-3CB9C592A0BF}"/>
    <cellStyle name="Título 1 2" xfId="344" xr:uid="{316922C1-F07A-44D9-BB3F-62269D7210F4}"/>
    <cellStyle name="Título 1 3" xfId="345" xr:uid="{91EED3EE-51EF-40D6-8450-45036834EC96}"/>
    <cellStyle name="Título 2 2" xfId="346" xr:uid="{DBAABC42-4DC3-4435-A8DE-F65C44B4B43D}"/>
    <cellStyle name="Título 2 3" xfId="347" xr:uid="{B7526ACF-C2F1-406A-B6DA-B370D4748B14}"/>
    <cellStyle name="Título 3 2" xfId="348" xr:uid="{E80E53D1-E237-40F3-9F3F-4F51E2EE96D8}"/>
    <cellStyle name="Título 3 3" xfId="349" xr:uid="{7C5EEBA6-2854-4CFB-943A-1D8B0F69DABE}"/>
    <cellStyle name="Título 4" xfId="350" xr:uid="{389AEFFD-2436-4830-B1CB-BE9EFEE3EA6F}"/>
    <cellStyle name="Título 5" xfId="351" xr:uid="{DD1F86F9-2134-4754-84BA-5EF9D3307960}"/>
    <cellStyle name="Total 2" xfId="352" xr:uid="{667F22CE-8ECD-46B4-90F8-10234CE524A8}"/>
    <cellStyle name="Total 3" xfId="353" xr:uid="{0947909A-70C8-41B6-860F-A3BD8BCCBC68}"/>
    <cellStyle name="Warning Text" xfId="354" xr:uid="{B4C21EAE-DFCA-4DBE-AAB7-68D4D1A46E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6" Type="http://schemas.openxmlformats.org/officeDocument/2006/relationships/externalLink" Target="externalLinks/externalLink12.xml"/><Relationship Id="rId107" Type="http://schemas.openxmlformats.org/officeDocument/2006/relationships/customXml" Target="../customXml/item1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theme" Target="theme/theme1.xml"/><Relationship Id="rId108" Type="http://schemas.openxmlformats.org/officeDocument/2006/relationships/customXml" Target="../customXml/item2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6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customXml" Target="../customXml/item3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styles" Target="styles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sharedStrings" Target="sharedStrings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154781</xdr:colOff>
      <xdr:row>1</xdr:row>
      <xdr:rowOff>59530</xdr:rowOff>
    </xdr:from>
    <xdr:to>
      <xdr:col>2</xdr:col>
      <xdr:colOff>571500</xdr:colOff>
      <xdr:row>3</xdr:row>
      <xdr:rowOff>228960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DE84068F-46BF-4034-B835-70A8FF2DC0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731" y="269080"/>
          <a:ext cx="997744" cy="75998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177194</xdr:colOff>
      <xdr:row>51</xdr:row>
      <xdr:rowOff>171588</xdr:rowOff>
    </xdr:from>
    <xdr:ext cx="876160" cy="690692"/>
    <xdr:pic>
      <xdr:nvPicPr>
        <xdr:cNvPr id="3" name="Imagen 2" descr="Logotipo, nombre de la empresa&#10;&#10;Descripción generada automáticamente">
          <a:extLst>
            <a:ext uri="{FF2B5EF4-FFF2-40B4-BE49-F238E27FC236}">
              <a16:creationId xmlns:a16="http://schemas.microsoft.com/office/drawing/2014/main" id="{36EA0194-DFC8-45ED-9A47-4D945E742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782" y="14582353"/>
          <a:ext cx="876160" cy="69069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177194</xdr:colOff>
      <xdr:row>101</xdr:row>
      <xdr:rowOff>171588</xdr:rowOff>
    </xdr:from>
    <xdr:ext cx="876160" cy="690692"/>
    <xdr:pic>
      <xdr:nvPicPr>
        <xdr:cNvPr id="4" name="Imagen 3" descr="Logotipo, nombre de la empresa&#10;&#10;Descripción generada automáticamente">
          <a:extLst>
            <a:ext uri="{FF2B5EF4-FFF2-40B4-BE49-F238E27FC236}">
              <a16:creationId xmlns:a16="http://schemas.microsoft.com/office/drawing/2014/main" id="{84185244-B332-4041-9E44-E1A7DC359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87" y="14445481"/>
          <a:ext cx="876160" cy="690692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154781</xdr:colOff>
      <xdr:row>1</xdr:row>
      <xdr:rowOff>59530</xdr:rowOff>
    </xdr:from>
    <xdr:to>
      <xdr:col>2</xdr:col>
      <xdr:colOff>571500</xdr:colOff>
      <xdr:row>3</xdr:row>
      <xdr:rowOff>228960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BEF2E9B7-4691-4EED-AB82-7615775988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731" y="269080"/>
          <a:ext cx="997744" cy="75998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177194</xdr:colOff>
      <xdr:row>51</xdr:row>
      <xdr:rowOff>171588</xdr:rowOff>
    </xdr:from>
    <xdr:ext cx="876160" cy="690692"/>
    <xdr:pic>
      <xdr:nvPicPr>
        <xdr:cNvPr id="3" name="Imagen 2" descr="Logotipo, nombre de la empresa&#10;&#10;Descripción generada automáticamente">
          <a:extLst>
            <a:ext uri="{FF2B5EF4-FFF2-40B4-BE49-F238E27FC236}">
              <a16:creationId xmlns:a16="http://schemas.microsoft.com/office/drawing/2014/main" id="{616E46BB-06E5-4541-9953-4AF582E12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144" y="14497188"/>
          <a:ext cx="876160" cy="69069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</xdr:col>
      <xdr:colOff>177194</xdr:colOff>
      <xdr:row>101</xdr:row>
      <xdr:rowOff>171588</xdr:rowOff>
    </xdr:from>
    <xdr:ext cx="876160" cy="690692"/>
    <xdr:pic>
      <xdr:nvPicPr>
        <xdr:cNvPr id="4" name="Imagen 3" descr="Logotipo, nombre de la empresa&#10;&#10;Descripción generada automáticamente">
          <a:extLst>
            <a:ext uri="{FF2B5EF4-FFF2-40B4-BE49-F238E27FC236}">
              <a16:creationId xmlns:a16="http://schemas.microsoft.com/office/drawing/2014/main" id="{C00671A8-A4D6-4EDF-A3FD-A75F1D0B1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144" y="27165438"/>
          <a:ext cx="876160" cy="690692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357187</xdr:colOff>
      <xdr:row>1</xdr:row>
      <xdr:rowOff>71437</xdr:rowOff>
    </xdr:from>
    <xdr:to>
      <xdr:col>2</xdr:col>
      <xdr:colOff>1021279</xdr:colOff>
      <xdr:row>3</xdr:row>
      <xdr:rowOff>250031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281" y="285750"/>
          <a:ext cx="1152248" cy="8810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atrimonio neto personal"/>
      <sheetName val="Cálculos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_x0000_㈀㰰⌀_x0000_㈀㰮⌀_x0000_䰀଒v_x0000__x0000__x0000_頀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CORTE DE OBRA N° 1"/>
      <sheetName val="memoria"/>
      <sheetName val="memoria 1"/>
      <sheetName val="&quot;PAGA&quot;"/>
      <sheetName val="MATERIALES Y RECURSOS"/>
      <sheetName val="ó&gt;????j0$?#???j_$?#???LÓu????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REAJUSTESACTA1PROVI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PRESUPUESTOS-REV1.xls"/>
      <sheetName val="BASE_DE_DATOS_DE_PRECIOS"/>
      <sheetName val="BASE_DE_DATOS_DE_PRECIOS1"/>
      <sheetName val="EMPRESAS"/>
      <sheetName val="Skid Lifting Lug"/>
      <sheetName val="Datos_CO"/>
      <sheetName val="CABLE CONTROL"/>
      <sheetName val="CCONC"/>
      <sheetName val="ACTA PROVEEDORES"/>
      <sheetName val="ACTA INICIO"/>
      <sheetName val="ACTA PARCIAL"/>
      <sheetName val="ACTA TERMINACION"/>
      <sheetName val="PSM Monthly"/>
      <sheetName val="BQMPALOC"/>
      <sheetName val="ACTA No.5"/>
      <sheetName val="IV. MANO DE OBRA AIU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sistividad "/>
      <sheetName val="BCE-ENERO-2004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API93"/>
      <sheetName val="Programacion"/>
      <sheetName val="Relación De Equipos"/>
      <sheetName val="strsumm0"/>
    </sheetNames>
    <sheetDataSet>
      <sheetData sheetId="0"/>
      <sheetData sheetId="1"/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/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/>
      <sheetData sheetId="1056" refreshError="1"/>
      <sheetData sheetId="1057" refreshError="1"/>
      <sheetData sheetId="1058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/>
      <sheetData sheetId="1072">
        <row r="2">
          <cell r="A2">
            <v>0</v>
          </cell>
        </row>
      </sheetData>
      <sheetData sheetId="1073"/>
      <sheetData sheetId="1074"/>
      <sheetData sheetId="1075"/>
      <sheetData sheetId="1076"/>
      <sheetData sheetId="1077"/>
      <sheetData sheetId="1078"/>
      <sheetData sheetId="1079" refreshError="1"/>
      <sheetData sheetId="1080" refreshError="1"/>
      <sheetData sheetId="1081">
        <row r="2">
          <cell r="A2">
            <v>0</v>
          </cell>
        </row>
      </sheetData>
      <sheetData sheetId="1082"/>
      <sheetData sheetId="1083" refreshError="1"/>
      <sheetData sheetId="1084" refreshError="1"/>
      <sheetData sheetId="1085">
        <row r="2">
          <cell r="A2">
            <v>0</v>
          </cell>
        </row>
      </sheetData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>
        <row r="2">
          <cell r="A2">
            <v>0</v>
          </cell>
        </row>
      </sheetData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/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5">
          <cell r="B5" t="str">
            <v>T1</v>
          </cell>
        </row>
      </sheetData>
      <sheetData sheetId="1396">
        <row r="2">
          <cell r="B2">
            <v>100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/>
      <sheetData sheetId="1403">
        <row r="5">
          <cell r="B5" t="str">
            <v>T1</v>
          </cell>
        </row>
      </sheetData>
      <sheetData sheetId="1404">
        <row r="2">
          <cell r="B2">
            <v>100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/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/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 refreshError="1"/>
      <sheetData sheetId="1741" refreshError="1"/>
      <sheetData sheetId="1742" refreshError="1"/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1747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 refreshError="1"/>
      <sheetData sheetId="1755" refreshError="1"/>
      <sheetData sheetId="1756" refreshError="1"/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/>
      <sheetData sheetId="1761">
        <row r="2">
          <cell r="A2">
            <v>0</v>
          </cell>
        </row>
      </sheetData>
      <sheetData sheetId="1762"/>
      <sheetData sheetId="1763">
        <row r="2">
          <cell r="B2">
            <v>0</v>
          </cell>
        </row>
      </sheetData>
      <sheetData sheetId="1764">
        <row r="2">
          <cell r="B2" t="str">
            <v>Patrimonio
neto
personal</v>
          </cell>
        </row>
      </sheetData>
      <sheetData sheetId="1765" refreshError="1"/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/>
      <sheetData sheetId="1780"/>
      <sheetData sheetId="178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1782" refreshError="1"/>
      <sheetData sheetId="1783" refreshError="1"/>
      <sheetData sheetId="1784"/>
      <sheetData sheetId="1785">
        <row r="2">
          <cell r="B2">
            <v>0</v>
          </cell>
        </row>
      </sheetData>
      <sheetData sheetId="1786"/>
      <sheetData sheetId="1787"/>
      <sheetData sheetId="1788"/>
      <sheetData sheetId="1789"/>
      <sheetData sheetId="1790"/>
      <sheetData sheetId="1791"/>
      <sheetData sheetId="1792">
        <row r="2">
          <cell r="A2">
            <v>0</v>
          </cell>
        </row>
      </sheetData>
      <sheetData sheetId="1793"/>
      <sheetData sheetId="1794">
        <row r="2">
          <cell r="A2">
            <v>0</v>
          </cell>
        </row>
      </sheetData>
      <sheetData sheetId="1795"/>
      <sheetData sheetId="1796"/>
      <sheetData sheetId="1797"/>
      <sheetData sheetId="1798"/>
      <sheetData sheetId="1799" refreshError="1"/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/>
      <sheetData sheetId="1866"/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/>
      <sheetData sheetId="1883"/>
      <sheetData sheetId="1884"/>
      <sheetData sheetId="1885">
        <row r="2">
          <cell r="A2">
            <v>0</v>
          </cell>
        </row>
      </sheetData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>
        <row r="2">
          <cell r="A2">
            <v>0</v>
          </cell>
        </row>
      </sheetData>
      <sheetData sheetId="1913"/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/>
      <sheetData sheetId="2001"/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>
        <row r="2">
          <cell r="A2">
            <v>0</v>
          </cell>
        </row>
      </sheetData>
      <sheetData sheetId="2051"/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>
        <row r="2">
          <cell r="A2">
            <v>0</v>
          </cell>
        </row>
      </sheetData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>
        <row r="2">
          <cell r="A2">
            <v>0</v>
          </cell>
        </row>
      </sheetData>
      <sheetData sheetId="2235"/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5">
          <cell r="B5" t="str">
            <v>T1</v>
          </cell>
        </row>
      </sheetData>
      <sheetData sheetId="2317">
        <row r="2">
          <cell r="B2">
            <v>100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/>
      <sheetData sheetId="2321"/>
      <sheetData sheetId="2322"/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>
        <row r="2">
          <cell r="A2">
            <v>0</v>
          </cell>
        </row>
      </sheetData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/>
      <sheetData sheetId="2612"/>
      <sheetData sheetId="2613">
        <row r="2">
          <cell r="A2">
            <v>0</v>
          </cell>
        </row>
      </sheetData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/>
      <sheetData sheetId="2685"/>
      <sheetData sheetId="2686"/>
      <sheetData sheetId="2687"/>
      <sheetData sheetId="2688"/>
      <sheetData sheetId="2689"/>
      <sheetData sheetId="2690"/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>
        <row r="2">
          <cell r="A2">
            <v>0</v>
          </cell>
        </row>
      </sheetData>
      <sheetData sheetId="2782"/>
      <sheetData sheetId="2783"/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/>
      <sheetData sheetId="2869"/>
      <sheetData sheetId="2870"/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 refreshError="1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>
        <row r="2">
          <cell r="A2">
            <v>0</v>
          </cell>
        </row>
      </sheetData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>
        <row r="2">
          <cell r="A2">
            <v>0</v>
          </cell>
        </row>
      </sheetData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/>
      <sheetData sheetId="3128"/>
      <sheetData sheetId="3129">
        <row r="2">
          <cell r="A2">
            <v>0</v>
          </cell>
        </row>
      </sheetData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/>
      <sheetData sheetId="3201"/>
      <sheetData sheetId="3202"/>
      <sheetData sheetId="3203"/>
      <sheetData sheetId="3204"/>
      <sheetData sheetId="3205"/>
      <sheetData sheetId="3206"/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>
        <row r="2">
          <cell r="A2">
            <v>0</v>
          </cell>
        </row>
      </sheetData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>
        <row r="2">
          <cell r="A2">
            <v>0</v>
          </cell>
        </row>
      </sheetData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/>
      <sheetData sheetId="3498"/>
      <sheetData sheetId="3499">
        <row r="2">
          <cell r="A2">
            <v>0</v>
          </cell>
        </row>
      </sheetData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/>
      <sheetData sheetId="3571"/>
      <sheetData sheetId="3572"/>
      <sheetData sheetId="3573"/>
      <sheetData sheetId="3574"/>
      <sheetData sheetId="3575"/>
      <sheetData sheetId="3576"/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>
        <row r="2">
          <cell r="A2">
            <v>0</v>
          </cell>
        </row>
      </sheetData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>
        <row r="2">
          <cell r="A2">
            <v>0</v>
          </cell>
        </row>
      </sheetData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/>
      <sheetData sheetId="3868"/>
      <sheetData sheetId="3869">
        <row r="2">
          <cell r="A2">
            <v>0</v>
          </cell>
        </row>
      </sheetData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/>
      <sheetData sheetId="3941"/>
      <sheetData sheetId="3942"/>
      <sheetData sheetId="3943"/>
      <sheetData sheetId="3944"/>
      <sheetData sheetId="3945"/>
      <sheetData sheetId="3946"/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>
        <row r="2">
          <cell r="A2">
            <v>0</v>
          </cell>
        </row>
      </sheetData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>
        <row r="2">
          <cell r="A2">
            <v>0</v>
          </cell>
        </row>
      </sheetData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>
        <row r="2">
          <cell r="A2">
            <v>0</v>
          </cell>
        </row>
      </sheetData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>
        <row r="2">
          <cell r="A2">
            <v>0</v>
          </cell>
        </row>
      </sheetData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/>
      <sheetData sheetId="4793"/>
      <sheetData sheetId="4794">
        <row r="2">
          <cell r="A2">
            <v>0</v>
          </cell>
        </row>
      </sheetData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/>
      <sheetData sheetId="4866"/>
      <sheetData sheetId="4867"/>
      <sheetData sheetId="4868"/>
      <sheetData sheetId="4869"/>
      <sheetData sheetId="4870"/>
      <sheetData sheetId="4871"/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>
        <row r="2">
          <cell r="A2">
            <v>0</v>
          </cell>
        </row>
      </sheetData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>
        <row r="2">
          <cell r="A2">
            <v>0</v>
          </cell>
        </row>
      </sheetData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>
        <row r="2">
          <cell r="A2">
            <v>0</v>
          </cell>
        </row>
      </sheetData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/>
      <sheetData sheetId="5348"/>
      <sheetData sheetId="5349">
        <row r="2">
          <cell r="A2">
            <v>0</v>
          </cell>
        </row>
      </sheetData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/>
      <sheetData sheetId="5421"/>
      <sheetData sheetId="5422"/>
      <sheetData sheetId="5423"/>
      <sheetData sheetId="5424"/>
      <sheetData sheetId="5425"/>
      <sheetData sheetId="5426"/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 refreshError="1"/>
      <sheetData sheetId="5506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/>
      <sheetData sheetId="5519">
        <row r="2">
          <cell r="B2" t="str">
            <v>Patrimonio
neto
personal</v>
          </cell>
        </row>
      </sheetData>
      <sheetData sheetId="5520"/>
      <sheetData sheetId="5521"/>
      <sheetData sheetId="5522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523">
        <row r="5">
          <cell r="A5">
            <v>0</v>
          </cell>
        </row>
      </sheetData>
      <sheetData sheetId="5524"/>
      <sheetData sheetId="5525">
        <row r="2">
          <cell r="A2">
            <v>0</v>
          </cell>
        </row>
      </sheetData>
      <sheetData sheetId="5526"/>
      <sheetData sheetId="5527"/>
      <sheetData sheetId="5528"/>
      <sheetData sheetId="5529"/>
      <sheetData sheetId="5530">
        <row r="2">
          <cell r="B2">
            <v>0</v>
          </cell>
        </row>
      </sheetData>
      <sheetData sheetId="5531"/>
      <sheetData sheetId="5532" refreshError="1"/>
      <sheetData sheetId="5533" refreshError="1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 refreshError="1"/>
      <sheetData sheetId="5586" refreshError="1"/>
      <sheetData sheetId="5587" refreshError="1"/>
      <sheetData sheetId="558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SEGUIM Y REPROG MES 1 (2)"/>
      <sheetName val="Hoja1 (2)"/>
      <sheetName val="Hoja1 (3)"/>
      <sheetName val="precios-básicos2002"/>
      <sheetName val="APUs"/>
      <sheetName val="LISTADO "/>
      <sheetName val="M.O."/>
      <sheetName val="_a  aaInformación GRUPO 4_A MIn"/>
      <sheetName val="#REF"/>
      <sheetName val="Hoja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3"/>
      <sheetName val="_aCCIDENTES_DE_1995___1996_xl_2"/>
      <sheetName val="aactividad"/>
      <sheetName val="HISTORICOS FUEL OIL EXP"/>
      <sheetName val="BASE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 ACTA FINAL + MODIFICATORIA "/>
      <sheetName val="ESTADO VÍA-CRIT.TECNICO"/>
      <sheetName val="ACTA No.1 "/>
      <sheetName val="_aCCIDENTES_DE_1995___1996_xl_5"/>
      <sheetName val="CANT OBRA"/>
      <sheetName val="_aCCIDENTES_DE_1995___1996_xl_6"/>
      <sheetName val="_aCCIDENTES_DE_1995___1996_xl_8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_aCCIDENTES_DE_1995___1996_xl_7"/>
      <sheetName val="_aCCIDENTES_DE_1995___1996_xl_9"/>
      <sheetName val="\Nuevos APU Córdoba\a  aaInform"/>
      <sheetName val="\E\Nuevos APU Córdoba\a  aaInfo"/>
      <sheetName val="\Users\JoseGabriel\Documents\Mi"/>
      <sheetName val="\Users\ANDRES FELIPE MUÑOZ\Down"/>
      <sheetName val="_aCCIDENTES_DE_1995___1996_x_15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4"/>
      <sheetName val="_aCCIDENTES_DE_1995___1996_x_12"/>
      <sheetName val="_aCCIDENTES_DE_1995___1996_x_10"/>
      <sheetName val="_aCCIDENTES_DE_1995___1996_x_11"/>
      <sheetName val="_aCCIDENTES_DE_1995___1996_x_13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/>
      <sheetData sheetId="284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aactividad"/>
      <sheetName val="REQUISITOS INF INTERVENTORÍA"/>
      <sheetName val="gp05"/>
      <sheetName val="GP06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 refreshError="1"/>
      <sheetData sheetId="376"/>
      <sheetData sheetId="377"/>
      <sheetData sheetId="378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DATOS"/>
      <sheetName val="INFORME SEMANAL"/>
      <sheetName val="AVANCE SEMANAL"/>
      <sheetName val="CLIMA mes"/>
      <sheetName val="REG FOTO"/>
      <sheetName val="SISOMA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Cuadrillas"/>
      <sheetName val="Jornal"/>
      <sheetName val="#REF"/>
      <sheetName val="Fornato 6"/>
      <sheetName val="precios-básicos2002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Concretos y morteros"/>
      <sheetName val="Datos iniciales "/>
      <sheetName val="Transporte"/>
      <sheetName val="ITEMS"/>
      <sheetName val="CrudosA"/>
      <sheetName val="casosWTI"/>
      <sheetName val="[a  aaInformación]__cceficien_4"/>
      <sheetName val="[a  aaInformación]__cceficien_3"/>
      <sheetName val="[a  aaInformación]//cceficiente"/>
      <sheetName val="[a  aaInformación]__cceficien_2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n_9"/>
      <sheetName val="M.O."/>
      <sheetName val="PANEL"/>
      <sheetName val="[a  aaInformación]__cceficie_15"/>
      <sheetName val="[a  aaInformación]__cceficie_14"/>
      <sheetName val="[a  aaInformación]__cceficie_12"/>
      <sheetName val="[a  aaInformación]__cceficie_10"/>
      <sheetName val="[a  aaInformación]__cceficie_11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MC SF GAVIONES"/>
      <sheetName val="PREC-BASE"/>
      <sheetName val="INSUMOS"/>
      <sheetName val="Acc%20Ago-Sep.xls"/>
      <sheetName val="otro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ANEXO 7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cc%20Ago-Sep_xls"/>
      <sheetName val="Concretos_y_morteros"/>
      <sheetName val="Datos_iniciales_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\\Amd\documentos_c\Documentos-W"/>
      <sheetName val="MC_SF_GAVIONES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Plan_auditoría1"/>
      <sheetName val="Acc_Ago-Sep_xls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PRE-ACTA_05SC-20191"/>
      <sheetName val="1_2_Exc_1"/>
      <sheetName val="1_5_Derrum1"/>
      <sheetName val="1,6_Ad_Zodme1"/>
      <sheetName val="1,7_conform1"/>
      <sheetName val="1,14_Lleno_mec1"/>
      <sheetName val="1,17__topog1"/>
      <sheetName val="1,19_Desm1"/>
      <sheetName val="2,5_Sub_base1"/>
      <sheetName val="2_6_Base1"/>
      <sheetName val="3_4_Trans_&gt;30001"/>
      <sheetName val="4,1_Acero1"/>
      <sheetName val="4,2_Señal_I1"/>
      <sheetName val="4,5_Baranda1"/>
      <sheetName val="4,21,2,_neopreno1"/>
      <sheetName val="6,1_Exc_roca1"/>
      <sheetName val="6,2_Excav_mat_com1"/>
      <sheetName val="6,4_Excav_pil-21"/>
      <sheetName val="6,5_Excav_pil-41"/>
      <sheetName val="6,6_Excav_pil-61"/>
      <sheetName val="6,7_Excav_pil-81"/>
      <sheetName val="6,18_Pila1"/>
      <sheetName val="6,25_Concreto_D1"/>
      <sheetName val="6,27_Concreto_C1"/>
      <sheetName val="6,28_Concret_F1"/>
      <sheetName val="6,29_Cunetas1"/>
      <sheetName val="6,44_Mat,filtrante1"/>
      <sheetName val="6,46,1_Demolic1"/>
      <sheetName val="6,55_Reveg_1"/>
      <sheetName val="6,69,2_Concreto_42mpa1"/>
      <sheetName val="6,71_Alcanta_1"/>
      <sheetName val="8,1_Geotextil1"/>
      <sheetName val="8,4,1_Tub_filtro1"/>
      <sheetName val="8,5_Geo_Dren1"/>
      <sheetName val="8,10_Imprima1"/>
      <sheetName val="8,14_MDC-21"/>
      <sheetName val="8,15_Lineas1"/>
      <sheetName val="12,1_Tachas1"/>
      <sheetName val="12,10_Defensa1"/>
      <sheetName val="12,11_Seccion1"/>
      <sheetName val="12,13_Captafaros1"/>
      <sheetName val="220,1_Terraplen1"/>
      <sheetName val="230,P_-Mejor_4&quot;1"/>
      <sheetName val="310,10_Conformacion1"/>
      <sheetName val="630,3P_Caisson1"/>
      <sheetName val="630,7-_Concret_G1"/>
      <sheetName val="671,1_Cuneta1"/>
      <sheetName val="681,1,_Gavion1"/>
      <sheetName val="710,1,2_Señal_IV1"/>
      <sheetName val="710,1,3_Señal_V1"/>
      <sheetName val="720,1_Poste1"/>
      <sheetName val="900,1_Trans_&lt;10001"/>
      <sheetName val="900,3_Trans_Derrum1"/>
      <sheetName val="PREACTA_101"/>
      <sheetName val="Mezcla_1"/>
      <sheetName val="Fresado_1"/>
      <sheetName val="Imprimación_1"/>
      <sheetName val="Transporte_Mezcla_1"/>
      <sheetName val="Defensas_Metalicas1"/>
      <sheetName val="Base_1"/>
      <sheetName val="Transporte_Base_1"/>
      <sheetName val="Demarcación_H_1"/>
      <sheetName val="Señalizacion_Vertical_90_cm1"/>
      <sheetName val="S__Vertical_90_cm_TIPO_XI1"/>
      <sheetName val="Señalizacion_Vertical_120_cm1"/>
      <sheetName val="Señalizacion_Vertical_DCH1"/>
      <sheetName val="MINFRA-MN-IN-6-FR-2_SEGUIMIENT1"/>
      <sheetName val="Acc%20Ago-Sep_xls1"/>
      <sheetName val="Concretos_y_morteros1"/>
      <sheetName val="Datos_iniciales_1"/>
      <sheetName val="Información_de_la_Empresa1"/>
      <sheetName val="List__Análisis1"/>
      <sheetName val="List__Materiales1"/>
      <sheetName val="List__Equipo1"/>
      <sheetName val="List__Mano_de_Obra1"/>
      <sheetName val="resumen_de_cantidades1"/>
      <sheetName val="\\Amd\documentos_c\Documentos-1"/>
      <sheetName val="MC_SF_GAVIONES1"/>
      <sheetName val="Generalidades_12"/>
      <sheetName val="Generalidades_2,32"/>
      <sheetName val="Mapa_estado_42"/>
      <sheetName val="Semáforo_52"/>
      <sheetName val="Semáforo_62"/>
      <sheetName val="Tortas_72"/>
      <sheetName val="Acciden-Señal_7A2"/>
      <sheetName val="Puentes_82"/>
      <sheetName val="Críticos_92"/>
      <sheetName val="Emerg_9A2"/>
      <sheetName val="Acci-Sep-12_(2)2"/>
      <sheetName val="Acc_Ago-Sep2"/>
      <sheetName val="ESTADO_RED2"/>
      <sheetName val="Plan_auditoría2"/>
      <sheetName val="Acc_Ago-Sep_xls2"/>
      <sheetName val="Aerocivil_-_Cantidades_2"/>
      <sheetName val="Aerocivil_Acta2"/>
      <sheetName val="Aerocivil_IVA2"/>
      <sheetName val="101_Loc_Y_Repl2"/>
      <sheetName val="CRONOGRAMA_AMBIENTAL2"/>
      <sheetName val="COSTOS_INDIRECTOS2"/>
      <sheetName val="M&amp;E_2"/>
      <sheetName val="UTILIDAD_ESPERADA2"/>
      <sheetName val="SOLICITUDES_DE_PERSONAL2"/>
      <sheetName val="PLAN_DE_INVERSIÓN_ANTICIPO2"/>
      <sheetName val="3)_PRESUPUESTO2"/>
      <sheetName val="PRIMARIO_APUS2"/>
      <sheetName val="5)_P-INVERSIONES2"/>
      <sheetName val="6)_FLUJO_DE_CAJA2"/>
      <sheetName val="7)_INST_PROV2"/>
      <sheetName val="PRE-ACTA_05SC-20192"/>
      <sheetName val="1_2_Exc_2"/>
      <sheetName val="1_5_Derrum2"/>
      <sheetName val="1,6_Ad_Zodme2"/>
      <sheetName val="1,7_conform2"/>
      <sheetName val="1,14_Lleno_mec2"/>
      <sheetName val="1,17__topog2"/>
      <sheetName val="1,19_Desm2"/>
      <sheetName val="2,5_Sub_base2"/>
      <sheetName val="2_6_Base2"/>
      <sheetName val="3_4_Trans_&gt;30002"/>
      <sheetName val="4,1_Acero2"/>
      <sheetName val="4,2_Señal_I2"/>
      <sheetName val="4,5_Baranda2"/>
      <sheetName val="4,21,2,_neopreno2"/>
      <sheetName val="6,1_Exc_roca2"/>
      <sheetName val="6,2_Excav_mat_com2"/>
      <sheetName val="6,4_Excav_pil-22"/>
      <sheetName val="6,5_Excav_pil-42"/>
      <sheetName val="6,6_Excav_pil-62"/>
      <sheetName val="6,7_Excav_pil-82"/>
      <sheetName val="6,18_Pila2"/>
      <sheetName val="6,25_Concreto_D2"/>
      <sheetName val="6,27_Concreto_C2"/>
      <sheetName val="6,28_Concret_F2"/>
      <sheetName val="6,29_Cunetas2"/>
      <sheetName val="6,44_Mat,filtrante2"/>
      <sheetName val="6,46,1_Demolic2"/>
      <sheetName val="6,55_Reveg_2"/>
      <sheetName val="6,69,2_Concreto_42mpa2"/>
      <sheetName val="6,71_Alcanta_2"/>
      <sheetName val="8,1_Geotextil2"/>
      <sheetName val="8,4,1_Tub_filtro2"/>
      <sheetName val="8,5_Geo_Dren2"/>
      <sheetName val="8,10_Imprima2"/>
      <sheetName val="8,14_MDC-22"/>
      <sheetName val="8,15_Lineas2"/>
      <sheetName val="12,1_Tachas2"/>
      <sheetName val="12,10_Defensa2"/>
      <sheetName val="12,11_Seccion2"/>
      <sheetName val="12,13_Captafaros2"/>
      <sheetName val="220,1_Terraplen2"/>
      <sheetName val="230,P_-Mejor_4&quot;2"/>
      <sheetName val="310,10_Conformacion2"/>
      <sheetName val="630,3P_Caisson2"/>
      <sheetName val="630,7-_Concret_G2"/>
      <sheetName val="671,1_Cuneta2"/>
      <sheetName val="681,1,_Gavion2"/>
      <sheetName val="710,1,2_Señal_IV2"/>
      <sheetName val="710,1,3_Señal_V2"/>
      <sheetName val="720,1_Poste2"/>
      <sheetName val="900,1_Trans_&lt;10002"/>
      <sheetName val="900,3_Trans_Derrum2"/>
      <sheetName val="PREACTA_102"/>
      <sheetName val="Mezcla_2"/>
      <sheetName val="Fresado_2"/>
      <sheetName val="Imprimación_2"/>
      <sheetName val="Transporte_Mezcla_2"/>
      <sheetName val="Defensas_Metalicas2"/>
      <sheetName val="Base_2"/>
      <sheetName val="Transporte_Base_2"/>
      <sheetName val="Demarcación_H_2"/>
      <sheetName val="Señalizacion_Vertical_90_cm2"/>
      <sheetName val="S__Vertical_90_cm_TIPO_XI2"/>
      <sheetName val="Señalizacion_Vertical_120_cm2"/>
      <sheetName val="Señalizacion_Vertical_DCH2"/>
      <sheetName val="MINFRA-MN-IN-6-FR-2_SEGUIMIENT2"/>
      <sheetName val="Acc%20Ago-Sep_xls2"/>
      <sheetName val="Concretos_y_morteros2"/>
      <sheetName val="Datos_iniciales_2"/>
      <sheetName val="Información_de_la_Empresa2"/>
      <sheetName val="List__Análisis2"/>
      <sheetName val="List__Materiales2"/>
      <sheetName val="List__Equipo2"/>
      <sheetName val="List__Mano_de_Obra2"/>
      <sheetName val="resumen_de_cantidades2"/>
      <sheetName val="\\Amd\documentos_c\Documentos-2"/>
      <sheetName val="MC_SF_GAVIONES2"/>
      <sheetName val="Generalidades_13"/>
      <sheetName val="Generalidades_2,33"/>
      <sheetName val="Mapa_estado_43"/>
      <sheetName val="Semáforo_53"/>
      <sheetName val="Semáforo_63"/>
      <sheetName val="Tortas_73"/>
      <sheetName val="Acciden-Señal_7A3"/>
      <sheetName val="Puentes_83"/>
      <sheetName val="Críticos_93"/>
      <sheetName val="Emerg_9A3"/>
      <sheetName val="Acci-Sep-12_(2)3"/>
      <sheetName val="Acc_Ago-Sep3"/>
      <sheetName val="ESTADO_RED3"/>
      <sheetName val="Plan_auditoría3"/>
      <sheetName val="Acc_Ago-Sep_xls3"/>
      <sheetName val="Aerocivil_-_Cantidades_3"/>
      <sheetName val="Aerocivil_Acta3"/>
      <sheetName val="Aerocivil_IVA3"/>
      <sheetName val="101_Loc_Y_Repl3"/>
      <sheetName val="CRONOGRAMA_AMBIENTAL3"/>
      <sheetName val="COSTOS_INDIRECTOS3"/>
      <sheetName val="M&amp;E_3"/>
      <sheetName val="UTILIDAD_ESPERADA3"/>
      <sheetName val="SOLICITUDES_DE_PERSONAL3"/>
      <sheetName val="PLAN_DE_INVERSIÓN_ANTICIPO3"/>
      <sheetName val="3)_PRESUPUESTO3"/>
      <sheetName val="PRIMARIO_APUS3"/>
      <sheetName val="5)_P-INVERSIONES3"/>
      <sheetName val="6)_FLUJO_DE_CAJA3"/>
      <sheetName val="7)_INST_PROV3"/>
      <sheetName val="PRE-ACTA_05SC-20193"/>
      <sheetName val="1_2_Exc_3"/>
      <sheetName val="1_5_Derrum3"/>
      <sheetName val="1,6_Ad_Zodme3"/>
      <sheetName val="1,7_conform3"/>
      <sheetName val="1,14_Lleno_mec3"/>
      <sheetName val="1,17__topog3"/>
      <sheetName val="1,19_Desm3"/>
      <sheetName val="2,5_Sub_base3"/>
      <sheetName val="2_6_Base3"/>
      <sheetName val="3_4_Trans_&gt;30003"/>
      <sheetName val="4,1_Acero3"/>
      <sheetName val="4,2_Señal_I3"/>
      <sheetName val="4,5_Baranda3"/>
      <sheetName val="4,21,2,_neopreno3"/>
      <sheetName val="6,1_Exc_roca3"/>
      <sheetName val="6,2_Excav_mat_com3"/>
      <sheetName val="6,4_Excav_pil-23"/>
      <sheetName val="6,5_Excav_pil-43"/>
      <sheetName val="6,6_Excav_pil-63"/>
      <sheetName val="6,7_Excav_pil-83"/>
      <sheetName val="6,18_Pila3"/>
      <sheetName val="6,25_Concreto_D3"/>
      <sheetName val="6,27_Concreto_C3"/>
      <sheetName val="6,28_Concret_F3"/>
      <sheetName val="6,29_Cunetas3"/>
      <sheetName val="6,44_Mat,filtrante3"/>
      <sheetName val="6,46,1_Demolic3"/>
      <sheetName val="6,55_Reveg_3"/>
      <sheetName val="6,69,2_Concreto_42mpa3"/>
      <sheetName val="6,71_Alcanta_3"/>
      <sheetName val="8,1_Geotextil3"/>
      <sheetName val="8,4,1_Tub_filtro3"/>
      <sheetName val="8,5_Geo_Dren3"/>
      <sheetName val="8,10_Imprima3"/>
      <sheetName val="8,14_MDC-23"/>
      <sheetName val="8,15_Lineas3"/>
      <sheetName val="12,1_Tachas3"/>
      <sheetName val="12,10_Defensa3"/>
      <sheetName val="12,11_Seccion3"/>
      <sheetName val="12,13_Captafaros3"/>
      <sheetName val="220,1_Terraplen3"/>
      <sheetName val="230,P_-Mejor_4&quot;3"/>
      <sheetName val="310,10_Conformacion3"/>
      <sheetName val="630,3P_Caisson3"/>
      <sheetName val="630,7-_Concret_G3"/>
      <sheetName val="671,1_Cuneta3"/>
      <sheetName val="681,1,_Gavion3"/>
      <sheetName val="710,1,2_Señal_IV3"/>
      <sheetName val="710,1,3_Señal_V3"/>
      <sheetName val="720,1_Poste3"/>
      <sheetName val="900,1_Trans_&lt;10003"/>
      <sheetName val="900,3_Trans_Derrum3"/>
      <sheetName val="PREACTA_103"/>
      <sheetName val="Mezcla_3"/>
      <sheetName val="Fresado_3"/>
      <sheetName val="Imprimación_3"/>
      <sheetName val="Transporte_Mezcla_3"/>
      <sheetName val="Defensas_Metalicas3"/>
      <sheetName val="Base_3"/>
      <sheetName val="Transporte_Base_3"/>
      <sheetName val="Demarcación_H_3"/>
      <sheetName val="Señalizacion_Vertical_90_cm3"/>
      <sheetName val="S__Vertical_90_cm_TIPO_XI3"/>
      <sheetName val="Señalizacion_Vertical_120_cm3"/>
      <sheetName val="Señalizacion_Vertical_DCH3"/>
      <sheetName val="MINFRA-MN-IN-6-FR-2_SEGUIMIENT3"/>
      <sheetName val="Acc%20Ago-Sep_xls3"/>
      <sheetName val="Concretos_y_morteros3"/>
      <sheetName val="Datos_iniciales_3"/>
      <sheetName val="Información_de_la_Empresa3"/>
      <sheetName val="List__Análisis3"/>
      <sheetName val="List__Materiales3"/>
      <sheetName val="List__Equipo3"/>
      <sheetName val="List__Mano_de_Obra3"/>
      <sheetName val="resumen_de_cantidades3"/>
      <sheetName val="\\Amd\documentos_c\Documentos-3"/>
      <sheetName val="MC_SF_GAVIONES3"/>
      <sheetName val="Generalidades_14"/>
      <sheetName val="Generalidades_2,34"/>
      <sheetName val="Mapa_estado_44"/>
      <sheetName val="Semáforo_54"/>
      <sheetName val="Semáforo_64"/>
      <sheetName val="Tortas_74"/>
      <sheetName val="Acciden-Señal_7A4"/>
      <sheetName val="Puentes_84"/>
      <sheetName val="Críticos_94"/>
      <sheetName val="Emerg_9A4"/>
      <sheetName val="Acci-Sep-12_(2)4"/>
      <sheetName val="Acc_Ago-Sep4"/>
      <sheetName val="ESTADO_RED4"/>
      <sheetName val="Plan_auditoría4"/>
      <sheetName val="Acc_Ago-Sep_xls4"/>
      <sheetName val="Aerocivil_-_Cantidades_4"/>
      <sheetName val="Aerocivil_Acta4"/>
      <sheetName val="Aerocivil_IVA4"/>
      <sheetName val="101_Loc_Y_Repl4"/>
      <sheetName val="CRONOGRAMA_AMBIENTAL4"/>
      <sheetName val="COSTOS_INDIRECTOS4"/>
      <sheetName val="M&amp;E_4"/>
      <sheetName val="UTILIDAD_ESPERADA4"/>
      <sheetName val="SOLICITUDES_DE_PERSONAL4"/>
      <sheetName val="PLAN_DE_INVERSIÓN_ANTICIPO4"/>
      <sheetName val="3)_PRESUPUESTO4"/>
      <sheetName val="PRIMARIO_APUS4"/>
      <sheetName val="5)_P-INVERSIONES4"/>
      <sheetName val="6)_FLUJO_DE_CAJA4"/>
      <sheetName val="7)_INST_PROV4"/>
      <sheetName val="PRE-ACTA_05SC-20194"/>
      <sheetName val="1_2_Exc_4"/>
      <sheetName val="1_5_Derrum4"/>
      <sheetName val="1,6_Ad_Zodme4"/>
      <sheetName val="1,7_conform4"/>
      <sheetName val="1,14_Lleno_mec4"/>
      <sheetName val="1,17__topog4"/>
      <sheetName val="1,19_Desm4"/>
      <sheetName val="2,5_Sub_base4"/>
      <sheetName val="2_6_Base4"/>
      <sheetName val="3_4_Trans_&gt;30004"/>
      <sheetName val="4,1_Acero4"/>
      <sheetName val="4,2_Señal_I4"/>
      <sheetName val="4,5_Baranda4"/>
      <sheetName val="4,21,2,_neopreno4"/>
      <sheetName val="6,1_Exc_roca4"/>
      <sheetName val="6,2_Excav_mat_com4"/>
      <sheetName val="6,4_Excav_pil-24"/>
      <sheetName val="6,5_Excav_pil-44"/>
      <sheetName val="6,6_Excav_pil-64"/>
      <sheetName val="6,7_Excav_pil-84"/>
      <sheetName val="6,18_Pila4"/>
      <sheetName val="6,25_Concreto_D4"/>
      <sheetName val="6,27_Concreto_C4"/>
      <sheetName val="6,28_Concret_F4"/>
      <sheetName val="6,29_Cunetas4"/>
      <sheetName val="6,44_Mat,filtrante4"/>
      <sheetName val="6,46,1_Demolic4"/>
      <sheetName val="6,55_Reveg_4"/>
      <sheetName val="6,69,2_Concreto_42mpa4"/>
      <sheetName val="6,71_Alcanta_4"/>
      <sheetName val="8,1_Geotextil4"/>
      <sheetName val="8,4,1_Tub_filtro4"/>
      <sheetName val="8,5_Geo_Dren4"/>
      <sheetName val="8,10_Imprima4"/>
      <sheetName val="8,14_MDC-24"/>
      <sheetName val="8,15_Lineas4"/>
      <sheetName val="12,1_Tachas4"/>
      <sheetName val="12,10_Defensa4"/>
      <sheetName val="12,11_Seccion4"/>
      <sheetName val="12,13_Captafaros4"/>
      <sheetName val="220,1_Terraplen4"/>
      <sheetName val="230,P_-Mejor_4&quot;4"/>
      <sheetName val="310,10_Conformacion4"/>
      <sheetName val="630,3P_Caisson4"/>
      <sheetName val="630,7-_Concret_G4"/>
      <sheetName val="671,1_Cuneta4"/>
      <sheetName val="681,1,_Gavion4"/>
      <sheetName val="710,1,2_Señal_IV4"/>
      <sheetName val="710,1,3_Señal_V4"/>
      <sheetName val="720,1_Poste4"/>
      <sheetName val="900,1_Trans_&lt;10004"/>
      <sheetName val="900,3_Trans_Derrum4"/>
      <sheetName val="PREACTA_104"/>
      <sheetName val="Mezcla_4"/>
      <sheetName val="Fresado_4"/>
      <sheetName val="Imprimación_4"/>
      <sheetName val="Transporte_Mezcla_4"/>
      <sheetName val="Defensas_Metalicas4"/>
      <sheetName val="Base_4"/>
      <sheetName val="Transporte_Base_4"/>
      <sheetName val="Demarcación_H_4"/>
      <sheetName val="Señalizacion_Vertical_90_cm4"/>
      <sheetName val="S__Vertical_90_cm_TIPO_XI4"/>
      <sheetName val="Señalizacion_Vertical_120_cm4"/>
      <sheetName val="Señalizacion_Vertical_DCH4"/>
      <sheetName val="MINFRA-MN-IN-6-FR-2_SEGUIMIENT4"/>
      <sheetName val="Acc%20Ago-Sep_xls4"/>
      <sheetName val="Concretos_y_morteros4"/>
      <sheetName val="Datos_iniciales_4"/>
      <sheetName val="Información_de_la_Empresa4"/>
      <sheetName val="List__Análisis4"/>
      <sheetName val="List__Materiales4"/>
      <sheetName val="List__Equipo4"/>
      <sheetName val="List__Mano_de_Obra4"/>
      <sheetName val="resumen_de_cantidades4"/>
      <sheetName val="\\Amd\documentos_c\Documentos-4"/>
      <sheetName val="MC_SF_GAVIONES4"/>
      <sheetName val="Generalidades_15"/>
      <sheetName val="Generalidades_2,35"/>
      <sheetName val="Mapa_estado_45"/>
      <sheetName val="Semáforo_55"/>
      <sheetName val="Semáforo_65"/>
      <sheetName val="Tortas_75"/>
      <sheetName val="Acciden-Señal_7A5"/>
      <sheetName val="Puentes_85"/>
      <sheetName val="Críticos_95"/>
      <sheetName val="Emerg_9A5"/>
      <sheetName val="Acci-Sep-12_(2)5"/>
      <sheetName val="Acc_Ago-Sep5"/>
      <sheetName val="ESTADO_RED5"/>
      <sheetName val="Plan_auditoría5"/>
      <sheetName val="Acc_Ago-Sep_xls5"/>
      <sheetName val="Aerocivil_-_Cantidades_5"/>
      <sheetName val="Aerocivil_Acta5"/>
      <sheetName val="Aerocivil_IVA5"/>
      <sheetName val="101_Loc_Y_Repl5"/>
      <sheetName val="CRONOGRAMA_AMBIENTAL5"/>
      <sheetName val="COSTOS_INDIRECTOS5"/>
      <sheetName val="M&amp;E_5"/>
      <sheetName val="UTILIDAD_ESPERADA5"/>
      <sheetName val="SOLICITUDES_DE_PERSONAL5"/>
      <sheetName val="PLAN_DE_INVERSIÓN_ANTICIPO5"/>
      <sheetName val="3)_PRESUPUESTO5"/>
      <sheetName val="PRIMARIO_APUS5"/>
      <sheetName val="5)_P-INVERSIONES5"/>
      <sheetName val="6)_FLUJO_DE_CAJA5"/>
      <sheetName val="7)_INST_PROV5"/>
      <sheetName val="PRE-ACTA_05SC-20195"/>
      <sheetName val="1_2_Exc_5"/>
      <sheetName val="1_5_Derrum5"/>
      <sheetName val="1,6_Ad_Zodme5"/>
      <sheetName val="1,7_conform5"/>
      <sheetName val="1,14_Lleno_mec5"/>
      <sheetName val="1,17__topog5"/>
      <sheetName val="1,19_Desm5"/>
      <sheetName val="2,5_Sub_base5"/>
      <sheetName val="2_6_Base5"/>
      <sheetName val="3_4_Trans_&gt;30005"/>
      <sheetName val="4,1_Acero5"/>
      <sheetName val="4,2_Señal_I5"/>
      <sheetName val="4,5_Baranda5"/>
      <sheetName val="4,21,2,_neopreno5"/>
      <sheetName val="6,1_Exc_roca5"/>
      <sheetName val="6,2_Excav_mat_com5"/>
      <sheetName val="6,4_Excav_pil-25"/>
      <sheetName val="6,5_Excav_pil-45"/>
      <sheetName val="6,6_Excav_pil-65"/>
      <sheetName val="6,7_Excav_pil-85"/>
      <sheetName val="6,18_Pila5"/>
      <sheetName val="6,25_Concreto_D5"/>
      <sheetName val="6,27_Concreto_C5"/>
      <sheetName val="6,28_Concret_F5"/>
      <sheetName val="6,29_Cunetas5"/>
      <sheetName val="6,44_Mat,filtrante5"/>
      <sheetName val="6,46,1_Demolic5"/>
      <sheetName val="6,55_Reveg_5"/>
      <sheetName val="6,69,2_Concreto_42mpa5"/>
      <sheetName val="6,71_Alcanta_5"/>
      <sheetName val="8,1_Geotextil5"/>
      <sheetName val="8,4,1_Tub_filtro5"/>
      <sheetName val="8,5_Geo_Dren5"/>
      <sheetName val="8,10_Imprima5"/>
      <sheetName val="8,14_MDC-25"/>
      <sheetName val="8,15_Lineas5"/>
      <sheetName val="12,1_Tachas5"/>
      <sheetName val="12,10_Defensa5"/>
      <sheetName val="12,11_Seccion5"/>
      <sheetName val="12,13_Captafaros5"/>
      <sheetName val="220,1_Terraplen5"/>
      <sheetName val="230,P_-Mejor_4&quot;5"/>
      <sheetName val="310,10_Conformacion5"/>
      <sheetName val="630,3P_Caisson5"/>
      <sheetName val="630,7-_Concret_G5"/>
      <sheetName val="671,1_Cuneta5"/>
      <sheetName val="681,1,_Gavion5"/>
      <sheetName val="710,1,2_Señal_IV5"/>
      <sheetName val="710,1,3_Señal_V5"/>
      <sheetName val="720,1_Poste5"/>
      <sheetName val="900,1_Trans_&lt;10005"/>
      <sheetName val="900,3_Trans_Derrum5"/>
      <sheetName val="PREACTA_105"/>
      <sheetName val="Mezcla_5"/>
      <sheetName val="Fresado_5"/>
      <sheetName val="Imprimación_5"/>
      <sheetName val="Transporte_Mezcla_5"/>
      <sheetName val="Defensas_Metalicas5"/>
      <sheetName val="Base_5"/>
      <sheetName val="Transporte_Base_5"/>
      <sheetName val="Demarcación_H_5"/>
      <sheetName val="Señalizacion_Vertical_90_cm5"/>
      <sheetName val="S__Vertical_90_cm_TIPO_XI5"/>
      <sheetName val="Señalizacion_Vertical_120_cm5"/>
      <sheetName val="Señalizacion_Vertical_DCH5"/>
      <sheetName val="MINFRA-MN-IN-6-FR-2_SEGUIMIENT5"/>
      <sheetName val="Acc%20Ago-Sep_xls5"/>
      <sheetName val="Concretos_y_morteros5"/>
      <sheetName val="Datos_iniciales_5"/>
      <sheetName val="Información_de_la_Empresa5"/>
      <sheetName val="List__Análisis5"/>
      <sheetName val="List__Materiales5"/>
      <sheetName val="List__Equipo5"/>
      <sheetName val="List__Mano_de_Obra5"/>
      <sheetName val="resumen_de_cantidades5"/>
      <sheetName val="\\Amd\documentos_c\Documentos-5"/>
      <sheetName val="MC_SF_GAVIONES5"/>
      <sheetName val="Generalidades_16"/>
      <sheetName val="Generalidades_2,36"/>
      <sheetName val="Mapa_estado_46"/>
      <sheetName val="Semáforo_56"/>
      <sheetName val="Semáforo_66"/>
      <sheetName val="Tortas_76"/>
      <sheetName val="Acciden-Señal_7A6"/>
      <sheetName val="Puentes_86"/>
      <sheetName val="Críticos_96"/>
      <sheetName val="Emerg_9A6"/>
      <sheetName val="Acci-Sep-12_(2)6"/>
      <sheetName val="Acc_Ago-Sep6"/>
      <sheetName val="ESTADO_RED6"/>
      <sheetName val="Plan_auditoría6"/>
      <sheetName val="Acc_Ago-Sep_xls6"/>
      <sheetName val="Aerocivil_-_Cantidades_6"/>
      <sheetName val="Aerocivil_Acta6"/>
      <sheetName val="Aerocivil_IVA6"/>
      <sheetName val="101_Loc_Y_Repl6"/>
      <sheetName val="CRONOGRAMA_AMBIENTAL6"/>
      <sheetName val="COSTOS_INDIRECTOS6"/>
      <sheetName val="M&amp;E_6"/>
      <sheetName val="UTILIDAD_ESPERADA6"/>
      <sheetName val="SOLICITUDES_DE_PERSONAL6"/>
      <sheetName val="PLAN_DE_INVERSIÓN_ANTICIPO6"/>
      <sheetName val="3)_PRESUPUESTO6"/>
      <sheetName val="PRIMARIO_APUS6"/>
      <sheetName val="5)_P-INVERSIONES6"/>
      <sheetName val="6)_FLUJO_DE_CAJA6"/>
      <sheetName val="7)_INST_PROV6"/>
      <sheetName val="PRE-ACTA_05SC-20196"/>
      <sheetName val="1_2_Exc_6"/>
      <sheetName val="1_5_Derrum6"/>
      <sheetName val="1,6_Ad_Zodme6"/>
      <sheetName val="1,7_conform6"/>
      <sheetName val="1,14_Lleno_mec6"/>
      <sheetName val="1,17__topog6"/>
      <sheetName val="1,19_Desm6"/>
      <sheetName val="2,5_Sub_base6"/>
      <sheetName val="2_6_Base6"/>
      <sheetName val="3_4_Trans_&gt;30006"/>
      <sheetName val="4,1_Acero6"/>
      <sheetName val="4,2_Señal_I6"/>
      <sheetName val="4,5_Baranda6"/>
      <sheetName val="4,21,2,_neopreno6"/>
      <sheetName val="6,1_Exc_roca6"/>
      <sheetName val="6,2_Excav_mat_com6"/>
      <sheetName val="6,4_Excav_pil-26"/>
      <sheetName val="6,5_Excav_pil-46"/>
      <sheetName val="6,6_Excav_pil-66"/>
      <sheetName val="6,7_Excav_pil-86"/>
      <sheetName val="6,18_Pila6"/>
      <sheetName val="6,25_Concreto_D6"/>
      <sheetName val="6,27_Concreto_C6"/>
      <sheetName val="6,28_Concret_F6"/>
      <sheetName val="6,29_Cunetas6"/>
      <sheetName val="6,44_Mat,filtrante6"/>
      <sheetName val="6,46,1_Demolic6"/>
      <sheetName val="6,55_Reveg_6"/>
      <sheetName val="6,69,2_Concreto_42mpa6"/>
      <sheetName val="6,71_Alcanta_6"/>
      <sheetName val="8,1_Geotextil6"/>
      <sheetName val="8,4,1_Tub_filtro6"/>
      <sheetName val="8,5_Geo_Dren6"/>
      <sheetName val="8,10_Imprima6"/>
      <sheetName val="8,14_MDC-26"/>
      <sheetName val="8,15_Lineas6"/>
      <sheetName val="12,1_Tachas6"/>
      <sheetName val="12,10_Defensa6"/>
      <sheetName val="12,11_Seccion6"/>
      <sheetName val="12,13_Captafaros6"/>
      <sheetName val="220,1_Terraplen6"/>
      <sheetName val="230,P_-Mejor_4&quot;6"/>
      <sheetName val="310,10_Conformacion6"/>
      <sheetName val="630,3P_Caisson6"/>
      <sheetName val="630,7-_Concret_G6"/>
      <sheetName val="671,1_Cuneta6"/>
      <sheetName val="681,1,_Gavion6"/>
      <sheetName val="710,1,2_Señal_IV6"/>
      <sheetName val="710,1,3_Señal_V6"/>
      <sheetName val="720,1_Poste6"/>
      <sheetName val="900,1_Trans_&lt;10006"/>
      <sheetName val="900,3_Trans_Derrum6"/>
      <sheetName val="PREACTA_106"/>
      <sheetName val="Mezcla_6"/>
      <sheetName val="Fresado_6"/>
      <sheetName val="Imprimación_6"/>
      <sheetName val="Transporte_Mezcla_6"/>
      <sheetName val="Defensas_Metalicas6"/>
      <sheetName val="Base_6"/>
      <sheetName val="Transporte_Base_6"/>
      <sheetName val="Demarcación_H_6"/>
      <sheetName val="Señalizacion_Vertical_90_cm6"/>
      <sheetName val="S__Vertical_90_cm_TIPO_XI6"/>
      <sheetName val="Señalizacion_Vertical_120_cm6"/>
      <sheetName val="Señalizacion_Vertical_DCH6"/>
      <sheetName val="MINFRA-MN-IN-6-FR-2_SEGUIMIENT6"/>
      <sheetName val="Acc%20Ago-Sep_xls6"/>
      <sheetName val="Concretos_y_morteros6"/>
      <sheetName val="Datos_iniciales_6"/>
      <sheetName val="Información_de_la_Empresa6"/>
      <sheetName val="List__Análisis6"/>
      <sheetName val="List__Materiales6"/>
      <sheetName val="List__Equipo6"/>
      <sheetName val="List__Mano_de_Obra6"/>
      <sheetName val="resumen_de_cantidades6"/>
      <sheetName val="\\Amd\documentos_c\Documentos-6"/>
      <sheetName val="MC_SF_GAVIONES6"/>
      <sheetName val="Generalidades_17"/>
      <sheetName val="Generalidades_2,37"/>
      <sheetName val="Mapa_estado_47"/>
      <sheetName val="Semáforo_57"/>
      <sheetName val="Semáforo_67"/>
      <sheetName val="Tortas_77"/>
      <sheetName val="Acciden-Señal_7A7"/>
      <sheetName val="Puentes_87"/>
      <sheetName val="Críticos_97"/>
      <sheetName val="Emerg_9A7"/>
      <sheetName val="Acci-Sep-12_(2)7"/>
      <sheetName val="Acc_Ago-Sep7"/>
      <sheetName val="ESTADO_RED7"/>
      <sheetName val="Plan_auditoría7"/>
      <sheetName val="Acc_Ago-Sep_xls7"/>
      <sheetName val="Aerocivil_-_Cantidades_7"/>
      <sheetName val="Aerocivil_Acta7"/>
      <sheetName val="Aerocivil_IVA7"/>
      <sheetName val="101_Loc_Y_Repl7"/>
      <sheetName val="CRONOGRAMA_AMBIENTAL7"/>
      <sheetName val="COSTOS_INDIRECTOS7"/>
      <sheetName val="M&amp;E_7"/>
      <sheetName val="UTILIDAD_ESPERADA7"/>
      <sheetName val="SOLICITUDES_DE_PERSONAL7"/>
      <sheetName val="PLAN_DE_INVERSIÓN_ANTICIPO7"/>
      <sheetName val="3)_PRESUPUESTO7"/>
      <sheetName val="PRIMARIO_APUS7"/>
      <sheetName val="5)_P-INVERSIONES7"/>
      <sheetName val="6)_FLUJO_DE_CAJA7"/>
      <sheetName val="7)_INST_PROV7"/>
      <sheetName val="PRE-ACTA_05SC-20197"/>
      <sheetName val="1_2_Exc_7"/>
      <sheetName val="1_5_Derrum7"/>
      <sheetName val="1,6_Ad_Zodme7"/>
      <sheetName val="1,7_conform7"/>
      <sheetName val="1,14_Lleno_mec7"/>
      <sheetName val="1,17__topog7"/>
      <sheetName val="1,19_Desm7"/>
      <sheetName val="2,5_Sub_base7"/>
      <sheetName val="2_6_Base7"/>
      <sheetName val="3_4_Trans_&gt;30007"/>
      <sheetName val="4,1_Acero7"/>
      <sheetName val="4,2_Señal_I7"/>
      <sheetName val="4,5_Baranda7"/>
      <sheetName val="4,21,2,_neopreno7"/>
      <sheetName val="6,1_Exc_roca7"/>
      <sheetName val="6,2_Excav_mat_com7"/>
      <sheetName val="6,4_Excav_pil-27"/>
      <sheetName val="6,5_Excav_pil-47"/>
      <sheetName val="6,6_Excav_pil-67"/>
      <sheetName val="6,7_Excav_pil-87"/>
      <sheetName val="6,18_Pila7"/>
      <sheetName val="6,25_Concreto_D7"/>
      <sheetName val="6,27_Concreto_C7"/>
      <sheetName val="6,28_Concret_F7"/>
      <sheetName val="6,29_Cunetas7"/>
      <sheetName val="6,44_Mat,filtrante7"/>
      <sheetName val="6,46,1_Demolic7"/>
      <sheetName val="6,55_Reveg_7"/>
      <sheetName val="6,69,2_Concreto_42mpa7"/>
      <sheetName val="6,71_Alcanta_7"/>
      <sheetName val="8,1_Geotextil7"/>
      <sheetName val="8,4,1_Tub_filtro7"/>
      <sheetName val="8,5_Geo_Dren7"/>
      <sheetName val="8,10_Imprima7"/>
      <sheetName val="8,14_MDC-27"/>
      <sheetName val="8,15_Lineas7"/>
      <sheetName val="12,1_Tachas7"/>
      <sheetName val="12,10_Defensa7"/>
      <sheetName val="12,11_Seccion7"/>
      <sheetName val="12,13_Captafaros7"/>
      <sheetName val="220,1_Terraplen7"/>
      <sheetName val="230,P_-Mejor_4&quot;7"/>
      <sheetName val="310,10_Conformacion7"/>
      <sheetName val="630,3P_Caisson7"/>
      <sheetName val="630,7-_Concret_G7"/>
      <sheetName val="671,1_Cuneta7"/>
      <sheetName val="681,1,_Gavion7"/>
      <sheetName val="710,1,2_Señal_IV7"/>
      <sheetName val="710,1,3_Señal_V7"/>
      <sheetName val="720,1_Poste7"/>
      <sheetName val="900,1_Trans_&lt;10007"/>
      <sheetName val="900,3_Trans_Derrum7"/>
      <sheetName val="PREACTA_107"/>
      <sheetName val="Mezcla_7"/>
      <sheetName val="Fresado_7"/>
      <sheetName val="Imprimación_7"/>
      <sheetName val="Transporte_Mezcla_7"/>
      <sheetName val="Defensas_Metalicas7"/>
      <sheetName val="Base_7"/>
      <sheetName val="Transporte_Base_7"/>
      <sheetName val="Demarcación_H_7"/>
      <sheetName val="Señalizacion_Vertical_90_cm7"/>
      <sheetName val="S__Vertical_90_cm_TIPO_XI7"/>
      <sheetName val="Señalizacion_Vertical_120_cm7"/>
      <sheetName val="Señalizacion_Vertical_DCH7"/>
      <sheetName val="MINFRA-MN-IN-6-FR-2_SEGUIMIENT7"/>
      <sheetName val="Acc%20Ago-Sep_xls7"/>
      <sheetName val="Concretos_y_morteros7"/>
      <sheetName val="Datos_iniciales_7"/>
      <sheetName val="Información_de_la_Empresa7"/>
      <sheetName val="List__Análisis7"/>
      <sheetName val="List__Materiales7"/>
      <sheetName val="List__Equipo7"/>
      <sheetName val="List__Mano_de_Obra7"/>
      <sheetName val="resumen_de_cantidades7"/>
      <sheetName val="\\Amd\documentos_c\Documentos-7"/>
      <sheetName val="MC_SF_GAVIONES7"/>
      <sheetName val="Análisis de 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>
        <row r="2">
          <cell r="R2">
            <v>0</v>
          </cell>
        </row>
      </sheetData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>
        <row r="2">
          <cell r="R2">
            <v>0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>
        <row r="2">
          <cell r="R2">
            <v>0</v>
          </cell>
        </row>
      </sheetData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>
        <row r="2">
          <cell r="R2">
            <v>0</v>
          </cell>
        </row>
      </sheetData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>
        <row r="2">
          <cell r="R2">
            <v>0</v>
          </cell>
        </row>
      </sheetData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>
        <row r="2">
          <cell r="R2">
            <v>0</v>
          </cell>
        </row>
      </sheetData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>
        <row r="2">
          <cell r="R2">
            <v>0</v>
          </cell>
        </row>
      </sheetData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>
        <row r="2">
          <cell r="R2">
            <v>0</v>
          </cell>
        </row>
      </sheetData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>
        <row r="2">
          <cell r="R2">
            <v>0</v>
          </cell>
        </row>
      </sheetData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PRESUPUESTO"/>
      <sheetName val="MANO"/>
      <sheetName val="EQUIPO"/>
      <sheetName val="MATERIAL"/>
      <sheetName val="TRANSPORTE"/>
      <sheetName val="BASES"/>
      <sheetName val="FLUJOS"/>
      <sheetName val="\\Pc1\E\AMV-3005-2005\ADMON GRU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calidad"/>
      <sheetName val="HOJA BASE"/>
      <sheetName val="2121"/>
      <sheetName val="BASE"/>
      <sheetName val="General"/>
      <sheetName val="PRESUPUESTO "/>
      <sheetName val="Cuadrillas"/>
      <sheetName val="Equ"/>
      <sheetName val="Trans"/>
      <sheetName val="Mat"/>
      <sheetName val="Salarios"/>
      <sheetName val="Civil work"/>
      <sheetName val="LISTADO APU"/>
      <sheetName val="ITEM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210.2.2"/>
      <sheetName val="PESOS"/>
      <sheetName val="TARIFAS"/>
      <sheetName val="OCTUBRE"/>
      <sheetName val="Sheet1"/>
      <sheetName val="PrecRec"/>
      <sheetName val="EST2"/>
      <sheetName val="Hoja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PPTO REDUCIDO"/>
      <sheetName val="INS"/>
      <sheetName val="Presupuesto HMP E1"/>
      <sheetName val="Presupuesto HMP E2A"/>
      <sheetName val="Presupuesto HMP E2B"/>
      <sheetName val="DATOS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Insum"/>
      <sheetName val="Presupuesto remoción de derrumb"/>
      <sheetName val="Presup Av 1o de mayo con 73a 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>
        <row r="52">
          <cell r="H52">
            <v>46548</v>
          </cell>
        </row>
      </sheetData>
      <sheetData sheetId="17">
        <row r="52">
          <cell r="H52">
            <v>0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UnitPrices"/>
      <sheetName val="DATOS GRAFICOS"/>
      <sheetName val="BASE"/>
      <sheetName val="Itemes Renovación"/>
      <sheetName val="CONT_ADI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OCTUBRE"/>
      <sheetName val="320.1"/>
      <sheetName val="330.2"/>
      <sheetName val="700.1"/>
      <sheetName val="AIU"/>
      <sheetName val="Item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  <sheetName val="DATOS"/>
      <sheetName val="INFORME SEMANAL"/>
      <sheetName val="AVANCE SEMANAL"/>
      <sheetName val="CLIMA mes"/>
      <sheetName val="REG FOTO"/>
      <sheetName val="SISOMA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5">
          <cell r="C5" t="str">
            <v>OBR-002</v>
          </cell>
        </row>
      </sheetData>
      <sheetData sheetId="29"/>
      <sheetData sheetId="30"/>
      <sheetData sheetId="31"/>
      <sheetData sheetId="32"/>
      <sheetData sheetId="3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LISTA DE PRECIOS"/>
      <sheetName val="062"/>
      <sheetName val="Listado"/>
      <sheetName val="GCB2000"/>
      <sheetName val=" Liquidacion de Obra por Tramos"/>
      <sheetName val="A.P.U"/>
      <sheetName val="FORMULA"/>
      <sheetName val="CLASIFICACION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UNITARIOS"/>
      <sheetName val="THE"/>
      <sheetName val="ATHE"/>
      <sheetName val="DEST. MEDIOS"/>
      <sheetName val="COMBUASF"/>
      <sheetName val="BALCRUDO"/>
      <sheetName val="CARGASPROC."/>
      <sheetName val="G L P  FINAL"/>
      <sheetName val="5. ELECTRICO"/>
      <sheetName val="2,2,6,1 Pilotes 0,30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OCTUBRE"/>
      <sheetName val="PERSONAL"/>
      <sheetName val="Tarifa MT"/>
      <sheetName val="CURVA"/>
      <sheetName val="OBRAS SES"/>
      <sheetName val="Bajadas"/>
      <sheetName val="FINANC"/>
      <sheetName val="TODAS"/>
      <sheetName val="Summary"/>
      <sheetName val="CODCONST"/>
      <sheetName val="Requisición1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SALARIOS"/>
      <sheetName val="APU NO PREVISTO"/>
      <sheetName val="PPTA (3)"/>
      <sheetName val="PPTA (2)"/>
      <sheetName val="PPTA"/>
      <sheetName val="NARIÑO"/>
      <sheetName val="PREACTA_61"/>
      <sheetName val="A_P_U1"/>
      <sheetName val="A_P_U"/>
      <sheetName val="BALANCE"/>
      <sheetName val="ITEMS NO REVISTOS"/>
      <sheetName val="APU ELECTRICOS"/>
      <sheetName val="CONT_ADI"/>
      <sheetName val="PREACTA Y CONTRATIST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 refreshError="1"/>
      <sheetData sheetId="157"/>
      <sheetData sheetId="158" refreshError="1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/>
      <sheetData sheetId="168">
        <row r="48">
          <cell r="E48">
            <v>0</v>
          </cell>
        </row>
      </sheetData>
      <sheetData sheetId="169"/>
      <sheetData sheetId="170"/>
      <sheetData sheetId="171" refreshError="1"/>
      <sheetData sheetId="172"/>
      <sheetData sheetId="173"/>
      <sheetData sheetId="174"/>
      <sheetData sheetId="175">
        <row r="48">
          <cell r="E48">
            <v>0</v>
          </cell>
        </row>
      </sheetData>
      <sheetData sheetId="176"/>
      <sheetData sheetId="177"/>
      <sheetData sheetId="178" refreshError="1"/>
      <sheetData sheetId="17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2C80C-E0BD-4BCF-B5C0-1C9DF1C55F17}">
  <sheetPr>
    <tabColor rgb="FF00B050"/>
  </sheetPr>
  <dimension ref="A1:GP363"/>
  <sheetViews>
    <sheetView showGridLines="0" tabSelected="1" view="pageBreakPreview" zoomScale="70" zoomScaleNormal="70" zoomScaleSheetLayoutView="70" workbookViewId="0">
      <selection activeCell="F97" sqref="F97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2" customWidth="1"/>
    <col min="4" max="4" width="31.140625" style="14" customWidth="1"/>
    <col min="5" max="5" width="16.7109375" style="14" bestFit="1" customWidth="1"/>
    <col min="6" max="6" width="13.140625" style="15" customWidth="1"/>
    <col min="7" max="7" width="17.28515625" style="15" customWidth="1"/>
    <col min="8" max="8" width="28.28515625" style="1" customWidth="1"/>
    <col min="9" max="9" width="23.140625" style="1" customWidth="1"/>
    <col min="10" max="10" width="4" style="16" hidden="1" customWidth="1"/>
    <col min="11" max="11" width="5.5703125" style="1" customWidth="1"/>
    <col min="12" max="12" width="3.85546875" style="1" customWidth="1"/>
    <col min="13" max="16" width="5.28515625" style="1" customWidth="1"/>
    <col min="17" max="18" width="4.140625" style="1" customWidth="1"/>
    <col min="19" max="198" width="12.7109375" style="1" customWidth="1"/>
    <col min="199" max="238" width="13.85546875" style="2"/>
    <col min="239" max="239" width="2" style="2" customWidth="1"/>
    <col min="240" max="240" width="10.7109375" style="2" customWidth="1"/>
    <col min="241" max="241" width="53.42578125" style="2" customWidth="1"/>
    <col min="242" max="242" width="26.5703125" style="2" bestFit="1" customWidth="1"/>
    <col min="243" max="243" width="17.42578125" style="2" customWidth="1"/>
    <col min="244" max="244" width="25.140625" style="2" customWidth="1"/>
    <col min="245" max="245" width="23.140625" style="2" customWidth="1"/>
    <col min="246" max="246" width="26.140625" style="2" customWidth="1"/>
    <col min="247" max="252" width="5.28515625" style="2" customWidth="1"/>
    <col min="253" max="254" width="4.140625" style="2" customWidth="1"/>
    <col min="255" max="262" width="5.140625" style="2" customWidth="1"/>
    <col min="263" max="454" width="12.7109375" style="2" customWidth="1"/>
    <col min="455" max="494" width="13.85546875" style="2"/>
    <col min="495" max="495" width="2" style="2" customWidth="1"/>
    <col min="496" max="496" width="10.7109375" style="2" customWidth="1"/>
    <col min="497" max="497" width="53.42578125" style="2" customWidth="1"/>
    <col min="498" max="498" width="26.5703125" style="2" bestFit="1" customWidth="1"/>
    <col min="499" max="499" width="17.42578125" style="2" customWidth="1"/>
    <col min="500" max="500" width="25.140625" style="2" customWidth="1"/>
    <col min="501" max="501" width="23.140625" style="2" customWidth="1"/>
    <col min="502" max="502" width="26.140625" style="2" customWidth="1"/>
    <col min="503" max="508" width="5.28515625" style="2" customWidth="1"/>
    <col min="509" max="510" width="4.140625" style="2" customWidth="1"/>
    <col min="511" max="518" width="5.140625" style="2" customWidth="1"/>
    <col min="519" max="710" width="12.7109375" style="2" customWidth="1"/>
    <col min="711" max="750" width="13.85546875" style="2"/>
    <col min="751" max="751" width="2" style="2" customWidth="1"/>
    <col min="752" max="752" width="10.7109375" style="2" customWidth="1"/>
    <col min="753" max="753" width="53.42578125" style="2" customWidth="1"/>
    <col min="754" max="754" width="26.5703125" style="2" bestFit="1" customWidth="1"/>
    <col min="755" max="755" width="17.42578125" style="2" customWidth="1"/>
    <col min="756" max="756" width="25.140625" style="2" customWidth="1"/>
    <col min="757" max="757" width="23.140625" style="2" customWidth="1"/>
    <col min="758" max="758" width="26.140625" style="2" customWidth="1"/>
    <col min="759" max="764" width="5.28515625" style="2" customWidth="1"/>
    <col min="765" max="766" width="4.140625" style="2" customWidth="1"/>
    <col min="767" max="774" width="5.140625" style="2" customWidth="1"/>
    <col min="775" max="966" width="12.7109375" style="2" customWidth="1"/>
    <col min="967" max="1006" width="13.85546875" style="2"/>
    <col min="1007" max="1007" width="2" style="2" customWidth="1"/>
    <col min="1008" max="1008" width="10.7109375" style="2" customWidth="1"/>
    <col min="1009" max="1009" width="53.42578125" style="2" customWidth="1"/>
    <col min="1010" max="1010" width="26.5703125" style="2" bestFit="1" customWidth="1"/>
    <col min="1011" max="1011" width="17.42578125" style="2" customWidth="1"/>
    <col min="1012" max="1012" width="25.140625" style="2" customWidth="1"/>
    <col min="1013" max="1013" width="23.140625" style="2" customWidth="1"/>
    <col min="1014" max="1014" width="26.140625" style="2" customWidth="1"/>
    <col min="1015" max="1020" width="5.28515625" style="2" customWidth="1"/>
    <col min="1021" max="1022" width="4.140625" style="2" customWidth="1"/>
    <col min="1023" max="1030" width="5.140625" style="2" customWidth="1"/>
    <col min="1031" max="1222" width="12.7109375" style="2" customWidth="1"/>
    <col min="1223" max="1262" width="13.85546875" style="2"/>
    <col min="1263" max="1263" width="2" style="2" customWidth="1"/>
    <col min="1264" max="1264" width="10.7109375" style="2" customWidth="1"/>
    <col min="1265" max="1265" width="53.42578125" style="2" customWidth="1"/>
    <col min="1266" max="1266" width="26.5703125" style="2" bestFit="1" customWidth="1"/>
    <col min="1267" max="1267" width="17.42578125" style="2" customWidth="1"/>
    <col min="1268" max="1268" width="25.140625" style="2" customWidth="1"/>
    <col min="1269" max="1269" width="23.140625" style="2" customWidth="1"/>
    <col min="1270" max="1270" width="26.140625" style="2" customWidth="1"/>
    <col min="1271" max="1276" width="5.28515625" style="2" customWidth="1"/>
    <col min="1277" max="1278" width="4.140625" style="2" customWidth="1"/>
    <col min="1279" max="1286" width="5.140625" style="2" customWidth="1"/>
    <col min="1287" max="1478" width="12.7109375" style="2" customWidth="1"/>
    <col min="1479" max="1518" width="13.85546875" style="2"/>
    <col min="1519" max="1519" width="2" style="2" customWidth="1"/>
    <col min="1520" max="1520" width="10.7109375" style="2" customWidth="1"/>
    <col min="1521" max="1521" width="53.42578125" style="2" customWidth="1"/>
    <col min="1522" max="1522" width="26.5703125" style="2" bestFit="1" customWidth="1"/>
    <col min="1523" max="1523" width="17.42578125" style="2" customWidth="1"/>
    <col min="1524" max="1524" width="25.140625" style="2" customWidth="1"/>
    <col min="1525" max="1525" width="23.140625" style="2" customWidth="1"/>
    <col min="1526" max="1526" width="26.140625" style="2" customWidth="1"/>
    <col min="1527" max="1532" width="5.28515625" style="2" customWidth="1"/>
    <col min="1533" max="1534" width="4.140625" style="2" customWidth="1"/>
    <col min="1535" max="1542" width="5.140625" style="2" customWidth="1"/>
    <col min="1543" max="1734" width="12.7109375" style="2" customWidth="1"/>
    <col min="1735" max="1774" width="13.85546875" style="2"/>
    <col min="1775" max="1775" width="2" style="2" customWidth="1"/>
    <col min="1776" max="1776" width="10.7109375" style="2" customWidth="1"/>
    <col min="1777" max="1777" width="53.42578125" style="2" customWidth="1"/>
    <col min="1778" max="1778" width="26.5703125" style="2" bestFit="1" customWidth="1"/>
    <col min="1779" max="1779" width="17.42578125" style="2" customWidth="1"/>
    <col min="1780" max="1780" width="25.140625" style="2" customWidth="1"/>
    <col min="1781" max="1781" width="23.140625" style="2" customWidth="1"/>
    <col min="1782" max="1782" width="26.140625" style="2" customWidth="1"/>
    <col min="1783" max="1788" width="5.28515625" style="2" customWidth="1"/>
    <col min="1789" max="1790" width="4.140625" style="2" customWidth="1"/>
    <col min="1791" max="1798" width="5.140625" style="2" customWidth="1"/>
    <col min="1799" max="1990" width="12.7109375" style="2" customWidth="1"/>
    <col min="1991" max="2030" width="13.85546875" style="2"/>
    <col min="2031" max="2031" width="2" style="2" customWidth="1"/>
    <col min="2032" max="2032" width="10.7109375" style="2" customWidth="1"/>
    <col min="2033" max="2033" width="53.42578125" style="2" customWidth="1"/>
    <col min="2034" max="2034" width="26.5703125" style="2" bestFit="1" customWidth="1"/>
    <col min="2035" max="2035" width="17.42578125" style="2" customWidth="1"/>
    <col min="2036" max="2036" width="25.140625" style="2" customWidth="1"/>
    <col min="2037" max="2037" width="23.140625" style="2" customWidth="1"/>
    <col min="2038" max="2038" width="26.140625" style="2" customWidth="1"/>
    <col min="2039" max="2044" width="5.28515625" style="2" customWidth="1"/>
    <col min="2045" max="2046" width="4.140625" style="2" customWidth="1"/>
    <col min="2047" max="2054" width="5.140625" style="2" customWidth="1"/>
    <col min="2055" max="2246" width="12.7109375" style="2" customWidth="1"/>
    <col min="2247" max="2286" width="13.85546875" style="2"/>
    <col min="2287" max="2287" width="2" style="2" customWidth="1"/>
    <col min="2288" max="2288" width="10.7109375" style="2" customWidth="1"/>
    <col min="2289" max="2289" width="53.42578125" style="2" customWidth="1"/>
    <col min="2290" max="2290" width="26.5703125" style="2" bestFit="1" customWidth="1"/>
    <col min="2291" max="2291" width="17.42578125" style="2" customWidth="1"/>
    <col min="2292" max="2292" width="25.140625" style="2" customWidth="1"/>
    <col min="2293" max="2293" width="23.140625" style="2" customWidth="1"/>
    <col min="2294" max="2294" width="26.140625" style="2" customWidth="1"/>
    <col min="2295" max="2300" width="5.28515625" style="2" customWidth="1"/>
    <col min="2301" max="2302" width="4.140625" style="2" customWidth="1"/>
    <col min="2303" max="2310" width="5.140625" style="2" customWidth="1"/>
    <col min="2311" max="2502" width="12.7109375" style="2" customWidth="1"/>
    <col min="2503" max="2542" width="13.85546875" style="2"/>
    <col min="2543" max="2543" width="2" style="2" customWidth="1"/>
    <col min="2544" max="2544" width="10.7109375" style="2" customWidth="1"/>
    <col min="2545" max="2545" width="53.42578125" style="2" customWidth="1"/>
    <col min="2546" max="2546" width="26.5703125" style="2" bestFit="1" customWidth="1"/>
    <col min="2547" max="2547" width="17.42578125" style="2" customWidth="1"/>
    <col min="2548" max="2548" width="25.140625" style="2" customWidth="1"/>
    <col min="2549" max="2549" width="23.140625" style="2" customWidth="1"/>
    <col min="2550" max="2550" width="26.140625" style="2" customWidth="1"/>
    <col min="2551" max="2556" width="5.28515625" style="2" customWidth="1"/>
    <col min="2557" max="2558" width="4.140625" style="2" customWidth="1"/>
    <col min="2559" max="2566" width="5.140625" style="2" customWidth="1"/>
    <col min="2567" max="2758" width="12.7109375" style="2" customWidth="1"/>
    <col min="2759" max="2798" width="13.85546875" style="2"/>
    <col min="2799" max="2799" width="2" style="2" customWidth="1"/>
    <col min="2800" max="2800" width="10.7109375" style="2" customWidth="1"/>
    <col min="2801" max="2801" width="53.42578125" style="2" customWidth="1"/>
    <col min="2802" max="2802" width="26.5703125" style="2" bestFit="1" customWidth="1"/>
    <col min="2803" max="2803" width="17.42578125" style="2" customWidth="1"/>
    <col min="2804" max="2804" width="25.140625" style="2" customWidth="1"/>
    <col min="2805" max="2805" width="23.140625" style="2" customWidth="1"/>
    <col min="2806" max="2806" width="26.140625" style="2" customWidth="1"/>
    <col min="2807" max="2812" width="5.28515625" style="2" customWidth="1"/>
    <col min="2813" max="2814" width="4.140625" style="2" customWidth="1"/>
    <col min="2815" max="2822" width="5.140625" style="2" customWidth="1"/>
    <col min="2823" max="3014" width="12.7109375" style="2" customWidth="1"/>
    <col min="3015" max="3054" width="13.85546875" style="2"/>
    <col min="3055" max="3055" width="2" style="2" customWidth="1"/>
    <col min="3056" max="3056" width="10.7109375" style="2" customWidth="1"/>
    <col min="3057" max="3057" width="53.42578125" style="2" customWidth="1"/>
    <col min="3058" max="3058" width="26.5703125" style="2" bestFit="1" customWidth="1"/>
    <col min="3059" max="3059" width="17.42578125" style="2" customWidth="1"/>
    <col min="3060" max="3060" width="25.140625" style="2" customWidth="1"/>
    <col min="3061" max="3061" width="23.140625" style="2" customWidth="1"/>
    <col min="3062" max="3062" width="26.140625" style="2" customWidth="1"/>
    <col min="3063" max="3068" width="5.28515625" style="2" customWidth="1"/>
    <col min="3069" max="3070" width="4.140625" style="2" customWidth="1"/>
    <col min="3071" max="3078" width="5.140625" style="2" customWidth="1"/>
    <col min="3079" max="3270" width="12.7109375" style="2" customWidth="1"/>
    <col min="3271" max="3310" width="13.85546875" style="2"/>
    <col min="3311" max="3311" width="2" style="2" customWidth="1"/>
    <col min="3312" max="3312" width="10.7109375" style="2" customWidth="1"/>
    <col min="3313" max="3313" width="53.42578125" style="2" customWidth="1"/>
    <col min="3314" max="3314" width="26.5703125" style="2" bestFit="1" customWidth="1"/>
    <col min="3315" max="3315" width="17.42578125" style="2" customWidth="1"/>
    <col min="3316" max="3316" width="25.140625" style="2" customWidth="1"/>
    <col min="3317" max="3317" width="23.140625" style="2" customWidth="1"/>
    <col min="3318" max="3318" width="26.140625" style="2" customWidth="1"/>
    <col min="3319" max="3324" width="5.28515625" style="2" customWidth="1"/>
    <col min="3325" max="3326" width="4.140625" style="2" customWidth="1"/>
    <col min="3327" max="3334" width="5.140625" style="2" customWidth="1"/>
    <col min="3335" max="3526" width="12.7109375" style="2" customWidth="1"/>
    <col min="3527" max="3566" width="13.85546875" style="2"/>
    <col min="3567" max="3567" width="2" style="2" customWidth="1"/>
    <col min="3568" max="3568" width="10.7109375" style="2" customWidth="1"/>
    <col min="3569" max="3569" width="53.42578125" style="2" customWidth="1"/>
    <col min="3570" max="3570" width="26.5703125" style="2" bestFit="1" customWidth="1"/>
    <col min="3571" max="3571" width="17.42578125" style="2" customWidth="1"/>
    <col min="3572" max="3572" width="25.140625" style="2" customWidth="1"/>
    <col min="3573" max="3573" width="23.140625" style="2" customWidth="1"/>
    <col min="3574" max="3574" width="26.140625" style="2" customWidth="1"/>
    <col min="3575" max="3580" width="5.28515625" style="2" customWidth="1"/>
    <col min="3581" max="3582" width="4.140625" style="2" customWidth="1"/>
    <col min="3583" max="3590" width="5.140625" style="2" customWidth="1"/>
    <col min="3591" max="3782" width="12.7109375" style="2" customWidth="1"/>
    <col min="3783" max="3822" width="13.85546875" style="2"/>
    <col min="3823" max="3823" width="2" style="2" customWidth="1"/>
    <col min="3824" max="3824" width="10.7109375" style="2" customWidth="1"/>
    <col min="3825" max="3825" width="53.42578125" style="2" customWidth="1"/>
    <col min="3826" max="3826" width="26.5703125" style="2" bestFit="1" customWidth="1"/>
    <col min="3827" max="3827" width="17.42578125" style="2" customWidth="1"/>
    <col min="3828" max="3828" width="25.140625" style="2" customWidth="1"/>
    <col min="3829" max="3829" width="23.140625" style="2" customWidth="1"/>
    <col min="3830" max="3830" width="26.140625" style="2" customWidth="1"/>
    <col min="3831" max="3836" width="5.28515625" style="2" customWidth="1"/>
    <col min="3837" max="3838" width="4.140625" style="2" customWidth="1"/>
    <col min="3839" max="3846" width="5.140625" style="2" customWidth="1"/>
    <col min="3847" max="4038" width="12.7109375" style="2" customWidth="1"/>
    <col min="4039" max="4078" width="13.85546875" style="2"/>
    <col min="4079" max="4079" width="2" style="2" customWidth="1"/>
    <col min="4080" max="4080" width="10.7109375" style="2" customWidth="1"/>
    <col min="4081" max="4081" width="53.42578125" style="2" customWidth="1"/>
    <col min="4082" max="4082" width="26.5703125" style="2" bestFit="1" customWidth="1"/>
    <col min="4083" max="4083" width="17.42578125" style="2" customWidth="1"/>
    <col min="4084" max="4084" width="25.140625" style="2" customWidth="1"/>
    <col min="4085" max="4085" width="23.140625" style="2" customWidth="1"/>
    <col min="4086" max="4086" width="26.140625" style="2" customWidth="1"/>
    <col min="4087" max="4092" width="5.28515625" style="2" customWidth="1"/>
    <col min="4093" max="4094" width="4.140625" style="2" customWidth="1"/>
    <col min="4095" max="4102" width="5.140625" style="2" customWidth="1"/>
    <col min="4103" max="4294" width="12.7109375" style="2" customWidth="1"/>
    <col min="4295" max="4334" width="13.85546875" style="2"/>
    <col min="4335" max="4335" width="2" style="2" customWidth="1"/>
    <col min="4336" max="4336" width="10.7109375" style="2" customWidth="1"/>
    <col min="4337" max="4337" width="53.42578125" style="2" customWidth="1"/>
    <col min="4338" max="4338" width="26.5703125" style="2" bestFit="1" customWidth="1"/>
    <col min="4339" max="4339" width="17.42578125" style="2" customWidth="1"/>
    <col min="4340" max="4340" width="25.140625" style="2" customWidth="1"/>
    <col min="4341" max="4341" width="23.140625" style="2" customWidth="1"/>
    <col min="4342" max="4342" width="26.140625" style="2" customWidth="1"/>
    <col min="4343" max="4348" width="5.28515625" style="2" customWidth="1"/>
    <col min="4349" max="4350" width="4.140625" style="2" customWidth="1"/>
    <col min="4351" max="4358" width="5.140625" style="2" customWidth="1"/>
    <col min="4359" max="4550" width="12.7109375" style="2" customWidth="1"/>
    <col min="4551" max="4590" width="13.85546875" style="2"/>
    <col min="4591" max="4591" width="2" style="2" customWidth="1"/>
    <col min="4592" max="4592" width="10.7109375" style="2" customWidth="1"/>
    <col min="4593" max="4593" width="53.42578125" style="2" customWidth="1"/>
    <col min="4594" max="4594" width="26.5703125" style="2" bestFit="1" customWidth="1"/>
    <col min="4595" max="4595" width="17.42578125" style="2" customWidth="1"/>
    <col min="4596" max="4596" width="25.140625" style="2" customWidth="1"/>
    <col min="4597" max="4597" width="23.140625" style="2" customWidth="1"/>
    <col min="4598" max="4598" width="26.140625" style="2" customWidth="1"/>
    <col min="4599" max="4604" width="5.28515625" style="2" customWidth="1"/>
    <col min="4605" max="4606" width="4.140625" style="2" customWidth="1"/>
    <col min="4607" max="4614" width="5.140625" style="2" customWidth="1"/>
    <col min="4615" max="4806" width="12.7109375" style="2" customWidth="1"/>
    <col min="4807" max="4846" width="13.85546875" style="2"/>
    <col min="4847" max="4847" width="2" style="2" customWidth="1"/>
    <col min="4848" max="4848" width="10.7109375" style="2" customWidth="1"/>
    <col min="4849" max="4849" width="53.42578125" style="2" customWidth="1"/>
    <col min="4850" max="4850" width="26.5703125" style="2" bestFit="1" customWidth="1"/>
    <col min="4851" max="4851" width="17.42578125" style="2" customWidth="1"/>
    <col min="4852" max="4852" width="25.140625" style="2" customWidth="1"/>
    <col min="4853" max="4853" width="23.140625" style="2" customWidth="1"/>
    <col min="4854" max="4854" width="26.140625" style="2" customWidth="1"/>
    <col min="4855" max="4860" width="5.28515625" style="2" customWidth="1"/>
    <col min="4861" max="4862" width="4.140625" style="2" customWidth="1"/>
    <col min="4863" max="4870" width="5.140625" style="2" customWidth="1"/>
    <col min="4871" max="5062" width="12.7109375" style="2" customWidth="1"/>
    <col min="5063" max="5102" width="13.85546875" style="2"/>
    <col min="5103" max="5103" width="2" style="2" customWidth="1"/>
    <col min="5104" max="5104" width="10.7109375" style="2" customWidth="1"/>
    <col min="5105" max="5105" width="53.42578125" style="2" customWidth="1"/>
    <col min="5106" max="5106" width="26.5703125" style="2" bestFit="1" customWidth="1"/>
    <col min="5107" max="5107" width="17.42578125" style="2" customWidth="1"/>
    <col min="5108" max="5108" width="25.140625" style="2" customWidth="1"/>
    <col min="5109" max="5109" width="23.140625" style="2" customWidth="1"/>
    <col min="5110" max="5110" width="26.140625" style="2" customWidth="1"/>
    <col min="5111" max="5116" width="5.28515625" style="2" customWidth="1"/>
    <col min="5117" max="5118" width="4.140625" style="2" customWidth="1"/>
    <col min="5119" max="5126" width="5.140625" style="2" customWidth="1"/>
    <col min="5127" max="5318" width="12.7109375" style="2" customWidth="1"/>
    <col min="5319" max="5358" width="13.85546875" style="2"/>
    <col min="5359" max="5359" width="2" style="2" customWidth="1"/>
    <col min="5360" max="5360" width="10.7109375" style="2" customWidth="1"/>
    <col min="5361" max="5361" width="53.42578125" style="2" customWidth="1"/>
    <col min="5362" max="5362" width="26.5703125" style="2" bestFit="1" customWidth="1"/>
    <col min="5363" max="5363" width="17.42578125" style="2" customWidth="1"/>
    <col min="5364" max="5364" width="25.140625" style="2" customWidth="1"/>
    <col min="5365" max="5365" width="23.140625" style="2" customWidth="1"/>
    <col min="5366" max="5366" width="26.140625" style="2" customWidth="1"/>
    <col min="5367" max="5372" width="5.28515625" style="2" customWidth="1"/>
    <col min="5373" max="5374" width="4.140625" style="2" customWidth="1"/>
    <col min="5375" max="5382" width="5.140625" style="2" customWidth="1"/>
    <col min="5383" max="5574" width="12.7109375" style="2" customWidth="1"/>
    <col min="5575" max="5614" width="13.85546875" style="2"/>
    <col min="5615" max="5615" width="2" style="2" customWidth="1"/>
    <col min="5616" max="5616" width="10.7109375" style="2" customWidth="1"/>
    <col min="5617" max="5617" width="53.42578125" style="2" customWidth="1"/>
    <col min="5618" max="5618" width="26.5703125" style="2" bestFit="1" customWidth="1"/>
    <col min="5619" max="5619" width="17.42578125" style="2" customWidth="1"/>
    <col min="5620" max="5620" width="25.140625" style="2" customWidth="1"/>
    <col min="5621" max="5621" width="23.140625" style="2" customWidth="1"/>
    <col min="5622" max="5622" width="26.140625" style="2" customWidth="1"/>
    <col min="5623" max="5628" width="5.28515625" style="2" customWidth="1"/>
    <col min="5629" max="5630" width="4.140625" style="2" customWidth="1"/>
    <col min="5631" max="5638" width="5.140625" style="2" customWidth="1"/>
    <col min="5639" max="5830" width="12.7109375" style="2" customWidth="1"/>
    <col min="5831" max="5870" width="13.85546875" style="2"/>
    <col min="5871" max="5871" width="2" style="2" customWidth="1"/>
    <col min="5872" max="5872" width="10.7109375" style="2" customWidth="1"/>
    <col min="5873" max="5873" width="53.42578125" style="2" customWidth="1"/>
    <col min="5874" max="5874" width="26.5703125" style="2" bestFit="1" customWidth="1"/>
    <col min="5875" max="5875" width="17.42578125" style="2" customWidth="1"/>
    <col min="5876" max="5876" width="25.140625" style="2" customWidth="1"/>
    <col min="5877" max="5877" width="23.140625" style="2" customWidth="1"/>
    <col min="5878" max="5878" width="26.140625" style="2" customWidth="1"/>
    <col min="5879" max="5884" width="5.28515625" style="2" customWidth="1"/>
    <col min="5885" max="5886" width="4.140625" style="2" customWidth="1"/>
    <col min="5887" max="5894" width="5.140625" style="2" customWidth="1"/>
    <col min="5895" max="6086" width="12.7109375" style="2" customWidth="1"/>
    <col min="6087" max="6126" width="13.85546875" style="2"/>
    <col min="6127" max="6127" width="2" style="2" customWidth="1"/>
    <col min="6128" max="6128" width="10.7109375" style="2" customWidth="1"/>
    <col min="6129" max="6129" width="53.42578125" style="2" customWidth="1"/>
    <col min="6130" max="6130" width="26.5703125" style="2" bestFit="1" customWidth="1"/>
    <col min="6131" max="6131" width="17.42578125" style="2" customWidth="1"/>
    <col min="6132" max="6132" width="25.140625" style="2" customWidth="1"/>
    <col min="6133" max="6133" width="23.140625" style="2" customWidth="1"/>
    <col min="6134" max="6134" width="26.140625" style="2" customWidth="1"/>
    <col min="6135" max="6140" width="5.28515625" style="2" customWidth="1"/>
    <col min="6141" max="6142" width="4.140625" style="2" customWidth="1"/>
    <col min="6143" max="6150" width="5.140625" style="2" customWidth="1"/>
    <col min="6151" max="6342" width="12.7109375" style="2" customWidth="1"/>
    <col min="6343" max="6382" width="13.85546875" style="2"/>
    <col min="6383" max="6383" width="2" style="2" customWidth="1"/>
    <col min="6384" max="6384" width="10.7109375" style="2" customWidth="1"/>
    <col min="6385" max="6385" width="53.42578125" style="2" customWidth="1"/>
    <col min="6386" max="6386" width="26.5703125" style="2" bestFit="1" customWidth="1"/>
    <col min="6387" max="6387" width="17.42578125" style="2" customWidth="1"/>
    <col min="6388" max="6388" width="25.140625" style="2" customWidth="1"/>
    <col min="6389" max="6389" width="23.140625" style="2" customWidth="1"/>
    <col min="6390" max="6390" width="26.140625" style="2" customWidth="1"/>
    <col min="6391" max="6396" width="5.28515625" style="2" customWidth="1"/>
    <col min="6397" max="6398" width="4.140625" style="2" customWidth="1"/>
    <col min="6399" max="6406" width="5.140625" style="2" customWidth="1"/>
    <col min="6407" max="6598" width="12.7109375" style="2" customWidth="1"/>
    <col min="6599" max="6638" width="13.85546875" style="2"/>
    <col min="6639" max="6639" width="2" style="2" customWidth="1"/>
    <col min="6640" max="6640" width="10.7109375" style="2" customWidth="1"/>
    <col min="6641" max="6641" width="53.42578125" style="2" customWidth="1"/>
    <col min="6642" max="6642" width="26.5703125" style="2" bestFit="1" customWidth="1"/>
    <col min="6643" max="6643" width="17.42578125" style="2" customWidth="1"/>
    <col min="6644" max="6644" width="25.140625" style="2" customWidth="1"/>
    <col min="6645" max="6645" width="23.140625" style="2" customWidth="1"/>
    <col min="6646" max="6646" width="26.140625" style="2" customWidth="1"/>
    <col min="6647" max="6652" width="5.28515625" style="2" customWidth="1"/>
    <col min="6653" max="6654" width="4.140625" style="2" customWidth="1"/>
    <col min="6655" max="6662" width="5.140625" style="2" customWidth="1"/>
    <col min="6663" max="6854" width="12.7109375" style="2" customWidth="1"/>
    <col min="6855" max="6894" width="13.85546875" style="2"/>
    <col min="6895" max="6895" width="2" style="2" customWidth="1"/>
    <col min="6896" max="6896" width="10.7109375" style="2" customWidth="1"/>
    <col min="6897" max="6897" width="53.42578125" style="2" customWidth="1"/>
    <col min="6898" max="6898" width="26.5703125" style="2" bestFit="1" customWidth="1"/>
    <col min="6899" max="6899" width="17.42578125" style="2" customWidth="1"/>
    <col min="6900" max="6900" width="25.140625" style="2" customWidth="1"/>
    <col min="6901" max="6901" width="23.140625" style="2" customWidth="1"/>
    <col min="6902" max="6902" width="26.140625" style="2" customWidth="1"/>
    <col min="6903" max="6908" width="5.28515625" style="2" customWidth="1"/>
    <col min="6909" max="6910" width="4.140625" style="2" customWidth="1"/>
    <col min="6911" max="6918" width="5.140625" style="2" customWidth="1"/>
    <col min="6919" max="7110" width="12.7109375" style="2" customWidth="1"/>
    <col min="7111" max="7150" width="13.85546875" style="2"/>
    <col min="7151" max="7151" width="2" style="2" customWidth="1"/>
    <col min="7152" max="7152" width="10.7109375" style="2" customWidth="1"/>
    <col min="7153" max="7153" width="53.42578125" style="2" customWidth="1"/>
    <col min="7154" max="7154" width="26.5703125" style="2" bestFit="1" customWidth="1"/>
    <col min="7155" max="7155" width="17.42578125" style="2" customWidth="1"/>
    <col min="7156" max="7156" width="25.140625" style="2" customWidth="1"/>
    <col min="7157" max="7157" width="23.140625" style="2" customWidth="1"/>
    <col min="7158" max="7158" width="26.140625" style="2" customWidth="1"/>
    <col min="7159" max="7164" width="5.28515625" style="2" customWidth="1"/>
    <col min="7165" max="7166" width="4.140625" style="2" customWidth="1"/>
    <col min="7167" max="7174" width="5.140625" style="2" customWidth="1"/>
    <col min="7175" max="7366" width="12.7109375" style="2" customWidth="1"/>
    <col min="7367" max="7406" width="13.85546875" style="2"/>
    <col min="7407" max="7407" width="2" style="2" customWidth="1"/>
    <col min="7408" max="7408" width="10.7109375" style="2" customWidth="1"/>
    <col min="7409" max="7409" width="53.42578125" style="2" customWidth="1"/>
    <col min="7410" max="7410" width="26.5703125" style="2" bestFit="1" customWidth="1"/>
    <col min="7411" max="7411" width="17.42578125" style="2" customWidth="1"/>
    <col min="7412" max="7412" width="25.140625" style="2" customWidth="1"/>
    <col min="7413" max="7413" width="23.140625" style="2" customWidth="1"/>
    <col min="7414" max="7414" width="26.140625" style="2" customWidth="1"/>
    <col min="7415" max="7420" width="5.28515625" style="2" customWidth="1"/>
    <col min="7421" max="7422" width="4.140625" style="2" customWidth="1"/>
    <col min="7423" max="7430" width="5.140625" style="2" customWidth="1"/>
    <col min="7431" max="7622" width="12.7109375" style="2" customWidth="1"/>
    <col min="7623" max="7662" width="13.85546875" style="2"/>
    <col min="7663" max="7663" width="2" style="2" customWidth="1"/>
    <col min="7664" max="7664" width="10.7109375" style="2" customWidth="1"/>
    <col min="7665" max="7665" width="53.42578125" style="2" customWidth="1"/>
    <col min="7666" max="7666" width="26.5703125" style="2" bestFit="1" customWidth="1"/>
    <col min="7667" max="7667" width="17.42578125" style="2" customWidth="1"/>
    <col min="7668" max="7668" width="25.140625" style="2" customWidth="1"/>
    <col min="7669" max="7669" width="23.140625" style="2" customWidth="1"/>
    <col min="7670" max="7670" width="26.140625" style="2" customWidth="1"/>
    <col min="7671" max="7676" width="5.28515625" style="2" customWidth="1"/>
    <col min="7677" max="7678" width="4.140625" style="2" customWidth="1"/>
    <col min="7679" max="7686" width="5.140625" style="2" customWidth="1"/>
    <col min="7687" max="7878" width="12.7109375" style="2" customWidth="1"/>
    <col min="7879" max="7918" width="13.85546875" style="2"/>
    <col min="7919" max="7919" width="2" style="2" customWidth="1"/>
    <col min="7920" max="7920" width="10.7109375" style="2" customWidth="1"/>
    <col min="7921" max="7921" width="53.42578125" style="2" customWidth="1"/>
    <col min="7922" max="7922" width="26.5703125" style="2" bestFit="1" customWidth="1"/>
    <col min="7923" max="7923" width="17.42578125" style="2" customWidth="1"/>
    <col min="7924" max="7924" width="25.140625" style="2" customWidth="1"/>
    <col min="7925" max="7925" width="23.140625" style="2" customWidth="1"/>
    <col min="7926" max="7926" width="26.140625" style="2" customWidth="1"/>
    <col min="7927" max="7932" width="5.28515625" style="2" customWidth="1"/>
    <col min="7933" max="7934" width="4.140625" style="2" customWidth="1"/>
    <col min="7935" max="7942" width="5.140625" style="2" customWidth="1"/>
    <col min="7943" max="8134" width="12.7109375" style="2" customWidth="1"/>
    <col min="8135" max="8174" width="13.85546875" style="2"/>
    <col min="8175" max="8175" width="2" style="2" customWidth="1"/>
    <col min="8176" max="8176" width="10.7109375" style="2" customWidth="1"/>
    <col min="8177" max="8177" width="53.42578125" style="2" customWidth="1"/>
    <col min="8178" max="8178" width="26.5703125" style="2" bestFit="1" customWidth="1"/>
    <col min="8179" max="8179" width="17.42578125" style="2" customWidth="1"/>
    <col min="8180" max="8180" width="25.140625" style="2" customWidth="1"/>
    <col min="8181" max="8181" width="23.140625" style="2" customWidth="1"/>
    <col min="8182" max="8182" width="26.140625" style="2" customWidth="1"/>
    <col min="8183" max="8188" width="5.28515625" style="2" customWidth="1"/>
    <col min="8189" max="8190" width="4.140625" style="2" customWidth="1"/>
    <col min="8191" max="8198" width="5.140625" style="2" customWidth="1"/>
    <col min="8199" max="8390" width="12.7109375" style="2" customWidth="1"/>
    <col min="8391" max="8430" width="13.85546875" style="2"/>
    <col min="8431" max="8431" width="2" style="2" customWidth="1"/>
    <col min="8432" max="8432" width="10.7109375" style="2" customWidth="1"/>
    <col min="8433" max="8433" width="53.42578125" style="2" customWidth="1"/>
    <col min="8434" max="8434" width="26.5703125" style="2" bestFit="1" customWidth="1"/>
    <col min="8435" max="8435" width="17.42578125" style="2" customWidth="1"/>
    <col min="8436" max="8436" width="25.140625" style="2" customWidth="1"/>
    <col min="8437" max="8437" width="23.140625" style="2" customWidth="1"/>
    <col min="8438" max="8438" width="26.140625" style="2" customWidth="1"/>
    <col min="8439" max="8444" width="5.28515625" style="2" customWidth="1"/>
    <col min="8445" max="8446" width="4.140625" style="2" customWidth="1"/>
    <col min="8447" max="8454" width="5.140625" style="2" customWidth="1"/>
    <col min="8455" max="8646" width="12.7109375" style="2" customWidth="1"/>
    <col min="8647" max="8686" width="13.85546875" style="2"/>
    <col min="8687" max="8687" width="2" style="2" customWidth="1"/>
    <col min="8688" max="8688" width="10.7109375" style="2" customWidth="1"/>
    <col min="8689" max="8689" width="53.42578125" style="2" customWidth="1"/>
    <col min="8690" max="8690" width="26.5703125" style="2" bestFit="1" customWidth="1"/>
    <col min="8691" max="8691" width="17.42578125" style="2" customWidth="1"/>
    <col min="8692" max="8692" width="25.140625" style="2" customWidth="1"/>
    <col min="8693" max="8693" width="23.140625" style="2" customWidth="1"/>
    <col min="8694" max="8694" width="26.140625" style="2" customWidth="1"/>
    <col min="8695" max="8700" width="5.28515625" style="2" customWidth="1"/>
    <col min="8701" max="8702" width="4.140625" style="2" customWidth="1"/>
    <col min="8703" max="8710" width="5.140625" style="2" customWidth="1"/>
    <col min="8711" max="8902" width="12.7109375" style="2" customWidth="1"/>
    <col min="8903" max="8942" width="13.85546875" style="2"/>
    <col min="8943" max="8943" width="2" style="2" customWidth="1"/>
    <col min="8944" max="8944" width="10.7109375" style="2" customWidth="1"/>
    <col min="8945" max="8945" width="53.42578125" style="2" customWidth="1"/>
    <col min="8946" max="8946" width="26.5703125" style="2" bestFit="1" customWidth="1"/>
    <col min="8947" max="8947" width="17.42578125" style="2" customWidth="1"/>
    <col min="8948" max="8948" width="25.140625" style="2" customWidth="1"/>
    <col min="8949" max="8949" width="23.140625" style="2" customWidth="1"/>
    <col min="8950" max="8950" width="26.140625" style="2" customWidth="1"/>
    <col min="8951" max="8956" width="5.28515625" style="2" customWidth="1"/>
    <col min="8957" max="8958" width="4.140625" style="2" customWidth="1"/>
    <col min="8959" max="8966" width="5.140625" style="2" customWidth="1"/>
    <col min="8967" max="9158" width="12.7109375" style="2" customWidth="1"/>
    <col min="9159" max="9198" width="13.85546875" style="2"/>
    <col min="9199" max="9199" width="2" style="2" customWidth="1"/>
    <col min="9200" max="9200" width="10.7109375" style="2" customWidth="1"/>
    <col min="9201" max="9201" width="53.42578125" style="2" customWidth="1"/>
    <col min="9202" max="9202" width="26.5703125" style="2" bestFit="1" customWidth="1"/>
    <col min="9203" max="9203" width="17.42578125" style="2" customWidth="1"/>
    <col min="9204" max="9204" width="25.140625" style="2" customWidth="1"/>
    <col min="9205" max="9205" width="23.140625" style="2" customWidth="1"/>
    <col min="9206" max="9206" width="26.140625" style="2" customWidth="1"/>
    <col min="9207" max="9212" width="5.28515625" style="2" customWidth="1"/>
    <col min="9213" max="9214" width="4.140625" style="2" customWidth="1"/>
    <col min="9215" max="9222" width="5.140625" style="2" customWidth="1"/>
    <col min="9223" max="9414" width="12.7109375" style="2" customWidth="1"/>
    <col min="9415" max="9454" width="13.85546875" style="2"/>
    <col min="9455" max="9455" width="2" style="2" customWidth="1"/>
    <col min="9456" max="9456" width="10.7109375" style="2" customWidth="1"/>
    <col min="9457" max="9457" width="53.42578125" style="2" customWidth="1"/>
    <col min="9458" max="9458" width="26.5703125" style="2" bestFit="1" customWidth="1"/>
    <col min="9459" max="9459" width="17.42578125" style="2" customWidth="1"/>
    <col min="9460" max="9460" width="25.140625" style="2" customWidth="1"/>
    <col min="9461" max="9461" width="23.140625" style="2" customWidth="1"/>
    <col min="9462" max="9462" width="26.140625" style="2" customWidth="1"/>
    <col min="9463" max="9468" width="5.28515625" style="2" customWidth="1"/>
    <col min="9469" max="9470" width="4.140625" style="2" customWidth="1"/>
    <col min="9471" max="9478" width="5.140625" style="2" customWidth="1"/>
    <col min="9479" max="9670" width="12.7109375" style="2" customWidth="1"/>
    <col min="9671" max="9710" width="13.85546875" style="2"/>
    <col min="9711" max="9711" width="2" style="2" customWidth="1"/>
    <col min="9712" max="9712" width="10.7109375" style="2" customWidth="1"/>
    <col min="9713" max="9713" width="53.42578125" style="2" customWidth="1"/>
    <col min="9714" max="9714" width="26.5703125" style="2" bestFit="1" customWidth="1"/>
    <col min="9715" max="9715" width="17.42578125" style="2" customWidth="1"/>
    <col min="9716" max="9716" width="25.140625" style="2" customWidth="1"/>
    <col min="9717" max="9717" width="23.140625" style="2" customWidth="1"/>
    <col min="9718" max="9718" width="26.140625" style="2" customWidth="1"/>
    <col min="9719" max="9724" width="5.28515625" style="2" customWidth="1"/>
    <col min="9725" max="9726" width="4.140625" style="2" customWidth="1"/>
    <col min="9727" max="9734" width="5.140625" style="2" customWidth="1"/>
    <col min="9735" max="9926" width="12.7109375" style="2" customWidth="1"/>
    <col min="9927" max="9966" width="13.85546875" style="2"/>
    <col min="9967" max="9967" width="2" style="2" customWidth="1"/>
    <col min="9968" max="9968" width="10.7109375" style="2" customWidth="1"/>
    <col min="9969" max="9969" width="53.42578125" style="2" customWidth="1"/>
    <col min="9970" max="9970" width="26.5703125" style="2" bestFit="1" customWidth="1"/>
    <col min="9971" max="9971" width="17.42578125" style="2" customWidth="1"/>
    <col min="9972" max="9972" width="25.140625" style="2" customWidth="1"/>
    <col min="9973" max="9973" width="23.140625" style="2" customWidth="1"/>
    <col min="9974" max="9974" width="26.140625" style="2" customWidth="1"/>
    <col min="9975" max="9980" width="5.28515625" style="2" customWidth="1"/>
    <col min="9981" max="9982" width="4.140625" style="2" customWidth="1"/>
    <col min="9983" max="9990" width="5.140625" style="2" customWidth="1"/>
    <col min="9991" max="10182" width="12.7109375" style="2" customWidth="1"/>
    <col min="10183" max="10222" width="13.85546875" style="2"/>
    <col min="10223" max="10223" width="2" style="2" customWidth="1"/>
    <col min="10224" max="10224" width="10.7109375" style="2" customWidth="1"/>
    <col min="10225" max="10225" width="53.42578125" style="2" customWidth="1"/>
    <col min="10226" max="10226" width="26.5703125" style="2" bestFit="1" customWidth="1"/>
    <col min="10227" max="10227" width="17.42578125" style="2" customWidth="1"/>
    <col min="10228" max="10228" width="25.140625" style="2" customWidth="1"/>
    <col min="10229" max="10229" width="23.140625" style="2" customWidth="1"/>
    <col min="10230" max="10230" width="26.140625" style="2" customWidth="1"/>
    <col min="10231" max="10236" width="5.28515625" style="2" customWidth="1"/>
    <col min="10237" max="10238" width="4.140625" style="2" customWidth="1"/>
    <col min="10239" max="10246" width="5.140625" style="2" customWidth="1"/>
    <col min="10247" max="10438" width="12.7109375" style="2" customWidth="1"/>
    <col min="10439" max="10478" width="13.85546875" style="2"/>
    <col min="10479" max="10479" width="2" style="2" customWidth="1"/>
    <col min="10480" max="10480" width="10.7109375" style="2" customWidth="1"/>
    <col min="10481" max="10481" width="53.42578125" style="2" customWidth="1"/>
    <col min="10482" max="10482" width="26.5703125" style="2" bestFit="1" customWidth="1"/>
    <col min="10483" max="10483" width="17.42578125" style="2" customWidth="1"/>
    <col min="10484" max="10484" width="25.140625" style="2" customWidth="1"/>
    <col min="10485" max="10485" width="23.140625" style="2" customWidth="1"/>
    <col min="10486" max="10486" width="26.140625" style="2" customWidth="1"/>
    <col min="10487" max="10492" width="5.28515625" style="2" customWidth="1"/>
    <col min="10493" max="10494" width="4.140625" style="2" customWidth="1"/>
    <col min="10495" max="10502" width="5.140625" style="2" customWidth="1"/>
    <col min="10503" max="10694" width="12.7109375" style="2" customWidth="1"/>
    <col min="10695" max="10734" width="13.85546875" style="2"/>
    <col min="10735" max="10735" width="2" style="2" customWidth="1"/>
    <col min="10736" max="10736" width="10.7109375" style="2" customWidth="1"/>
    <col min="10737" max="10737" width="53.42578125" style="2" customWidth="1"/>
    <col min="10738" max="10738" width="26.5703125" style="2" bestFit="1" customWidth="1"/>
    <col min="10739" max="10739" width="17.42578125" style="2" customWidth="1"/>
    <col min="10740" max="10740" width="25.140625" style="2" customWidth="1"/>
    <col min="10741" max="10741" width="23.140625" style="2" customWidth="1"/>
    <col min="10742" max="10742" width="26.140625" style="2" customWidth="1"/>
    <col min="10743" max="10748" width="5.28515625" style="2" customWidth="1"/>
    <col min="10749" max="10750" width="4.140625" style="2" customWidth="1"/>
    <col min="10751" max="10758" width="5.140625" style="2" customWidth="1"/>
    <col min="10759" max="10950" width="12.7109375" style="2" customWidth="1"/>
    <col min="10951" max="10990" width="13.85546875" style="2"/>
    <col min="10991" max="10991" width="2" style="2" customWidth="1"/>
    <col min="10992" max="10992" width="10.7109375" style="2" customWidth="1"/>
    <col min="10993" max="10993" width="53.42578125" style="2" customWidth="1"/>
    <col min="10994" max="10994" width="26.5703125" style="2" bestFit="1" customWidth="1"/>
    <col min="10995" max="10995" width="17.42578125" style="2" customWidth="1"/>
    <col min="10996" max="10996" width="25.140625" style="2" customWidth="1"/>
    <col min="10997" max="10997" width="23.140625" style="2" customWidth="1"/>
    <col min="10998" max="10998" width="26.140625" style="2" customWidth="1"/>
    <col min="10999" max="11004" width="5.28515625" style="2" customWidth="1"/>
    <col min="11005" max="11006" width="4.140625" style="2" customWidth="1"/>
    <col min="11007" max="11014" width="5.140625" style="2" customWidth="1"/>
    <col min="11015" max="11206" width="12.7109375" style="2" customWidth="1"/>
    <col min="11207" max="11246" width="13.85546875" style="2"/>
    <col min="11247" max="11247" width="2" style="2" customWidth="1"/>
    <col min="11248" max="11248" width="10.7109375" style="2" customWidth="1"/>
    <col min="11249" max="11249" width="53.42578125" style="2" customWidth="1"/>
    <col min="11250" max="11250" width="26.5703125" style="2" bestFit="1" customWidth="1"/>
    <col min="11251" max="11251" width="17.42578125" style="2" customWidth="1"/>
    <col min="11252" max="11252" width="25.140625" style="2" customWidth="1"/>
    <col min="11253" max="11253" width="23.140625" style="2" customWidth="1"/>
    <col min="11254" max="11254" width="26.140625" style="2" customWidth="1"/>
    <col min="11255" max="11260" width="5.28515625" style="2" customWidth="1"/>
    <col min="11261" max="11262" width="4.140625" style="2" customWidth="1"/>
    <col min="11263" max="11270" width="5.140625" style="2" customWidth="1"/>
    <col min="11271" max="11462" width="12.7109375" style="2" customWidth="1"/>
    <col min="11463" max="11502" width="13.85546875" style="2"/>
    <col min="11503" max="11503" width="2" style="2" customWidth="1"/>
    <col min="11504" max="11504" width="10.7109375" style="2" customWidth="1"/>
    <col min="11505" max="11505" width="53.42578125" style="2" customWidth="1"/>
    <col min="11506" max="11506" width="26.5703125" style="2" bestFit="1" customWidth="1"/>
    <col min="11507" max="11507" width="17.42578125" style="2" customWidth="1"/>
    <col min="11508" max="11508" width="25.140625" style="2" customWidth="1"/>
    <col min="11509" max="11509" width="23.140625" style="2" customWidth="1"/>
    <col min="11510" max="11510" width="26.140625" style="2" customWidth="1"/>
    <col min="11511" max="11516" width="5.28515625" style="2" customWidth="1"/>
    <col min="11517" max="11518" width="4.140625" style="2" customWidth="1"/>
    <col min="11519" max="11526" width="5.140625" style="2" customWidth="1"/>
    <col min="11527" max="11718" width="12.7109375" style="2" customWidth="1"/>
    <col min="11719" max="11758" width="13.85546875" style="2"/>
    <col min="11759" max="11759" width="2" style="2" customWidth="1"/>
    <col min="11760" max="11760" width="10.7109375" style="2" customWidth="1"/>
    <col min="11761" max="11761" width="53.42578125" style="2" customWidth="1"/>
    <col min="11762" max="11762" width="26.5703125" style="2" bestFit="1" customWidth="1"/>
    <col min="11763" max="11763" width="17.42578125" style="2" customWidth="1"/>
    <col min="11764" max="11764" width="25.140625" style="2" customWidth="1"/>
    <col min="11765" max="11765" width="23.140625" style="2" customWidth="1"/>
    <col min="11766" max="11766" width="26.140625" style="2" customWidth="1"/>
    <col min="11767" max="11772" width="5.28515625" style="2" customWidth="1"/>
    <col min="11773" max="11774" width="4.140625" style="2" customWidth="1"/>
    <col min="11775" max="11782" width="5.140625" style="2" customWidth="1"/>
    <col min="11783" max="11974" width="12.7109375" style="2" customWidth="1"/>
    <col min="11975" max="12014" width="13.85546875" style="2"/>
    <col min="12015" max="12015" width="2" style="2" customWidth="1"/>
    <col min="12016" max="12016" width="10.7109375" style="2" customWidth="1"/>
    <col min="12017" max="12017" width="53.42578125" style="2" customWidth="1"/>
    <col min="12018" max="12018" width="26.5703125" style="2" bestFit="1" customWidth="1"/>
    <col min="12019" max="12019" width="17.42578125" style="2" customWidth="1"/>
    <col min="12020" max="12020" width="25.140625" style="2" customWidth="1"/>
    <col min="12021" max="12021" width="23.140625" style="2" customWidth="1"/>
    <col min="12022" max="12022" width="26.140625" style="2" customWidth="1"/>
    <col min="12023" max="12028" width="5.28515625" style="2" customWidth="1"/>
    <col min="12029" max="12030" width="4.140625" style="2" customWidth="1"/>
    <col min="12031" max="12038" width="5.140625" style="2" customWidth="1"/>
    <col min="12039" max="12230" width="12.7109375" style="2" customWidth="1"/>
    <col min="12231" max="12270" width="13.85546875" style="2"/>
    <col min="12271" max="12271" width="2" style="2" customWidth="1"/>
    <col min="12272" max="12272" width="10.7109375" style="2" customWidth="1"/>
    <col min="12273" max="12273" width="53.42578125" style="2" customWidth="1"/>
    <col min="12274" max="12274" width="26.5703125" style="2" bestFit="1" customWidth="1"/>
    <col min="12275" max="12275" width="17.42578125" style="2" customWidth="1"/>
    <col min="12276" max="12276" width="25.140625" style="2" customWidth="1"/>
    <col min="12277" max="12277" width="23.140625" style="2" customWidth="1"/>
    <col min="12278" max="12278" width="26.140625" style="2" customWidth="1"/>
    <col min="12279" max="12284" width="5.28515625" style="2" customWidth="1"/>
    <col min="12285" max="12286" width="4.140625" style="2" customWidth="1"/>
    <col min="12287" max="12294" width="5.140625" style="2" customWidth="1"/>
    <col min="12295" max="12486" width="12.7109375" style="2" customWidth="1"/>
    <col min="12487" max="12526" width="13.85546875" style="2"/>
    <col min="12527" max="12527" width="2" style="2" customWidth="1"/>
    <col min="12528" max="12528" width="10.7109375" style="2" customWidth="1"/>
    <col min="12529" max="12529" width="53.42578125" style="2" customWidth="1"/>
    <col min="12530" max="12530" width="26.5703125" style="2" bestFit="1" customWidth="1"/>
    <col min="12531" max="12531" width="17.42578125" style="2" customWidth="1"/>
    <col min="12532" max="12532" width="25.140625" style="2" customWidth="1"/>
    <col min="12533" max="12533" width="23.140625" style="2" customWidth="1"/>
    <col min="12534" max="12534" width="26.140625" style="2" customWidth="1"/>
    <col min="12535" max="12540" width="5.28515625" style="2" customWidth="1"/>
    <col min="12541" max="12542" width="4.140625" style="2" customWidth="1"/>
    <col min="12543" max="12550" width="5.140625" style="2" customWidth="1"/>
    <col min="12551" max="12742" width="12.7109375" style="2" customWidth="1"/>
    <col min="12743" max="12782" width="13.85546875" style="2"/>
    <col min="12783" max="12783" width="2" style="2" customWidth="1"/>
    <col min="12784" max="12784" width="10.7109375" style="2" customWidth="1"/>
    <col min="12785" max="12785" width="53.42578125" style="2" customWidth="1"/>
    <col min="12786" max="12786" width="26.5703125" style="2" bestFit="1" customWidth="1"/>
    <col min="12787" max="12787" width="17.42578125" style="2" customWidth="1"/>
    <col min="12788" max="12788" width="25.140625" style="2" customWidth="1"/>
    <col min="12789" max="12789" width="23.140625" style="2" customWidth="1"/>
    <col min="12790" max="12790" width="26.140625" style="2" customWidth="1"/>
    <col min="12791" max="12796" width="5.28515625" style="2" customWidth="1"/>
    <col min="12797" max="12798" width="4.140625" style="2" customWidth="1"/>
    <col min="12799" max="12806" width="5.140625" style="2" customWidth="1"/>
    <col min="12807" max="12998" width="12.7109375" style="2" customWidth="1"/>
    <col min="12999" max="13038" width="13.85546875" style="2"/>
    <col min="13039" max="13039" width="2" style="2" customWidth="1"/>
    <col min="13040" max="13040" width="10.7109375" style="2" customWidth="1"/>
    <col min="13041" max="13041" width="53.42578125" style="2" customWidth="1"/>
    <col min="13042" max="13042" width="26.5703125" style="2" bestFit="1" customWidth="1"/>
    <col min="13043" max="13043" width="17.42578125" style="2" customWidth="1"/>
    <col min="13044" max="13044" width="25.140625" style="2" customWidth="1"/>
    <col min="13045" max="13045" width="23.140625" style="2" customWidth="1"/>
    <col min="13046" max="13046" width="26.140625" style="2" customWidth="1"/>
    <col min="13047" max="13052" width="5.28515625" style="2" customWidth="1"/>
    <col min="13053" max="13054" width="4.140625" style="2" customWidth="1"/>
    <col min="13055" max="13062" width="5.140625" style="2" customWidth="1"/>
    <col min="13063" max="13254" width="12.7109375" style="2" customWidth="1"/>
    <col min="13255" max="13294" width="13.85546875" style="2"/>
    <col min="13295" max="13295" width="2" style="2" customWidth="1"/>
    <col min="13296" max="13296" width="10.7109375" style="2" customWidth="1"/>
    <col min="13297" max="13297" width="53.42578125" style="2" customWidth="1"/>
    <col min="13298" max="13298" width="26.5703125" style="2" bestFit="1" customWidth="1"/>
    <col min="13299" max="13299" width="17.42578125" style="2" customWidth="1"/>
    <col min="13300" max="13300" width="25.140625" style="2" customWidth="1"/>
    <col min="13301" max="13301" width="23.140625" style="2" customWidth="1"/>
    <col min="13302" max="13302" width="26.140625" style="2" customWidth="1"/>
    <col min="13303" max="13308" width="5.28515625" style="2" customWidth="1"/>
    <col min="13309" max="13310" width="4.140625" style="2" customWidth="1"/>
    <col min="13311" max="13318" width="5.140625" style="2" customWidth="1"/>
    <col min="13319" max="13510" width="12.7109375" style="2" customWidth="1"/>
    <col min="13511" max="13550" width="13.85546875" style="2"/>
    <col min="13551" max="13551" width="2" style="2" customWidth="1"/>
    <col min="13552" max="13552" width="10.7109375" style="2" customWidth="1"/>
    <col min="13553" max="13553" width="53.42578125" style="2" customWidth="1"/>
    <col min="13554" max="13554" width="26.5703125" style="2" bestFit="1" customWidth="1"/>
    <col min="13555" max="13555" width="17.42578125" style="2" customWidth="1"/>
    <col min="13556" max="13556" width="25.140625" style="2" customWidth="1"/>
    <col min="13557" max="13557" width="23.140625" style="2" customWidth="1"/>
    <col min="13558" max="13558" width="26.140625" style="2" customWidth="1"/>
    <col min="13559" max="13564" width="5.28515625" style="2" customWidth="1"/>
    <col min="13565" max="13566" width="4.140625" style="2" customWidth="1"/>
    <col min="13567" max="13574" width="5.140625" style="2" customWidth="1"/>
    <col min="13575" max="13766" width="12.7109375" style="2" customWidth="1"/>
    <col min="13767" max="13806" width="13.85546875" style="2"/>
    <col min="13807" max="13807" width="2" style="2" customWidth="1"/>
    <col min="13808" max="13808" width="10.7109375" style="2" customWidth="1"/>
    <col min="13809" max="13809" width="53.42578125" style="2" customWidth="1"/>
    <col min="13810" max="13810" width="26.5703125" style="2" bestFit="1" customWidth="1"/>
    <col min="13811" max="13811" width="17.42578125" style="2" customWidth="1"/>
    <col min="13812" max="13812" width="25.140625" style="2" customWidth="1"/>
    <col min="13813" max="13813" width="23.140625" style="2" customWidth="1"/>
    <col min="13814" max="13814" width="26.140625" style="2" customWidth="1"/>
    <col min="13815" max="13820" width="5.28515625" style="2" customWidth="1"/>
    <col min="13821" max="13822" width="4.140625" style="2" customWidth="1"/>
    <col min="13823" max="13830" width="5.140625" style="2" customWidth="1"/>
    <col min="13831" max="14022" width="12.7109375" style="2" customWidth="1"/>
    <col min="14023" max="14062" width="13.85546875" style="2"/>
    <col min="14063" max="14063" width="2" style="2" customWidth="1"/>
    <col min="14064" max="14064" width="10.7109375" style="2" customWidth="1"/>
    <col min="14065" max="14065" width="53.42578125" style="2" customWidth="1"/>
    <col min="14066" max="14066" width="26.5703125" style="2" bestFit="1" customWidth="1"/>
    <col min="14067" max="14067" width="17.42578125" style="2" customWidth="1"/>
    <col min="14068" max="14068" width="25.140625" style="2" customWidth="1"/>
    <col min="14069" max="14069" width="23.140625" style="2" customWidth="1"/>
    <col min="14070" max="14070" width="26.140625" style="2" customWidth="1"/>
    <col min="14071" max="14076" width="5.28515625" style="2" customWidth="1"/>
    <col min="14077" max="14078" width="4.140625" style="2" customWidth="1"/>
    <col min="14079" max="14086" width="5.140625" style="2" customWidth="1"/>
    <col min="14087" max="14278" width="12.7109375" style="2" customWidth="1"/>
    <col min="14279" max="14318" width="13.85546875" style="2"/>
    <col min="14319" max="14319" width="2" style="2" customWidth="1"/>
    <col min="14320" max="14320" width="10.7109375" style="2" customWidth="1"/>
    <col min="14321" max="14321" width="53.42578125" style="2" customWidth="1"/>
    <col min="14322" max="14322" width="26.5703125" style="2" bestFit="1" customWidth="1"/>
    <col min="14323" max="14323" width="17.42578125" style="2" customWidth="1"/>
    <col min="14324" max="14324" width="25.140625" style="2" customWidth="1"/>
    <col min="14325" max="14325" width="23.140625" style="2" customWidth="1"/>
    <col min="14326" max="14326" width="26.140625" style="2" customWidth="1"/>
    <col min="14327" max="14332" width="5.28515625" style="2" customWidth="1"/>
    <col min="14333" max="14334" width="4.140625" style="2" customWidth="1"/>
    <col min="14335" max="14342" width="5.140625" style="2" customWidth="1"/>
    <col min="14343" max="14534" width="12.7109375" style="2" customWidth="1"/>
    <col min="14535" max="14574" width="13.85546875" style="2"/>
    <col min="14575" max="14575" width="2" style="2" customWidth="1"/>
    <col min="14576" max="14576" width="10.7109375" style="2" customWidth="1"/>
    <col min="14577" max="14577" width="53.42578125" style="2" customWidth="1"/>
    <col min="14578" max="14578" width="26.5703125" style="2" bestFit="1" customWidth="1"/>
    <col min="14579" max="14579" width="17.42578125" style="2" customWidth="1"/>
    <col min="14580" max="14580" width="25.140625" style="2" customWidth="1"/>
    <col min="14581" max="14581" width="23.140625" style="2" customWidth="1"/>
    <col min="14582" max="14582" width="26.140625" style="2" customWidth="1"/>
    <col min="14583" max="14588" width="5.28515625" style="2" customWidth="1"/>
    <col min="14589" max="14590" width="4.140625" style="2" customWidth="1"/>
    <col min="14591" max="14598" width="5.140625" style="2" customWidth="1"/>
    <col min="14599" max="14790" width="12.7109375" style="2" customWidth="1"/>
    <col min="14791" max="14830" width="13.85546875" style="2"/>
    <col min="14831" max="14831" width="2" style="2" customWidth="1"/>
    <col min="14832" max="14832" width="10.7109375" style="2" customWidth="1"/>
    <col min="14833" max="14833" width="53.42578125" style="2" customWidth="1"/>
    <col min="14834" max="14834" width="26.5703125" style="2" bestFit="1" customWidth="1"/>
    <col min="14835" max="14835" width="17.42578125" style="2" customWidth="1"/>
    <col min="14836" max="14836" width="25.140625" style="2" customWidth="1"/>
    <col min="14837" max="14837" width="23.140625" style="2" customWidth="1"/>
    <col min="14838" max="14838" width="26.140625" style="2" customWidth="1"/>
    <col min="14839" max="14844" width="5.28515625" style="2" customWidth="1"/>
    <col min="14845" max="14846" width="4.140625" style="2" customWidth="1"/>
    <col min="14847" max="14854" width="5.140625" style="2" customWidth="1"/>
    <col min="14855" max="15046" width="12.7109375" style="2" customWidth="1"/>
    <col min="15047" max="15086" width="13.85546875" style="2"/>
    <col min="15087" max="15087" width="2" style="2" customWidth="1"/>
    <col min="15088" max="15088" width="10.7109375" style="2" customWidth="1"/>
    <col min="15089" max="15089" width="53.42578125" style="2" customWidth="1"/>
    <col min="15090" max="15090" width="26.5703125" style="2" bestFit="1" customWidth="1"/>
    <col min="15091" max="15091" width="17.42578125" style="2" customWidth="1"/>
    <col min="15092" max="15092" width="25.140625" style="2" customWidth="1"/>
    <col min="15093" max="15093" width="23.140625" style="2" customWidth="1"/>
    <col min="15094" max="15094" width="26.140625" style="2" customWidth="1"/>
    <col min="15095" max="15100" width="5.28515625" style="2" customWidth="1"/>
    <col min="15101" max="15102" width="4.140625" style="2" customWidth="1"/>
    <col min="15103" max="15110" width="5.140625" style="2" customWidth="1"/>
    <col min="15111" max="15302" width="12.7109375" style="2" customWidth="1"/>
    <col min="15303" max="15342" width="13.85546875" style="2"/>
    <col min="15343" max="15343" width="2" style="2" customWidth="1"/>
    <col min="15344" max="15344" width="10.7109375" style="2" customWidth="1"/>
    <col min="15345" max="15345" width="53.42578125" style="2" customWidth="1"/>
    <col min="15346" max="15346" width="26.5703125" style="2" bestFit="1" customWidth="1"/>
    <col min="15347" max="15347" width="17.42578125" style="2" customWidth="1"/>
    <col min="15348" max="15348" width="25.140625" style="2" customWidth="1"/>
    <col min="15349" max="15349" width="23.140625" style="2" customWidth="1"/>
    <col min="15350" max="15350" width="26.140625" style="2" customWidth="1"/>
    <col min="15351" max="15356" width="5.28515625" style="2" customWidth="1"/>
    <col min="15357" max="15358" width="4.140625" style="2" customWidth="1"/>
    <col min="15359" max="15366" width="5.140625" style="2" customWidth="1"/>
    <col min="15367" max="15558" width="12.7109375" style="2" customWidth="1"/>
    <col min="15559" max="15598" width="13.85546875" style="2"/>
    <col min="15599" max="15599" width="2" style="2" customWidth="1"/>
    <col min="15600" max="15600" width="10.7109375" style="2" customWidth="1"/>
    <col min="15601" max="15601" width="53.42578125" style="2" customWidth="1"/>
    <col min="15602" max="15602" width="26.5703125" style="2" bestFit="1" customWidth="1"/>
    <col min="15603" max="15603" width="17.42578125" style="2" customWidth="1"/>
    <col min="15604" max="15604" width="25.140625" style="2" customWidth="1"/>
    <col min="15605" max="15605" width="23.140625" style="2" customWidth="1"/>
    <col min="15606" max="15606" width="26.140625" style="2" customWidth="1"/>
    <col min="15607" max="15612" width="5.28515625" style="2" customWidth="1"/>
    <col min="15613" max="15614" width="4.140625" style="2" customWidth="1"/>
    <col min="15615" max="15622" width="5.140625" style="2" customWidth="1"/>
    <col min="15623" max="15814" width="12.7109375" style="2" customWidth="1"/>
    <col min="15815" max="15854" width="13.85546875" style="2"/>
    <col min="15855" max="15855" width="2" style="2" customWidth="1"/>
    <col min="15856" max="15856" width="10.7109375" style="2" customWidth="1"/>
    <col min="15857" max="15857" width="53.42578125" style="2" customWidth="1"/>
    <col min="15858" max="15858" width="26.5703125" style="2" bestFit="1" customWidth="1"/>
    <col min="15859" max="15859" width="17.42578125" style="2" customWidth="1"/>
    <col min="15860" max="15860" width="25.140625" style="2" customWidth="1"/>
    <col min="15861" max="15861" width="23.140625" style="2" customWidth="1"/>
    <col min="15862" max="15862" width="26.140625" style="2" customWidth="1"/>
    <col min="15863" max="15868" width="5.28515625" style="2" customWidth="1"/>
    <col min="15869" max="15870" width="4.140625" style="2" customWidth="1"/>
    <col min="15871" max="15878" width="5.140625" style="2" customWidth="1"/>
    <col min="15879" max="16070" width="12.7109375" style="2" customWidth="1"/>
    <col min="16071" max="16110" width="13.85546875" style="2"/>
    <col min="16111" max="16111" width="2" style="2" customWidth="1"/>
    <col min="16112" max="16112" width="10.7109375" style="2" customWidth="1"/>
    <col min="16113" max="16113" width="53.42578125" style="2" customWidth="1"/>
    <col min="16114" max="16114" width="26.5703125" style="2" bestFit="1" customWidth="1"/>
    <col min="16115" max="16115" width="17.42578125" style="2" customWidth="1"/>
    <col min="16116" max="16116" width="25.140625" style="2" customWidth="1"/>
    <col min="16117" max="16117" width="23.140625" style="2" customWidth="1"/>
    <col min="16118" max="16118" width="26.140625" style="2" customWidth="1"/>
    <col min="16119" max="16124" width="5.28515625" style="2" customWidth="1"/>
    <col min="16125" max="16126" width="4.140625" style="2" customWidth="1"/>
    <col min="16127" max="16134" width="5.140625" style="2" customWidth="1"/>
    <col min="16135" max="16326" width="12.7109375" style="2" customWidth="1"/>
    <col min="16327" max="16384" width="13.85546875" style="2"/>
  </cols>
  <sheetData>
    <row r="1" spans="1:198" x14ac:dyDescent="0.3">
      <c r="A1" s="91"/>
      <c r="B1" s="92"/>
      <c r="C1" s="93"/>
      <c r="D1" s="94"/>
      <c r="E1" s="94"/>
      <c r="F1" s="95"/>
      <c r="G1" s="95"/>
      <c r="H1" s="96"/>
      <c r="I1" s="96"/>
      <c r="J1" s="97"/>
      <c r="K1" s="96"/>
      <c r="L1" s="98"/>
    </row>
    <row r="2" spans="1:198" ht="23.25" customHeight="1" x14ac:dyDescent="0.3">
      <c r="A2" s="99"/>
      <c r="B2" s="215"/>
      <c r="C2" s="216"/>
      <c r="D2" s="221" t="s">
        <v>39</v>
      </c>
      <c r="E2" s="222"/>
      <c r="F2" s="222"/>
      <c r="G2" s="222"/>
      <c r="H2" s="223"/>
      <c r="I2" s="201"/>
      <c r="J2" s="202"/>
      <c r="K2" s="203"/>
      <c r="L2" s="100"/>
    </row>
    <row r="3" spans="1:198" ht="23.25" customHeight="1" x14ac:dyDescent="0.3">
      <c r="A3" s="99"/>
      <c r="B3" s="217"/>
      <c r="C3" s="218"/>
      <c r="D3" s="224"/>
      <c r="E3" s="225"/>
      <c r="F3" s="225"/>
      <c r="G3" s="225"/>
      <c r="H3" s="226"/>
      <c r="I3" s="201" t="s">
        <v>40</v>
      </c>
      <c r="J3" s="202"/>
      <c r="K3" s="203"/>
      <c r="L3" s="100"/>
    </row>
    <row r="4" spans="1:198" ht="23.25" customHeight="1" x14ac:dyDescent="0.3">
      <c r="A4" s="99"/>
      <c r="B4" s="219"/>
      <c r="C4" s="220"/>
      <c r="D4" s="227" t="s">
        <v>38</v>
      </c>
      <c r="E4" s="228"/>
      <c r="F4" s="228"/>
      <c r="G4" s="228"/>
      <c r="H4" s="216"/>
      <c r="I4" s="201" t="s">
        <v>41</v>
      </c>
      <c r="J4" s="202"/>
      <c r="K4" s="203"/>
      <c r="L4" s="100"/>
    </row>
    <row r="5" spans="1:198" ht="21" customHeight="1" x14ac:dyDescent="0.3">
      <c r="A5" s="99"/>
      <c r="B5" s="230" t="s">
        <v>43</v>
      </c>
      <c r="C5" s="231"/>
      <c r="D5" s="219"/>
      <c r="E5" s="229"/>
      <c r="F5" s="229"/>
      <c r="G5" s="229"/>
      <c r="H5" s="220"/>
      <c r="I5" s="201" t="s">
        <v>42</v>
      </c>
      <c r="J5" s="202"/>
      <c r="K5" s="203"/>
      <c r="L5" s="100"/>
    </row>
    <row r="6" spans="1:198" ht="15.75" customHeight="1" thickBot="1" x14ac:dyDescent="0.35">
      <c r="A6" s="99"/>
      <c r="B6" s="103"/>
      <c r="C6" s="103"/>
      <c r="D6" s="105"/>
      <c r="H6" s="107"/>
      <c r="I6" s="107"/>
      <c r="J6" s="119"/>
      <c r="K6" s="107"/>
      <c r="L6" s="100"/>
    </row>
    <row r="7" spans="1:198" ht="17.25" hidden="1" thickBot="1" x14ac:dyDescent="0.35">
      <c r="A7" s="99"/>
      <c r="B7" s="91"/>
      <c r="C7" s="2"/>
      <c r="E7" s="94"/>
      <c r="F7" s="95"/>
      <c r="L7" s="120"/>
    </row>
    <row r="8" spans="1:198" ht="17.25" thickBot="1" x14ac:dyDescent="0.35">
      <c r="A8" s="99"/>
      <c r="B8" s="91"/>
      <c r="C8" s="93"/>
      <c r="D8" s="94"/>
      <c r="E8" s="94"/>
      <c r="F8" s="95"/>
      <c r="G8" s="95"/>
      <c r="H8" s="96"/>
      <c r="I8" s="96"/>
      <c r="J8" s="97"/>
      <c r="K8" s="98"/>
      <c r="L8" s="120"/>
    </row>
    <row r="9" spans="1:198" ht="16.5" customHeight="1" thickBot="1" x14ac:dyDescent="0.35">
      <c r="A9" s="99"/>
      <c r="B9" s="123"/>
      <c r="C9" s="204" t="s">
        <v>135</v>
      </c>
      <c r="D9" s="205"/>
      <c r="E9" s="205"/>
      <c r="F9" s="205"/>
      <c r="G9" s="205"/>
      <c r="H9" s="205"/>
      <c r="I9" s="206"/>
      <c r="J9" s="17"/>
      <c r="K9" s="100"/>
      <c r="L9" s="120"/>
    </row>
    <row r="10" spans="1:198" ht="24.75" customHeight="1" x14ac:dyDescent="0.3">
      <c r="A10" s="99"/>
      <c r="B10" s="123"/>
      <c r="C10" s="207" t="s">
        <v>35</v>
      </c>
      <c r="D10" s="208"/>
      <c r="E10" s="208"/>
      <c r="F10" s="208"/>
      <c r="G10" s="208"/>
      <c r="H10" s="208"/>
      <c r="I10" s="209"/>
      <c r="J10" s="18"/>
      <c r="K10" s="100"/>
      <c r="L10" s="120"/>
    </row>
    <row r="11" spans="1:198" ht="26.25" customHeight="1" thickBot="1" x14ac:dyDescent="0.35">
      <c r="A11" s="99"/>
      <c r="B11" s="123"/>
      <c r="C11" s="210"/>
      <c r="D11" s="211"/>
      <c r="E11" s="211"/>
      <c r="F11" s="211"/>
      <c r="G11" s="211"/>
      <c r="H11" s="211"/>
      <c r="I11" s="212"/>
      <c r="J11" s="18"/>
      <c r="K11" s="100"/>
      <c r="L11" s="120"/>
    </row>
    <row r="12" spans="1:198" s="3" customFormat="1" x14ac:dyDescent="0.3">
      <c r="A12" s="101"/>
      <c r="B12" s="125"/>
      <c r="C12" s="192" t="s">
        <v>121</v>
      </c>
      <c r="D12" s="213" t="s">
        <v>1</v>
      </c>
      <c r="E12" s="112" t="s">
        <v>2</v>
      </c>
      <c r="F12" s="213" t="s">
        <v>114</v>
      </c>
      <c r="G12" s="192" t="s">
        <v>0</v>
      </c>
      <c r="H12" s="192" t="s">
        <v>45</v>
      </c>
      <c r="I12" s="114" t="s">
        <v>3</v>
      </c>
      <c r="J12" s="1"/>
      <c r="K12" s="100"/>
      <c r="L12" s="120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</row>
    <row r="13" spans="1:198" s="3" customFormat="1" ht="28.5" customHeight="1" x14ac:dyDescent="0.3">
      <c r="A13" s="101"/>
      <c r="B13" s="125"/>
      <c r="C13" s="193"/>
      <c r="D13" s="196"/>
      <c r="E13" s="113" t="s">
        <v>4</v>
      </c>
      <c r="F13" s="214"/>
      <c r="G13" s="193"/>
      <c r="H13" s="193"/>
      <c r="I13" s="115" t="s">
        <v>5</v>
      </c>
      <c r="J13" s="1"/>
      <c r="K13" s="100"/>
      <c r="L13" s="120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</row>
    <row r="14" spans="1:198" s="3" customFormat="1" ht="24" customHeight="1" thickBot="1" x14ac:dyDescent="0.35">
      <c r="A14" s="101"/>
      <c r="B14" s="125"/>
      <c r="C14" s="64"/>
      <c r="D14" s="197"/>
      <c r="E14" s="65" t="s">
        <v>7</v>
      </c>
      <c r="F14" s="65" t="s">
        <v>8</v>
      </c>
      <c r="G14" s="65" t="s">
        <v>6</v>
      </c>
      <c r="H14" s="64" t="s">
        <v>9</v>
      </c>
      <c r="I14" s="116" t="s">
        <v>118</v>
      </c>
      <c r="J14" s="1"/>
      <c r="K14" s="100"/>
      <c r="L14" s="120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</row>
    <row r="15" spans="1:198" s="3" customFormat="1" ht="27.75" customHeight="1" x14ac:dyDescent="0.3">
      <c r="A15" s="101"/>
      <c r="B15" s="125"/>
      <c r="C15" s="177" t="s">
        <v>10</v>
      </c>
      <c r="D15" s="178"/>
      <c r="E15" s="178"/>
      <c r="F15" s="178"/>
      <c r="G15" s="178"/>
      <c r="H15" s="178"/>
      <c r="I15" s="179"/>
      <c r="J15" s="1"/>
      <c r="K15" s="100"/>
      <c r="L15" s="120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</row>
    <row r="16" spans="1:198" s="3" customFormat="1" ht="19.5" customHeight="1" x14ac:dyDescent="0.25">
      <c r="A16" s="101"/>
      <c r="B16" s="125"/>
      <c r="C16" s="180" t="s">
        <v>44</v>
      </c>
      <c r="D16" s="181"/>
      <c r="E16" s="181"/>
      <c r="F16" s="181"/>
      <c r="G16" s="181"/>
      <c r="H16" s="181"/>
      <c r="I16" s="182"/>
      <c r="J16" s="1"/>
      <c r="K16" s="100"/>
      <c r="L16" s="120"/>
      <c r="M16" s="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</row>
    <row r="17" spans="1:198" s="3" customFormat="1" x14ac:dyDescent="0.3">
      <c r="A17" s="101"/>
      <c r="B17" s="125"/>
      <c r="C17" s="180" t="s">
        <v>11</v>
      </c>
      <c r="D17" s="181"/>
      <c r="E17" s="181"/>
      <c r="F17" s="181"/>
      <c r="G17" s="181"/>
      <c r="H17" s="181"/>
      <c r="I17" s="182"/>
      <c r="J17" s="1"/>
      <c r="K17" s="100"/>
      <c r="L17" s="120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</row>
    <row r="18" spans="1:198" s="3" customFormat="1" ht="28.5" x14ac:dyDescent="0.3">
      <c r="A18" s="101"/>
      <c r="B18" s="125"/>
      <c r="C18" s="66" t="s">
        <v>124</v>
      </c>
      <c r="D18" s="134" t="s">
        <v>131</v>
      </c>
      <c r="E18" s="130">
        <v>2750000</v>
      </c>
      <c r="F18" s="132">
        <v>0.5</v>
      </c>
      <c r="G18" s="66">
        <v>1</v>
      </c>
      <c r="H18" s="48">
        <v>3</v>
      </c>
      <c r="I18" s="68">
        <f>ROUND(H18*G18*F18*E18,0)</f>
        <v>4125000</v>
      </c>
      <c r="J18" s="1"/>
      <c r="K18" s="100"/>
      <c r="L18" s="120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</row>
    <row r="19" spans="1:198" s="3" customFormat="1" ht="28.5" x14ac:dyDescent="0.3">
      <c r="A19" s="101"/>
      <c r="B19" s="125"/>
      <c r="C19" s="66" t="s">
        <v>125</v>
      </c>
      <c r="D19" s="67" t="s">
        <v>132</v>
      </c>
      <c r="E19" s="131">
        <v>2250000</v>
      </c>
      <c r="F19" s="132">
        <v>1</v>
      </c>
      <c r="G19" s="66">
        <v>1</v>
      </c>
      <c r="H19" s="48">
        <v>3</v>
      </c>
      <c r="I19" s="68">
        <f t="shared" ref="I19:I23" si="0">H19*G19*F19*E19</f>
        <v>6750000</v>
      </c>
      <c r="J19" s="1"/>
      <c r="K19" s="100"/>
      <c r="L19" s="120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</row>
    <row r="20" spans="1:198" s="3" customFormat="1" x14ac:dyDescent="0.3">
      <c r="A20" s="101"/>
      <c r="B20" s="125"/>
      <c r="C20" s="180" t="s">
        <v>46</v>
      </c>
      <c r="D20" s="181"/>
      <c r="E20" s="181"/>
      <c r="F20" s="181"/>
      <c r="G20" s="181"/>
      <c r="H20" s="181"/>
      <c r="I20" s="182"/>
      <c r="J20" s="1"/>
      <c r="K20" s="100"/>
      <c r="L20" s="120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</row>
    <row r="21" spans="1:198" s="3" customFormat="1" x14ac:dyDescent="0.3">
      <c r="A21" s="101"/>
      <c r="B21" s="125"/>
      <c r="C21" s="66">
        <v>2.1</v>
      </c>
      <c r="D21" s="133" t="s">
        <v>112</v>
      </c>
      <c r="E21" s="130">
        <v>1600000</v>
      </c>
      <c r="F21" s="132">
        <v>0.76</v>
      </c>
      <c r="G21" s="66">
        <v>1</v>
      </c>
      <c r="H21" s="48">
        <v>3</v>
      </c>
      <c r="I21" s="68">
        <f t="shared" si="0"/>
        <v>3648000.0000000005</v>
      </c>
      <c r="J21" s="1"/>
      <c r="K21" s="100"/>
      <c r="L21" s="120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</row>
    <row r="22" spans="1:198" s="3" customFormat="1" x14ac:dyDescent="0.3">
      <c r="A22" s="101"/>
      <c r="B22" s="125"/>
      <c r="C22" s="66">
        <v>2.2000000000000002</v>
      </c>
      <c r="D22" s="133" t="s">
        <v>51</v>
      </c>
      <c r="E22" s="130">
        <v>1500000</v>
      </c>
      <c r="F22" s="132">
        <v>0.15</v>
      </c>
      <c r="G22" s="66">
        <v>1</v>
      </c>
      <c r="H22" s="48">
        <v>1</v>
      </c>
      <c r="I22" s="68">
        <f t="shared" si="0"/>
        <v>225000</v>
      </c>
      <c r="J22" s="1"/>
      <c r="K22" s="100"/>
      <c r="L22" s="120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</row>
    <row r="23" spans="1:198" s="3" customFormat="1" x14ac:dyDescent="0.3">
      <c r="A23" s="101"/>
      <c r="B23" s="125"/>
      <c r="C23" s="66">
        <v>2.2999999999999998</v>
      </c>
      <c r="D23" s="133" t="s">
        <v>133</v>
      </c>
      <c r="E23" s="130">
        <v>900000</v>
      </c>
      <c r="F23" s="132">
        <v>0.15</v>
      </c>
      <c r="G23" s="66">
        <v>1</v>
      </c>
      <c r="H23" s="48">
        <v>1</v>
      </c>
      <c r="I23" s="68">
        <f t="shared" si="0"/>
        <v>135000</v>
      </c>
      <c r="J23" s="1"/>
      <c r="K23" s="100"/>
      <c r="L23" s="120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</row>
    <row r="24" spans="1:198" s="3" customFormat="1" x14ac:dyDescent="0.3">
      <c r="A24" s="101"/>
      <c r="B24" s="125"/>
      <c r="C24" s="186" t="s">
        <v>47</v>
      </c>
      <c r="D24" s="187"/>
      <c r="E24" s="187"/>
      <c r="F24" s="187"/>
      <c r="G24" s="187"/>
      <c r="H24" s="188"/>
      <c r="I24" s="137">
        <f>I21+I19+I18+I22+I23</f>
        <v>14883000</v>
      </c>
      <c r="J24" s="1"/>
      <c r="K24" s="100"/>
      <c r="L24" s="120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</row>
    <row r="25" spans="1:198" s="3" customFormat="1" x14ac:dyDescent="0.3">
      <c r="A25" s="101"/>
      <c r="B25" s="125"/>
      <c r="C25" s="186" t="s">
        <v>119</v>
      </c>
      <c r="D25" s="187"/>
      <c r="E25" s="187"/>
      <c r="F25" s="187"/>
      <c r="G25" s="187"/>
      <c r="H25" s="188"/>
      <c r="I25" s="151">
        <f>+'FACTOR MULTIPLICADOR ENTIDAD'!I43</f>
        <v>2.1000333333333332</v>
      </c>
      <c r="J25" s="1"/>
      <c r="K25" s="100"/>
      <c r="L25" s="120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</row>
    <row r="26" spans="1:198" s="3" customFormat="1" ht="16.5" customHeight="1" thickBot="1" x14ac:dyDescent="0.3">
      <c r="A26" s="101"/>
      <c r="B26" s="125"/>
      <c r="C26" s="186" t="s">
        <v>120</v>
      </c>
      <c r="D26" s="187"/>
      <c r="E26" s="187"/>
      <c r="F26" s="187"/>
      <c r="G26" s="187"/>
      <c r="H26" s="188"/>
      <c r="I26" s="137">
        <f>ROUND(I25*I24,0)</f>
        <v>31254796</v>
      </c>
      <c r="J26" s="6"/>
      <c r="K26" s="100"/>
      <c r="L26" s="120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</row>
    <row r="27" spans="1:198" s="3" customFormat="1" x14ac:dyDescent="0.3">
      <c r="A27" s="101"/>
      <c r="B27" s="125"/>
      <c r="C27" s="192" t="s">
        <v>121</v>
      </c>
      <c r="D27" s="194" t="s">
        <v>12</v>
      </c>
      <c r="E27" s="196" t="s">
        <v>13</v>
      </c>
      <c r="F27" s="198" t="s">
        <v>0</v>
      </c>
      <c r="G27" s="117" t="s">
        <v>14</v>
      </c>
      <c r="H27" s="199" t="s">
        <v>45</v>
      </c>
      <c r="I27" s="118" t="s">
        <v>3</v>
      </c>
      <c r="J27" s="1"/>
      <c r="K27" s="100"/>
      <c r="L27" s="100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</row>
    <row r="28" spans="1:198" s="3" customFormat="1" x14ac:dyDescent="0.3">
      <c r="A28" s="101"/>
      <c r="B28" s="125"/>
      <c r="C28" s="193"/>
      <c r="D28" s="194"/>
      <c r="E28" s="196"/>
      <c r="F28" s="193"/>
      <c r="G28" s="62" t="s">
        <v>15</v>
      </c>
      <c r="H28" s="200"/>
      <c r="I28" s="63" t="s">
        <v>5</v>
      </c>
      <c r="J28" s="1"/>
      <c r="K28" s="100"/>
      <c r="L28" s="120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</row>
    <row r="29" spans="1:198" s="3" customFormat="1" ht="17.25" thickBot="1" x14ac:dyDescent="0.35">
      <c r="A29" s="101"/>
      <c r="B29" s="125"/>
      <c r="C29" s="64"/>
      <c r="D29" s="195"/>
      <c r="E29" s="197"/>
      <c r="F29" s="64" t="s">
        <v>48</v>
      </c>
      <c r="G29" s="65" t="s">
        <v>16</v>
      </c>
      <c r="H29" s="65" t="s">
        <v>117</v>
      </c>
      <c r="I29" s="116" t="s">
        <v>115</v>
      </c>
      <c r="J29" s="1"/>
      <c r="K29" s="100"/>
      <c r="L29" s="120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</row>
    <row r="30" spans="1:198" s="3" customFormat="1" ht="30" customHeight="1" x14ac:dyDescent="0.3">
      <c r="A30" s="101"/>
      <c r="B30" s="125"/>
      <c r="C30" s="177" t="s">
        <v>17</v>
      </c>
      <c r="D30" s="178"/>
      <c r="E30" s="178"/>
      <c r="F30" s="178"/>
      <c r="G30" s="178"/>
      <c r="H30" s="178"/>
      <c r="I30" s="179"/>
      <c r="J30" s="1"/>
      <c r="K30" s="100"/>
      <c r="L30" s="120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</row>
    <row r="31" spans="1:198" s="3" customFormat="1" x14ac:dyDescent="0.3">
      <c r="A31" s="101"/>
      <c r="B31" s="125"/>
      <c r="C31" s="180" t="s">
        <v>17</v>
      </c>
      <c r="D31" s="181"/>
      <c r="E31" s="181"/>
      <c r="F31" s="181"/>
      <c r="G31" s="181"/>
      <c r="H31" s="181"/>
      <c r="I31" s="182"/>
      <c r="J31" s="1"/>
      <c r="K31" s="100"/>
      <c r="L31" s="120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</row>
    <row r="32" spans="1:198" s="3" customFormat="1" ht="36" customHeight="1" x14ac:dyDescent="0.3">
      <c r="A32" s="101"/>
      <c r="B32" s="125"/>
      <c r="C32" s="66" t="s">
        <v>126</v>
      </c>
      <c r="D32" s="138" t="s">
        <v>52</v>
      </c>
      <c r="E32" s="136" t="s">
        <v>53</v>
      </c>
      <c r="F32" s="66">
        <v>8</v>
      </c>
      <c r="G32" s="68">
        <v>100000</v>
      </c>
      <c r="H32" s="69">
        <v>3</v>
      </c>
      <c r="I32" s="68">
        <f>ROUND(G32*F32*H32,0)</f>
        <v>2400000</v>
      </c>
      <c r="J32" s="1"/>
      <c r="K32" s="121"/>
      <c r="L32" s="120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</row>
    <row r="33" spans="1:198" s="3" customFormat="1" ht="108.75" customHeight="1" x14ac:dyDescent="0.3">
      <c r="A33" s="101"/>
      <c r="B33" s="125"/>
      <c r="C33" s="66" t="s">
        <v>127</v>
      </c>
      <c r="D33" s="135" t="s">
        <v>122</v>
      </c>
      <c r="E33" s="136" t="s">
        <v>54</v>
      </c>
      <c r="F33" s="66">
        <v>1</v>
      </c>
      <c r="G33" s="68">
        <v>501000</v>
      </c>
      <c r="H33" s="69">
        <v>3</v>
      </c>
      <c r="I33" s="68">
        <f>ROUND(G33*F33*H33,0)</f>
        <v>1503000</v>
      </c>
      <c r="J33" s="1"/>
      <c r="K33" s="121"/>
      <c r="L33" s="100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</row>
    <row r="34" spans="1:198" s="3" customFormat="1" ht="41.25" customHeight="1" x14ac:dyDescent="0.3">
      <c r="A34" s="101"/>
      <c r="B34" s="125"/>
      <c r="C34" s="66" t="s">
        <v>128</v>
      </c>
      <c r="D34" s="138" t="s">
        <v>123</v>
      </c>
      <c r="E34" s="136" t="s">
        <v>54</v>
      </c>
      <c r="F34" s="66">
        <v>1</v>
      </c>
      <c r="G34" s="68">
        <v>300000</v>
      </c>
      <c r="H34" s="69">
        <v>3</v>
      </c>
      <c r="I34" s="68">
        <f t="shared" ref="I34:I35" si="1">ROUND(G34*F34*H34,0)</f>
        <v>900000</v>
      </c>
      <c r="J34" s="1"/>
      <c r="K34" s="121"/>
      <c r="L34" s="120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</row>
    <row r="35" spans="1:198" s="3" customFormat="1" ht="38.25" customHeight="1" thickBot="1" x14ac:dyDescent="0.35">
      <c r="A35" s="101"/>
      <c r="B35" s="125"/>
      <c r="C35" s="66" t="s">
        <v>129</v>
      </c>
      <c r="D35" s="138" t="s">
        <v>113</v>
      </c>
      <c r="E35" s="136" t="s">
        <v>53</v>
      </c>
      <c r="F35" s="66">
        <v>1</v>
      </c>
      <c r="G35" s="68">
        <v>200000</v>
      </c>
      <c r="H35" s="69">
        <v>1</v>
      </c>
      <c r="I35" s="68">
        <f t="shared" si="1"/>
        <v>200000</v>
      </c>
      <c r="J35" s="1"/>
      <c r="K35" s="121"/>
      <c r="L35" s="120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</row>
    <row r="36" spans="1:198" s="3" customFormat="1" ht="16.5" customHeight="1" x14ac:dyDescent="0.3">
      <c r="A36" s="101"/>
      <c r="B36" s="125"/>
      <c r="C36" s="183" t="s">
        <v>116</v>
      </c>
      <c r="D36" s="184"/>
      <c r="E36" s="184"/>
      <c r="F36" s="184"/>
      <c r="G36" s="184"/>
      <c r="H36" s="185"/>
      <c r="I36" s="70">
        <f>+I32+I33+I34+I35</f>
        <v>5003000</v>
      </c>
      <c r="J36" s="7"/>
      <c r="K36" s="100"/>
      <c r="L36" s="120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</row>
    <row r="37" spans="1:198" s="3" customFormat="1" ht="17.25" customHeight="1" x14ac:dyDescent="0.25">
      <c r="A37" s="101"/>
      <c r="B37" s="125"/>
      <c r="C37" s="186" t="s">
        <v>130</v>
      </c>
      <c r="D37" s="187"/>
      <c r="E37" s="187"/>
      <c r="F37" s="187"/>
      <c r="G37" s="187"/>
      <c r="H37" s="188"/>
      <c r="I37" s="71">
        <f>+I36+I26</f>
        <v>36257796</v>
      </c>
      <c r="J37" s="8"/>
      <c r="K37" s="127"/>
      <c r="L37" s="120"/>
      <c r="M37" s="9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</row>
    <row r="38" spans="1:198" s="3" customFormat="1" x14ac:dyDescent="0.3">
      <c r="A38" s="125"/>
      <c r="B38" s="101"/>
      <c r="C38" s="186" t="s">
        <v>49</v>
      </c>
      <c r="D38" s="187"/>
      <c r="E38" s="187"/>
      <c r="F38" s="187"/>
      <c r="G38" s="187"/>
      <c r="H38" s="188"/>
      <c r="I38" s="72">
        <f>ROUND(I37*19%,0)</f>
        <v>6888981</v>
      </c>
      <c r="J38" s="5"/>
      <c r="K38" s="100"/>
      <c r="L38" s="120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</row>
    <row r="39" spans="1:198" s="3" customFormat="1" ht="17.25" thickBot="1" x14ac:dyDescent="0.35">
      <c r="A39" s="101"/>
      <c r="B39" s="125"/>
      <c r="C39" s="189" t="s">
        <v>50</v>
      </c>
      <c r="D39" s="190"/>
      <c r="E39" s="190"/>
      <c r="F39" s="190"/>
      <c r="G39" s="190"/>
      <c r="H39" s="191"/>
      <c r="I39" s="73">
        <f>I38+I37</f>
        <v>43146777</v>
      </c>
      <c r="J39" s="10"/>
      <c r="K39" s="121"/>
      <c r="L39" s="100"/>
      <c r="M39" s="1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</row>
    <row r="40" spans="1:198" x14ac:dyDescent="0.3">
      <c r="A40" s="99"/>
      <c r="B40" s="125"/>
      <c r="C40" s="74"/>
      <c r="D40" s="75"/>
      <c r="E40" s="75"/>
      <c r="F40" s="75"/>
      <c r="G40" s="75"/>
      <c r="H40" s="75"/>
      <c r="I40" s="76"/>
      <c r="J40" s="1"/>
      <c r="K40" s="100"/>
      <c r="L40" s="120"/>
    </row>
    <row r="41" spans="1:198" x14ac:dyDescent="0.3">
      <c r="A41" s="123"/>
      <c r="B41" s="99"/>
      <c r="C41" s="77" t="s">
        <v>18</v>
      </c>
      <c r="D41" s="78"/>
      <c r="E41" s="78"/>
      <c r="F41" s="79"/>
      <c r="G41" s="79"/>
      <c r="H41" s="80"/>
      <c r="I41" s="81"/>
      <c r="J41" s="1"/>
      <c r="K41" s="128"/>
      <c r="L41" s="122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  <c r="FF41" s="13"/>
      <c r="FG41" s="13"/>
      <c r="FH41" s="13"/>
      <c r="FI41" s="13"/>
      <c r="FJ41" s="13"/>
      <c r="FK41" s="13"/>
      <c r="FL41" s="13"/>
      <c r="FM41" s="13"/>
      <c r="FN41" s="13"/>
      <c r="FO41" s="13"/>
      <c r="FP41" s="13"/>
      <c r="FQ41" s="13"/>
      <c r="FR41" s="13"/>
      <c r="FS41" s="13"/>
      <c r="FT41" s="13"/>
      <c r="FU41" s="13"/>
      <c r="FV41" s="13"/>
      <c r="FW41" s="13"/>
      <c r="FX41" s="13"/>
      <c r="FY41" s="13"/>
      <c r="FZ41" s="13"/>
      <c r="GA41" s="13"/>
      <c r="GB41" s="13"/>
      <c r="GC41" s="13"/>
      <c r="GD41" s="13"/>
      <c r="GE41" s="13"/>
      <c r="GF41" s="13"/>
      <c r="GG41" s="13"/>
      <c r="GH41" s="13"/>
      <c r="GI41" s="13"/>
      <c r="GJ41" s="13"/>
      <c r="GK41" s="13"/>
      <c r="GL41" s="13"/>
      <c r="GM41" s="13"/>
      <c r="GN41" s="13"/>
      <c r="GO41" s="13"/>
      <c r="GP41" s="13"/>
    </row>
    <row r="42" spans="1:198" x14ac:dyDescent="0.3">
      <c r="A42" s="123"/>
      <c r="B42" s="99"/>
      <c r="C42" s="49"/>
      <c r="D42" s="50"/>
      <c r="E42" s="50"/>
      <c r="F42" s="51"/>
      <c r="G42" s="51"/>
      <c r="H42" s="52"/>
      <c r="I42" s="53"/>
      <c r="J42" s="1"/>
      <c r="K42" s="128"/>
      <c r="L42" s="122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  <c r="FF42" s="13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13"/>
      <c r="FZ42" s="13"/>
      <c r="GA42" s="13"/>
      <c r="GB42" s="13"/>
      <c r="GC42" s="13"/>
      <c r="GD42" s="13"/>
      <c r="GE42" s="13"/>
      <c r="GF42" s="13"/>
      <c r="GG42" s="13"/>
      <c r="GH42" s="13"/>
      <c r="GI42" s="13"/>
      <c r="GJ42" s="13"/>
      <c r="GK42" s="13"/>
      <c r="GL42" s="13"/>
      <c r="GM42" s="13"/>
      <c r="GN42" s="13"/>
      <c r="GO42" s="13"/>
      <c r="GP42" s="13"/>
    </row>
    <row r="43" spans="1:198" x14ac:dyDescent="0.3">
      <c r="A43" s="99"/>
      <c r="B43" s="123"/>
      <c r="C43" s="49"/>
      <c r="D43" s="50"/>
      <c r="E43" s="50"/>
      <c r="F43" s="51"/>
      <c r="G43" s="51"/>
      <c r="H43" s="52"/>
      <c r="I43" s="53"/>
      <c r="J43" s="1"/>
      <c r="K43" s="128"/>
      <c r="L43" s="122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  <c r="FF43" s="13"/>
      <c r="FG43" s="13"/>
      <c r="FH43" s="13"/>
      <c r="FI43" s="13"/>
      <c r="FJ43" s="13"/>
      <c r="FK43" s="13"/>
      <c r="FL43" s="13"/>
      <c r="FM43" s="13"/>
      <c r="FN43" s="13"/>
      <c r="FO43" s="13"/>
      <c r="FP43" s="13"/>
      <c r="FQ43" s="13"/>
      <c r="FR43" s="13"/>
      <c r="FS43" s="13"/>
      <c r="FT43" s="13"/>
      <c r="FU43" s="13"/>
      <c r="FV43" s="13"/>
      <c r="FW43" s="13"/>
      <c r="FX43" s="13"/>
      <c r="FY43" s="13"/>
      <c r="FZ43" s="13"/>
      <c r="GA43" s="13"/>
      <c r="GB43" s="13"/>
      <c r="GC43" s="13"/>
      <c r="GD43" s="13"/>
      <c r="GE43" s="13"/>
      <c r="GF43" s="13"/>
      <c r="GG43" s="13"/>
      <c r="GH43" s="13"/>
      <c r="GI43" s="13"/>
      <c r="GJ43" s="13"/>
      <c r="GK43" s="13"/>
      <c r="GL43" s="13"/>
      <c r="GM43" s="13"/>
      <c r="GN43" s="13"/>
      <c r="GO43" s="13"/>
      <c r="GP43" s="13"/>
    </row>
    <row r="44" spans="1:198" x14ac:dyDescent="0.3">
      <c r="A44" s="99"/>
      <c r="B44" s="123"/>
      <c r="C44" s="49"/>
      <c r="D44" s="50"/>
      <c r="E44" s="50"/>
      <c r="F44" s="51"/>
      <c r="G44" s="51"/>
      <c r="H44" s="52"/>
      <c r="I44" s="53"/>
      <c r="J44" s="1"/>
      <c r="K44" s="128"/>
      <c r="L44" s="122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  <c r="FF44" s="13"/>
      <c r="FG44" s="13"/>
      <c r="FH44" s="13"/>
      <c r="FI44" s="13"/>
      <c r="FJ44" s="13"/>
      <c r="FK44" s="13"/>
      <c r="FL44" s="13"/>
      <c r="FM44" s="13"/>
      <c r="FN44" s="13"/>
      <c r="FO44" s="13"/>
      <c r="FP44" s="13"/>
      <c r="FQ44" s="13"/>
      <c r="FR44" s="13"/>
      <c r="FS44" s="13"/>
      <c r="FT44" s="13"/>
      <c r="FU44" s="13"/>
      <c r="FV44" s="13"/>
      <c r="FW44" s="13"/>
      <c r="FX44" s="13"/>
      <c r="FY44" s="13"/>
      <c r="FZ44" s="13"/>
      <c r="GA44" s="13"/>
      <c r="GB44" s="13"/>
      <c r="GC44" s="13"/>
      <c r="GD44" s="13"/>
      <c r="GE44" s="13"/>
      <c r="GF44" s="13"/>
      <c r="GG44" s="13"/>
      <c r="GH44" s="13"/>
      <c r="GI44" s="13"/>
      <c r="GJ44" s="13"/>
      <c r="GK44" s="13"/>
      <c r="GL44" s="13"/>
      <c r="GM44" s="13"/>
      <c r="GN44" s="13"/>
      <c r="GO44" s="13"/>
      <c r="GP44" s="13"/>
    </row>
    <row r="45" spans="1:198" x14ac:dyDescent="0.3">
      <c r="A45" s="99"/>
      <c r="B45" s="123"/>
      <c r="C45" s="54"/>
      <c r="D45" s="55"/>
      <c r="E45" s="50"/>
      <c r="F45" s="56"/>
      <c r="G45" s="56"/>
      <c r="H45" s="57"/>
      <c r="I45" s="58"/>
      <c r="J45" s="1"/>
      <c r="K45" s="128"/>
      <c r="L45" s="122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</row>
    <row r="46" spans="1:198" ht="26.25" customHeight="1" x14ac:dyDescent="0.3">
      <c r="A46" s="99"/>
      <c r="B46" s="123"/>
      <c r="C46" s="170" t="s">
        <v>19</v>
      </c>
      <c r="D46" s="171"/>
      <c r="E46" s="171"/>
      <c r="F46" s="174" t="s">
        <v>20</v>
      </c>
      <c r="G46" s="174"/>
      <c r="H46" s="174"/>
      <c r="I46" s="175"/>
      <c r="J46" s="1"/>
      <c r="K46" s="128"/>
      <c r="L46" s="122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</row>
    <row r="47" spans="1:198" ht="17.25" thickBot="1" x14ac:dyDescent="0.35">
      <c r="A47" s="99"/>
      <c r="B47" s="123"/>
      <c r="C47" s="172"/>
      <c r="D47" s="173"/>
      <c r="E47" s="173"/>
      <c r="F47" s="59"/>
      <c r="G47" s="59"/>
      <c r="H47" s="60"/>
      <c r="I47" s="61"/>
      <c r="J47" s="1"/>
      <c r="K47" s="100"/>
      <c r="L47" s="120"/>
    </row>
    <row r="48" spans="1:198" ht="11.25" customHeight="1" thickBot="1" x14ac:dyDescent="0.35">
      <c r="A48" s="99"/>
      <c r="B48" s="102"/>
      <c r="C48" s="103"/>
      <c r="D48" s="124"/>
      <c r="E48" s="124"/>
      <c r="F48" s="103"/>
      <c r="G48" s="103"/>
      <c r="H48" s="124"/>
      <c r="I48" s="124"/>
      <c r="J48" s="107"/>
      <c r="K48" s="129"/>
      <c r="L48" s="123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</row>
    <row r="49" spans="1:198" ht="38.25" customHeight="1" x14ac:dyDescent="0.3">
      <c r="A49" s="99"/>
      <c r="B49" s="176" t="s">
        <v>37</v>
      </c>
      <c r="C49" s="176"/>
      <c r="D49" s="176"/>
      <c r="E49" s="176"/>
      <c r="F49" s="176"/>
      <c r="G49" s="176"/>
      <c r="H49" s="176"/>
      <c r="I49" s="176"/>
      <c r="J49" s="176"/>
      <c r="K49" s="176"/>
      <c r="L49" s="39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</row>
    <row r="50" spans="1:198" ht="17.25" thickBot="1" x14ac:dyDescent="0.35">
      <c r="A50" s="102"/>
      <c r="B50" s="103"/>
      <c r="C50" s="104"/>
      <c r="D50" s="105"/>
      <c r="E50" s="105"/>
      <c r="F50" s="106"/>
      <c r="G50" s="106"/>
      <c r="H50" s="107"/>
      <c r="I50" s="107"/>
      <c r="J50" s="107"/>
      <c r="K50" s="107"/>
      <c r="L50" s="108"/>
    </row>
    <row r="51" spans="1:198" ht="17.25" thickBot="1" x14ac:dyDescent="0.35">
      <c r="J51" s="1"/>
    </row>
    <row r="52" spans="1:198" x14ac:dyDescent="0.3">
      <c r="B52" s="92"/>
      <c r="C52" s="93"/>
      <c r="D52" s="94"/>
      <c r="E52" s="94"/>
      <c r="F52" s="95"/>
      <c r="G52" s="95"/>
      <c r="H52" s="96"/>
      <c r="I52" s="96"/>
      <c r="J52" s="97"/>
      <c r="K52" s="96"/>
    </row>
    <row r="53" spans="1:198" x14ac:dyDescent="0.3">
      <c r="B53" s="215"/>
      <c r="C53" s="216"/>
      <c r="D53" s="221" t="s">
        <v>39</v>
      </c>
      <c r="E53" s="222"/>
      <c r="F53" s="222"/>
      <c r="G53" s="222"/>
      <c r="H53" s="223"/>
      <c r="I53" s="201"/>
      <c r="J53" s="202"/>
      <c r="K53" s="203"/>
    </row>
    <row r="54" spans="1:198" x14ac:dyDescent="0.3">
      <c r="B54" s="217"/>
      <c r="C54" s="218"/>
      <c r="D54" s="224"/>
      <c r="E54" s="225"/>
      <c r="F54" s="225"/>
      <c r="G54" s="225"/>
      <c r="H54" s="226"/>
      <c r="I54" s="201" t="s">
        <v>40</v>
      </c>
      <c r="J54" s="202"/>
      <c r="K54" s="203"/>
    </row>
    <row r="55" spans="1:198" x14ac:dyDescent="0.3">
      <c r="B55" s="219"/>
      <c r="C55" s="220"/>
      <c r="D55" s="227" t="s">
        <v>38</v>
      </c>
      <c r="E55" s="228"/>
      <c r="F55" s="228"/>
      <c r="G55" s="228"/>
      <c r="H55" s="216"/>
      <c r="I55" s="201" t="s">
        <v>41</v>
      </c>
      <c r="J55" s="202"/>
      <c r="K55" s="203"/>
    </row>
    <row r="56" spans="1:198" ht="26.25" customHeight="1" x14ac:dyDescent="0.3">
      <c r="B56" s="230" t="s">
        <v>43</v>
      </c>
      <c r="C56" s="231"/>
      <c r="D56" s="219"/>
      <c r="E56" s="229"/>
      <c r="F56" s="229"/>
      <c r="G56" s="229"/>
      <c r="H56" s="220"/>
      <c r="I56" s="201" t="s">
        <v>42</v>
      </c>
      <c r="J56" s="202"/>
      <c r="K56" s="203"/>
    </row>
    <row r="57" spans="1:198" ht="17.25" thickBot="1" x14ac:dyDescent="0.35">
      <c r="B57" s="103"/>
      <c r="C57" s="103"/>
      <c r="D57" s="105"/>
      <c r="H57" s="107"/>
      <c r="I57" s="107"/>
      <c r="J57" s="119"/>
      <c r="K57" s="107"/>
    </row>
    <row r="58" spans="1:198" ht="17.25" thickBot="1" x14ac:dyDescent="0.35">
      <c r="B58" s="91"/>
      <c r="C58" s="93"/>
      <c r="D58" s="94"/>
      <c r="E58" s="94"/>
      <c r="F58" s="95"/>
      <c r="G58" s="95"/>
      <c r="H58" s="96"/>
      <c r="I58" s="96"/>
      <c r="J58" s="97"/>
      <c r="K58" s="98"/>
    </row>
    <row r="59" spans="1:198" s="1" customFormat="1" ht="17.25" customHeight="1" thickBot="1" x14ac:dyDescent="0.35">
      <c r="B59" s="123"/>
      <c r="C59" s="204" t="s">
        <v>177</v>
      </c>
      <c r="D59" s="205"/>
      <c r="E59" s="205"/>
      <c r="F59" s="205"/>
      <c r="G59" s="205"/>
      <c r="H59" s="205"/>
      <c r="I59" s="206"/>
      <c r="J59" s="17"/>
      <c r="K59" s="100"/>
    </row>
    <row r="60" spans="1:198" s="1" customFormat="1" x14ac:dyDescent="0.3">
      <c r="B60" s="123"/>
      <c r="C60" s="207" t="s">
        <v>35</v>
      </c>
      <c r="D60" s="208"/>
      <c r="E60" s="208"/>
      <c r="F60" s="208"/>
      <c r="G60" s="208"/>
      <c r="H60" s="208"/>
      <c r="I60" s="209"/>
      <c r="J60" s="18"/>
      <c r="K60" s="100"/>
    </row>
    <row r="61" spans="1:198" s="1" customFormat="1" ht="17.25" thickBot="1" x14ac:dyDescent="0.35">
      <c r="B61" s="123"/>
      <c r="C61" s="210"/>
      <c r="D61" s="211"/>
      <c r="E61" s="211"/>
      <c r="F61" s="211"/>
      <c r="G61" s="211"/>
      <c r="H61" s="211"/>
      <c r="I61" s="212"/>
      <c r="J61" s="18"/>
      <c r="K61" s="100"/>
    </row>
    <row r="62" spans="1:198" s="1" customFormat="1" x14ac:dyDescent="0.3">
      <c r="B62" s="125"/>
      <c r="C62" s="192" t="s">
        <v>121</v>
      </c>
      <c r="D62" s="213" t="s">
        <v>1</v>
      </c>
      <c r="E62" s="112" t="s">
        <v>2</v>
      </c>
      <c r="F62" s="213" t="s">
        <v>114</v>
      </c>
      <c r="G62" s="192" t="s">
        <v>0</v>
      </c>
      <c r="H62" s="192" t="s">
        <v>45</v>
      </c>
      <c r="I62" s="114" t="s">
        <v>3</v>
      </c>
      <c r="K62" s="100"/>
    </row>
    <row r="63" spans="1:198" s="1" customFormat="1" x14ac:dyDescent="0.3">
      <c r="B63" s="125"/>
      <c r="C63" s="193"/>
      <c r="D63" s="196"/>
      <c r="E63" s="113" t="s">
        <v>4</v>
      </c>
      <c r="F63" s="214"/>
      <c r="G63" s="193"/>
      <c r="H63" s="193"/>
      <c r="I63" s="115" t="s">
        <v>5</v>
      </c>
      <c r="K63" s="100"/>
    </row>
    <row r="64" spans="1:198" s="1" customFormat="1" ht="17.25" thickBot="1" x14ac:dyDescent="0.35">
      <c r="B64" s="125"/>
      <c r="C64" s="64"/>
      <c r="D64" s="197"/>
      <c r="E64" s="65" t="s">
        <v>7</v>
      </c>
      <c r="F64" s="65" t="s">
        <v>8</v>
      </c>
      <c r="G64" s="65" t="s">
        <v>6</v>
      </c>
      <c r="H64" s="64" t="s">
        <v>9</v>
      </c>
      <c r="I64" s="116" t="s">
        <v>118</v>
      </c>
      <c r="K64" s="100"/>
    </row>
    <row r="65" spans="2:11" s="1" customFormat="1" x14ac:dyDescent="0.3">
      <c r="B65" s="125"/>
      <c r="C65" s="177" t="s">
        <v>10</v>
      </c>
      <c r="D65" s="178"/>
      <c r="E65" s="178"/>
      <c r="F65" s="178"/>
      <c r="G65" s="178"/>
      <c r="H65" s="178"/>
      <c r="I65" s="179"/>
      <c r="K65" s="100"/>
    </row>
    <row r="66" spans="2:11" s="1" customFormat="1" x14ac:dyDescent="0.3">
      <c r="B66" s="125"/>
      <c r="C66" s="180" t="s">
        <v>44</v>
      </c>
      <c r="D66" s="181"/>
      <c r="E66" s="181"/>
      <c r="F66" s="181"/>
      <c r="G66" s="181"/>
      <c r="H66" s="181"/>
      <c r="I66" s="182"/>
      <c r="K66" s="100"/>
    </row>
    <row r="67" spans="2:11" s="1" customFormat="1" x14ac:dyDescent="0.3">
      <c r="B67" s="125"/>
      <c r="C67" s="180" t="s">
        <v>11</v>
      </c>
      <c r="D67" s="181"/>
      <c r="E67" s="181"/>
      <c r="F67" s="181"/>
      <c r="G67" s="181"/>
      <c r="H67" s="181"/>
      <c r="I67" s="182"/>
      <c r="K67" s="100"/>
    </row>
    <row r="68" spans="2:11" s="1" customFormat="1" ht="28.5" x14ac:dyDescent="0.3">
      <c r="B68" s="125"/>
      <c r="C68" s="66" t="s">
        <v>124</v>
      </c>
      <c r="D68" s="134" t="s">
        <v>131</v>
      </c>
      <c r="E68" s="130">
        <v>2750000</v>
      </c>
      <c r="F68" s="132">
        <v>0.5</v>
      </c>
      <c r="G68" s="66">
        <v>1</v>
      </c>
      <c r="H68" s="48">
        <v>3</v>
      </c>
      <c r="I68" s="68">
        <f>ROUND(H68*G68*F68*E68,0)</f>
        <v>4125000</v>
      </c>
      <c r="K68" s="100"/>
    </row>
    <row r="69" spans="2:11" s="1" customFormat="1" ht="28.5" x14ac:dyDescent="0.3">
      <c r="B69" s="125"/>
      <c r="C69" s="66" t="s">
        <v>125</v>
      </c>
      <c r="D69" s="67" t="s">
        <v>132</v>
      </c>
      <c r="E69" s="131">
        <v>2250000</v>
      </c>
      <c r="F69" s="132">
        <v>1</v>
      </c>
      <c r="G69" s="66">
        <v>1</v>
      </c>
      <c r="H69" s="48">
        <v>3</v>
      </c>
      <c r="I69" s="68">
        <f t="shared" ref="I69" si="2">H69*G69*F69*E69</f>
        <v>6750000</v>
      </c>
      <c r="K69" s="100"/>
    </row>
    <row r="70" spans="2:11" s="1" customFormat="1" x14ac:dyDescent="0.3">
      <c r="B70" s="125"/>
      <c r="C70" s="180" t="s">
        <v>46</v>
      </c>
      <c r="D70" s="181"/>
      <c r="E70" s="181"/>
      <c r="F70" s="181"/>
      <c r="G70" s="181"/>
      <c r="H70" s="181"/>
      <c r="I70" s="182"/>
      <c r="K70" s="100"/>
    </row>
    <row r="71" spans="2:11" s="1" customFormat="1" x14ac:dyDescent="0.3">
      <c r="B71" s="125"/>
      <c r="C71" s="66">
        <v>2.1</v>
      </c>
      <c r="D71" s="133" t="s">
        <v>112</v>
      </c>
      <c r="E71" s="130">
        <v>1600000</v>
      </c>
      <c r="F71" s="132">
        <v>0.95</v>
      </c>
      <c r="G71" s="66">
        <v>1</v>
      </c>
      <c r="H71" s="48">
        <v>3</v>
      </c>
      <c r="I71" s="68">
        <f t="shared" ref="I71:I73" si="3">H71*G71*F71*E71</f>
        <v>4559999.9999999991</v>
      </c>
      <c r="K71" s="100"/>
    </row>
    <row r="72" spans="2:11" s="1" customFormat="1" x14ac:dyDescent="0.3">
      <c r="B72" s="125"/>
      <c r="C72" s="66">
        <v>2.2000000000000002</v>
      </c>
      <c r="D72" s="133" t="s">
        <v>51</v>
      </c>
      <c r="E72" s="130">
        <v>1500000</v>
      </c>
      <c r="F72" s="132">
        <v>0.21</v>
      </c>
      <c r="G72" s="66">
        <v>1</v>
      </c>
      <c r="H72" s="48">
        <v>1</v>
      </c>
      <c r="I72" s="68">
        <f t="shared" si="3"/>
        <v>315000</v>
      </c>
      <c r="K72" s="100"/>
    </row>
    <row r="73" spans="2:11" s="1" customFormat="1" x14ac:dyDescent="0.3">
      <c r="B73" s="125"/>
      <c r="C73" s="66">
        <v>2.2999999999999998</v>
      </c>
      <c r="D73" s="133" t="s">
        <v>133</v>
      </c>
      <c r="E73" s="130">
        <v>900000</v>
      </c>
      <c r="F73" s="132">
        <v>0.21</v>
      </c>
      <c r="G73" s="66">
        <v>1</v>
      </c>
      <c r="H73" s="48">
        <v>1</v>
      </c>
      <c r="I73" s="68">
        <f t="shared" si="3"/>
        <v>189000</v>
      </c>
      <c r="K73" s="100"/>
    </row>
    <row r="74" spans="2:11" s="1" customFormat="1" x14ac:dyDescent="0.3">
      <c r="B74" s="125"/>
      <c r="C74" s="186" t="s">
        <v>47</v>
      </c>
      <c r="D74" s="187"/>
      <c r="E74" s="187"/>
      <c r="F74" s="187"/>
      <c r="G74" s="187"/>
      <c r="H74" s="188"/>
      <c r="I74" s="137">
        <f>I71+I69+I68+I72+I73</f>
        <v>15939000</v>
      </c>
      <c r="K74" s="100"/>
    </row>
    <row r="75" spans="2:11" s="1" customFormat="1" x14ac:dyDescent="0.3">
      <c r="B75" s="125"/>
      <c r="C75" s="186" t="s">
        <v>119</v>
      </c>
      <c r="D75" s="187"/>
      <c r="E75" s="187"/>
      <c r="F75" s="187"/>
      <c r="G75" s="187"/>
      <c r="H75" s="188"/>
      <c r="I75" s="151">
        <f>+'FACTOR MULTIPLICADOR ENTIDAD'!I43</f>
        <v>2.1000333333333332</v>
      </c>
      <c r="K75" s="100"/>
    </row>
    <row r="76" spans="2:11" s="1" customFormat="1" ht="17.25" thickBot="1" x14ac:dyDescent="0.3">
      <c r="B76" s="125"/>
      <c r="C76" s="186" t="s">
        <v>120</v>
      </c>
      <c r="D76" s="187"/>
      <c r="E76" s="187"/>
      <c r="F76" s="187"/>
      <c r="G76" s="187"/>
      <c r="H76" s="188"/>
      <c r="I76" s="137">
        <f>ROUND(I75*I74,0)</f>
        <v>33472431</v>
      </c>
      <c r="J76" s="6"/>
      <c r="K76" s="100"/>
    </row>
    <row r="77" spans="2:11" s="1" customFormat="1" x14ac:dyDescent="0.3">
      <c r="B77" s="125"/>
      <c r="C77" s="192" t="s">
        <v>121</v>
      </c>
      <c r="D77" s="194" t="s">
        <v>12</v>
      </c>
      <c r="E77" s="196" t="s">
        <v>13</v>
      </c>
      <c r="F77" s="198" t="s">
        <v>0</v>
      </c>
      <c r="G77" s="117" t="s">
        <v>14</v>
      </c>
      <c r="H77" s="199" t="s">
        <v>45</v>
      </c>
      <c r="I77" s="118" t="s">
        <v>3</v>
      </c>
      <c r="K77" s="100"/>
    </row>
    <row r="78" spans="2:11" s="1" customFormat="1" x14ac:dyDescent="0.3">
      <c r="B78" s="125"/>
      <c r="C78" s="193"/>
      <c r="D78" s="194"/>
      <c r="E78" s="196"/>
      <c r="F78" s="193"/>
      <c r="G78" s="62" t="s">
        <v>15</v>
      </c>
      <c r="H78" s="200"/>
      <c r="I78" s="63" t="s">
        <v>5</v>
      </c>
      <c r="K78" s="100"/>
    </row>
    <row r="79" spans="2:11" s="1" customFormat="1" ht="17.25" thickBot="1" x14ac:dyDescent="0.35">
      <c r="B79" s="125"/>
      <c r="C79" s="64"/>
      <c r="D79" s="195"/>
      <c r="E79" s="197"/>
      <c r="F79" s="64" t="s">
        <v>48</v>
      </c>
      <c r="G79" s="65" t="s">
        <v>16</v>
      </c>
      <c r="H79" s="65" t="s">
        <v>117</v>
      </c>
      <c r="I79" s="116" t="s">
        <v>115</v>
      </c>
      <c r="K79" s="100"/>
    </row>
    <row r="80" spans="2:11" s="1" customFormat="1" x14ac:dyDescent="0.3">
      <c r="B80" s="125"/>
      <c r="C80" s="177" t="s">
        <v>17</v>
      </c>
      <c r="D80" s="178"/>
      <c r="E80" s="178"/>
      <c r="F80" s="178"/>
      <c r="G80" s="178"/>
      <c r="H80" s="178"/>
      <c r="I80" s="179"/>
      <c r="K80" s="100"/>
    </row>
    <row r="81" spans="2:11" s="1" customFormat="1" x14ac:dyDescent="0.3">
      <c r="B81" s="125"/>
      <c r="C81" s="180" t="s">
        <v>17</v>
      </c>
      <c r="D81" s="181"/>
      <c r="E81" s="181"/>
      <c r="F81" s="181"/>
      <c r="G81" s="181"/>
      <c r="H81" s="181"/>
      <c r="I81" s="182"/>
      <c r="K81" s="100"/>
    </row>
    <row r="82" spans="2:11" s="1" customFormat="1" ht="33" customHeight="1" x14ac:dyDescent="0.3">
      <c r="B82" s="125"/>
      <c r="C82" s="66" t="s">
        <v>126</v>
      </c>
      <c r="D82" s="138" t="s">
        <v>52</v>
      </c>
      <c r="E82" s="136" t="s">
        <v>53</v>
      </c>
      <c r="F82" s="66">
        <v>5</v>
      </c>
      <c r="G82" s="131">
        <v>120000</v>
      </c>
      <c r="H82" s="69">
        <v>3</v>
      </c>
      <c r="I82" s="68">
        <f>ROUND(G82*F82*H82,0)</f>
        <v>1800000</v>
      </c>
      <c r="K82" s="121"/>
    </row>
    <row r="83" spans="2:11" s="1" customFormat="1" ht="112.5" customHeight="1" x14ac:dyDescent="0.3">
      <c r="B83" s="125"/>
      <c r="C83" s="66" t="s">
        <v>127</v>
      </c>
      <c r="D83" s="135" t="s">
        <v>122</v>
      </c>
      <c r="E83" s="136" t="s">
        <v>54</v>
      </c>
      <c r="F83" s="66">
        <v>1</v>
      </c>
      <c r="G83" s="131">
        <v>615000</v>
      </c>
      <c r="H83" s="69">
        <v>3</v>
      </c>
      <c r="I83" s="68">
        <f>ROUND(G83*F83*H83,0)</f>
        <v>1845000</v>
      </c>
      <c r="K83" s="121"/>
    </row>
    <row r="84" spans="2:11" s="1" customFormat="1" ht="33" x14ac:dyDescent="0.3">
      <c r="B84" s="125"/>
      <c r="C84" s="66" t="s">
        <v>128</v>
      </c>
      <c r="D84" s="138" t="s">
        <v>123</v>
      </c>
      <c r="E84" s="136" t="s">
        <v>54</v>
      </c>
      <c r="F84" s="66">
        <v>1</v>
      </c>
      <c r="G84" s="131">
        <v>320000</v>
      </c>
      <c r="H84" s="69">
        <v>3</v>
      </c>
      <c r="I84" s="68">
        <f t="shared" ref="I84:I85" si="4">ROUND(G84*F84*H84,0)</f>
        <v>960000</v>
      </c>
      <c r="K84" s="121"/>
    </row>
    <row r="85" spans="2:11" s="1" customFormat="1" ht="17.25" thickBot="1" x14ac:dyDescent="0.35">
      <c r="B85" s="125"/>
      <c r="C85" s="66" t="s">
        <v>129</v>
      </c>
      <c r="D85" s="138" t="s">
        <v>113</v>
      </c>
      <c r="E85" s="136" t="s">
        <v>53</v>
      </c>
      <c r="F85" s="66">
        <v>1</v>
      </c>
      <c r="G85" s="131">
        <v>210000</v>
      </c>
      <c r="H85" s="69">
        <v>1</v>
      </c>
      <c r="I85" s="68">
        <f t="shared" si="4"/>
        <v>210000</v>
      </c>
      <c r="K85" s="121"/>
    </row>
    <row r="86" spans="2:11" s="1" customFormat="1" x14ac:dyDescent="0.3">
      <c r="B86" s="125"/>
      <c r="C86" s="183" t="s">
        <v>116</v>
      </c>
      <c r="D86" s="184"/>
      <c r="E86" s="184"/>
      <c r="F86" s="184"/>
      <c r="G86" s="184"/>
      <c r="H86" s="185"/>
      <c r="I86" s="70">
        <f>+I82+I83+I84+I85</f>
        <v>4815000</v>
      </c>
      <c r="J86" s="7"/>
      <c r="K86" s="100"/>
    </row>
    <row r="87" spans="2:11" s="1" customFormat="1" x14ac:dyDescent="0.25">
      <c r="B87" s="125"/>
      <c r="C87" s="186" t="s">
        <v>130</v>
      </c>
      <c r="D87" s="187"/>
      <c r="E87" s="187"/>
      <c r="F87" s="187"/>
      <c r="G87" s="187"/>
      <c r="H87" s="188"/>
      <c r="I87" s="71">
        <f>+I86+I76</f>
        <v>38287431</v>
      </c>
      <c r="J87" s="8"/>
      <c r="K87" s="127"/>
    </row>
    <row r="88" spans="2:11" s="1" customFormat="1" x14ac:dyDescent="0.3">
      <c r="B88" s="101"/>
      <c r="C88" s="186" t="s">
        <v>49</v>
      </c>
      <c r="D88" s="187"/>
      <c r="E88" s="187"/>
      <c r="F88" s="187"/>
      <c r="G88" s="187"/>
      <c r="H88" s="188"/>
      <c r="I88" s="72">
        <f>ROUND(I87*19%,0)</f>
        <v>7274612</v>
      </c>
      <c r="J88" s="5"/>
      <c r="K88" s="100"/>
    </row>
    <row r="89" spans="2:11" s="1" customFormat="1" ht="17.25" thickBot="1" x14ac:dyDescent="0.35">
      <c r="B89" s="125"/>
      <c r="C89" s="189" t="s">
        <v>50</v>
      </c>
      <c r="D89" s="190"/>
      <c r="E89" s="190"/>
      <c r="F89" s="190"/>
      <c r="G89" s="190"/>
      <c r="H89" s="191"/>
      <c r="I89" s="73">
        <f>I88+I87</f>
        <v>45562043</v>
      </c>
      <c r="J89" s="10"/>
      <c r="K89" s="121"/>
    </row>
    <row r="90" spans="2:11" s="1" customFormat="1" x14ac:dyDescent="0.3">
      <c r="B90" s="125"/>
      <c r="C90" s="74"/>
      <c r="D90" s="75"/>
      <c r="E90" s="75"/>
      <c r="F90" s="75"/>
      <c r="G90" s="75"/>
      <c r="H90" s="75"/>
      <c r="I90" s="76"/>
      <c r="K90" s="100"/>
    </row>
    <row r="91" spans="2:11" s="1" customFormat="1" x14ac:dyDescent="0.3">
      <c r="B91" s="99"/>
      <c r="C91" s="77" t="s">
        <v>18</v>
      </c>
      <c r="D91" s="78"/>
      <c r="E91" s="78"/>
      <c r="F91" s="79"/>
      <c r="G91" s="79"/>
      <c r="H91" s="80"/>
      <c r="I91" s="81"/>
      <c r="K91" s="128"/>
    </row>
    <row r="92" spans="2:11" s="1" customFormat="1" x14ac:dyDescent="0.3">
      <c r="B92" s="99"/>
      <c r="C92" s="49"/>
      <c r="D92" s="50"/>
      <c r="E92" s="50"/>
      <c r="F92" s="51"/>
      <c r="G92" s="51"/>
      <c r="H92" s="52"/>
      <c r="I92" s="53"/>
      <c r="K92" s="128"/>
    </row>
    <row r="93" spans="2:11" s="1" customFormat="1" x14ac:dyDescent="0.3">
      <c r="B93" s="123"/>
      <c r="C93" s="49"/>
      <c r="D93" s="50"/>
      <c r="E93" s="50"/>
      <c r="F93" s="51"/>
      <c r="G93" s="51"/>
      <c r="H93" s="52"/>
      <c r="I93" s="53"/>
      <c r="K93" s="128"/>
    </row>
    <row r="94" spans="2:11" s="1" customFormat="1" x14ac:dyDescent="0.3">
      <c r="B94" s="123"/>
      <c r="C94" s="49"/>
      <c r="D94" s="50"/>
      <c r="E94" s="50"/>
      <c r="F94" s="51"/>
      <c r="G94" s="51"/>
      <c r="H94" s="52"/>
      <c r="I94" s="53"/>
      <c r="K94" s="128"/>
    </row>
    <row r="95" spans="2:11" s="1" customFormat="1" x14ac:dyDescent="0.3">
      <c r="B95" s="123"/>
      <c r="C95" s="54"/>
      <c r="D95" s="55"/>
      <c r="E95" s="50"/>
      <c r="F95" s="56"/>
      <c r="G95" s="56"/>
      <c r="H95" s="57"/>
      <c r="I95" s="58"/>
      <c r="K95" s="128"/>
    </row>
    <row r="96" spans="2:11" s="1" customFormat="1" x14ac:dyDescent="0.3">
      <c r="B96" s="123"/>
      <c r="C96" s="170" t="s">
        <v>19</v>
      </c>
      <c r="D96" s="171"/>
      <c r="E96" s="171"/>
      <c r="F96" s="174" t="s">
        <v>20</v>
      </c>
      <c r="G96" s="174"/>
      <c r="H96" s="174"/>
      <c r="I96" s="175"/>
      <c r="K96" s="128"/>
    </row>
    <row r="97" spans="1:11" s="1" customFormat="1" ht="17.25" thickBot="1" x14ac:dyDescent="0.35">
      <c r="B97" s="123"/>
      <c r="C97" s="172"/>
      <c r="D97" s="173"/>
      <c r="E97" s="173"/>
      <c r="F97" s="59"/>
      <c r="G97" s="59"/>
      <c r="H97" s="60"/>
      <c r="I97" s="61"/>
      <c r="K97" s="100"/>
    </row>
    <row r="98" spans="1:11" s="1" customFormat="1" ht="17.25" thickBot="1" x14ac:dyDescent="0.35">
      <c r="B98" s="102"/>
      <c r="C98" s="103"/>
      <c r="D98" s="124"/>
      <c r="E98" s="124"/>
      <c r="F98" s="103"/>
      <c r="G98" s="103"/>
      <c r="H98" s="124"/>
      <c r="I98" s="124"/>
      <c r="J98" s="107"/>
      <c r="K98" s="129"/>
    </row>
    <row r="99" spans="1:11" s="1" customFormat="1" x14ac:dyDescent="0.3">
      <c r="B99" s="176" t="s">
        <v>37</v>
      </c>
      <c r="C99" s="176"/>
      <c r="D99" s="176"/>
      <c r="E99" s="176"/>
      <c r="F99" s="176"/>
      <c r="G99" s="176"/>
      <c r="H99" s="176"/>
      <c r="I99" s="176"/>
      <c r="J99" s="176"/>
      <c r="K99" s="176"/>
    </row>
    <row r="100" spans="1:11" s="1" customFormat="1" ht="17.25" thickBot="1" x14ac:dyDescent="0.35">
      <c r="B100" s="103"/>
      <c r="C100" s="104"/>
      <c r="D100" s="105"/>
      <c r="E100" s="105"/>
      <c r="F100" s="106"/>
      <c r="G100" s="106"/>
      <c r="H100" s="107"/>
      <c r="I100" s="107"/>
      <c r="J100" s="107"/>
      <c r="K100" s="107"/>
    </row>
    <row r="101" spans="1:11" s="1" customFormat="1" ht="17.25" thickBot="1" x14ac:dyDescent="0.35">
      <c r="A101" s="2"/>
      <c r="B101" s="2"/>
      <c r="C101" s="12"/>
      <c r="D101" s="14"/>
      <c r="E101" s="14"/>
      <c r="F101" s="15"/>
      <c r="G101" s="15"/>
    </row>
    <row r="102" spans="1:11" s="1" customFormat="1" x14ac:dyDescent="0.3">
      <c r="A102" s="2"/>
      <c r="B102" s="92"/>
      <c r="C102" s="93"/>
      <c r="D102" s="94"/>
      <c r="E102" s="94"/>
      <c r="F102" s="95"/>
      <c r="G102" s="95"/>
      <c r="H102" s="96"/>
      <c r="I102" s="96"/>
      <c r="J102" s="97"/>
      <c r="K102" s="96"/>
    </row>
    <row r="103" spans="1:11" s="1" customFormat="1" x14ac:dyDescent="0.3">
      <c r="A103" s="2"/>
      <c r="B103" s="215"/>
      <c r="C103" s="216"/>
      <c r="D103" s="221" t="s">
        <v>39</v>
      </c>
      <c r="E103" s="222"/>
      <c r="F103" s="222"/>
      <c r="G103" s="222"/>
      <c r="H103" s="223"/>
      <c r="I103" s="201"/>
      <c r="J103" s="202"/>
      <c r="K103" s="203"/>
    </row>
    <row r="104" spans="1:11" s="1" customFormat="1" x14ac:dyDescent="0.3">
      <c r="A104" s="2"/>
      <c r="B104" s="217"/>
      <c r="C104" s="218"/>
      <c r="D104" s="224"/>
      <c r="E104" s="225"/>
      <c r="F104" s="225"/>
      <c r="G104" s="225"/>
      <c r="H104" s="226"/>
      <c r="I104" s="201" t="s">
        <v>40</v>
      </c>
      <c r="J104" s="202"/>
      <c r="K104" s="203"/>
    </row>
    <row r="105" spans="1:11" s="1" customFormat="1" x14ac:dyDescent="0.3">
      <c r="A105" s="2"/>
      <c r="B105" s="219"/>
      <c r="C105" s="220"/>
      <c r="D105" s="227" t="s">
        <v>38</v>
      </c>
      <c r="E105" s="228"/>
      <c r="F105" s="228"/>
      <c r="G105" s="228"/>
      <c r="H105" s="216"/>
      <c r="I105" s="201" t="s">
        <v>41</v>
      </c>
      <c r="J105" s="202"/>
      <c r="K105" s="203"/>
    </row>
    <row r="106" spans="1:11" s="1" customFormat="1" x14ac:dyDescent="0.3">
      <c r="A106" s="2"/>
      <c r="B106" s="230" t="s">
        <v>43</v>
      </c>
      <c r="C106" s="231"/>
      <c r="D106" s="219"/>
      <c r="E106" s="229"/>
      <c r="F106" s="229"/>
      <c r="G106" s="229"/>
      <c r="H106" s="220"/>
      <c r="I106" s="201" t="s">
        <v>42</v>
      </c>
      <c r="J106" s="202"/>
      <c r="K106" s="203"/>
    </row>
    <row r="107" spans="1:11" s="1" customFormat="1" ht="17.25" thickBot="1" x14ac:dyDescent="0.35">
      <c r="A107" s="2"/>
      <c r="B107" s="103"/>
      <c r="C107" s="103"/>
      <c r="D107" s="105"/>
      <c r="E107" s="14"/>
      <c r="F107" s="15"/>
      <c r="G107" s="15"/>
      <c r="H107" s="107"/>
      <c r="I107" s="107"/>
      <c r="J107" s="119"/>
      <c r="K107" s="107"/>
    </row>
    <row r="108" spans="1:11" s="1" customFormat="1" ht="17.25" thickBot="1" x14ac:dyDescent="0.35">
      <c r="A108" s="2"/>
      <c r="B108" s="91"/>
      <c r="C108" s="93"/>
      <c r="D108" s="94"/>
      <c r="E108" s="94"/>
      <c r="F108" s="95"/>
      <c r="G108" s="95"/>
      <c r="H108" s="96"/>
      <c r="I108" s="96"/>
      <c r="J108" s="97"/>
      <c r="K108" s="98"/>
    </row>
    <row r="109" spans="1:11" s="1" customFormat="1" ht="17.25" thickBot="1" x14ac:dyDescent="0.35">
      <c r="B109" s="123"/>
      <c r="C109" s="204" t="s">
        <v>155</v>
      </c>
      <c r="D109" s="205"/>
      <c r="E109" s="205"/>
      <c r="F109" s="205"/>
      <c r="G109" s="205"/>
      <c r="H109" s="205"/>
      <c r="I109" s="206"/>
      <c r="J109" s="17"/>
      <c r="K109" s="100"/>
    </row>
    <row r="110" spans="1:11" s="1" customFormat="1" x14ac:dyDescent="0.3">
      <c r="B110" s="123"/>
      <c r="C110" s="207" t="s">
        <v>35</v>
      </c>
      <c r="D110" s="208"/>
      <c r="E110" s="208"/>
      <c r="F110" s="208"/>
      <c r="G110" s="208"/>
      <c r="H110" s="208"/>
      <c r="I110" s="209"/>
      <c r="J110" s="18"/>
      <c r="K110" s="100"/>
    </row>
    <row r="111" spans="1:11" s="1" customFormat="1" ht="17.25" thickBot="1" x14ac:dyDescent="0.35">
      <c r="B111" s="123"/>
      <c r="C111" s="210"/>
      <c r="D111" s="211"/>
      <c r="E111" s="211"/>
      <c r="F111" s="211"/>
      <c r="G111" s="211"/>
      <c r="H111" s="211"/>
      <c r="I111" s="212"/>
      <c r="J111" s="18"/>
      <c r="K111" s="100"/>
    </row>
    <row r="112" spans="1:11" s="1" customFormat="1" x14ac:dyDescent="0.3">
      <c r="B112" s="125"/>
      <c r="C112" s="192" t="s">
        <v>121</v>
      </c>
      <c r="D112" s="213" t="s">
        <v>1</v>
      </c>
      <c r="E112" s="112" t="s">
        <v>2</v>
      </c>
      <c r="F112" s="213" t="s">
        <v>114</v>
      </c>
      <c r="G112" s="192" t="s">
        <v>0</v>
      </c>
      <c r="H112" s="192" t="s">
        <v>45</v>
      </c>
      <c r="I112" s="114" t="s">
        <v>3</v>
      </c>
      <c r="K112" s="100"/>
    </row>
    <row r="113" spans="2:11" s="1" customFormat="1" x14ac:dyDescent="0.3">
      <c r="B113" s="125"/>
      <c r="C113" s="193"/>
      <c r="D113" s="196"/>
      <c r="E113" s="113" t="s">
        <v>4</v>
      </c>
      <c r="F113" s="214"/>
      <c r="G113" s="193"/>
      <c r="H113" s="193"/>
      <c r="I113" s="115" t="s">
        <v>5</v>
      </c>
      <c r="K113" s="100"/>
    </row>
    <row r="114" spans="2:11" s="1" customFormat="1" ht="17.25" thickBot="1" x14ac:dyDescent="0.35">
      <c r="B114" s="125"/>
      <c r="C114" s="64"/>
      <c r="D114" s="197"/>
      <c r="E114" s="65" t="s">
        <v>7</v>
      </c>
      <c r="F114" s="65" t="s">
        <v>8</v>
      </c>
      <c r="G114" s="65" t="s">
        <v>6</v>
      </c>
      <c r="H114" s="64" t="s">
        <v>9</v>
      </c>
      <c r="I114" s="116" t="s">
        <v>118</v>
      </c>
      <c r="K114" s="100"/>
    </row>
    <row r="115" spans="2:11" s="1" customFormat="1" x14ac:dyDescent="0.3">
      <c r="B115" s="125"/>
      <c r="C115" s="177" t="s">
        <v>10</v>
      </c>
      <c r="D115" s="178"/>
      <c r="E115" s="178"/>
      <c r="F115" s="178"/>
      <c r="G115" s="178"/>
      <c r="H115" s="178"/>
      <c r="I115" s="179"/>
      <c r="K115" s="100"/>
    </row>
    <row r="116" spans="2:11" s="1" customFormat="1" x14ac:dyDescent="0.3">
      <c r="B116" s="125"/>
      <c r="C116" s="180" t="s">
        <v>44</v>
      </c>
      <c r="D116" s="181"/>
      <c r="E116" s="181"/>
      <c r="F116" s="181"/>
      <c r="G116" s="181"/>
      <c r="H116" s="181"/>
      <c r="I116" s="182"/>
      <c r="K116" s="100"/>
    </row>
    <row r="117" spans="2:11" s="1" customFormat="1" x14ac:dyDescent="0.3">
      <c r="B117" s="125"/>
      <c r="C117" s="180" t="s">
        <v>11</v>
      </c>
      <c r="D117" s="181"/>
      <c r="E117" s="181"/>
      <c r="F117" s="181"/>
      <c r="G117" s="181"/>
      <c r="H117" s="181"/>
      <c r="I117" s="182"/>
      <c r="K117" s="100"/>
    </row>
    <row r="118" spans="2:11" s="1" customFormat="1" ht="28.5" x14ac:dyDescent="0.3">
      <c r="B118" s="125"/>
      <c r="C118" s="66" t="s">
        <v>124</v>
      </c>
      <c r="D118" s="134" t="s">
        <v>131</v>
      </c>
      <c r="E118" s="130">
        <v>4200000</v>
      </c>
      <c r="F118" s="132">
        <v>0.5</v>
      </c>
      <c r="G118" s="66">
        <v>1</v>
      </c>
      <c r="H118" s="48">
        <v>3</v>
      </c>
      <c r="I118" s="68">
        <f>ROUND(H118*G118*F118*E118,0)</f>
        <v>6300000</v>
      </c>
      <c r="K118" s="100"/>
    </row>
    <row r="119" spans="2:11" s="1" customFormat="1" ht="28.5" x14ac:dyDescent="0.3">
      <c r="B119" s="125"/>
      <c r="C119" s="66" t="s">
        <v>125</v>
      </c>
      <c r="D119" s="67" t="s">
        <v>132</v>
      </c>
      <c r="E119" s="131">
        <v>3200000</v>
      </c>
      <c r="F119" s="132">
        <v>1</v>
      </c>
      <c r="G119" s="66">
        <v>1</v>
      </c>
      <c r="H119" s="48">
        <v>3</v>
      </c>
      <c r="I119" s="68">
        <f t="shared" ref="I119" si="5">H119*G119*F119*E119</f>
        <v>9600000</v>
      </c>
      <c r="K119" s="100"/>
    </row>
    <row r="120" spans="2:11" s="1" customFormat="1" x14ac:dyDescent="0.3">
      <c r="B120" s="125"/>
      <c r="C120" s="180" t="s">
        <v>46</v>
      </c>
      <c r="D120" s="181"/>
      <c r="E120" s="181"/>
      <c r="F120" s="181"/>
      <c r="G120" s="181"/>
      <c r="H120" s="181"/>
      <c r="I120" s="182"/>
      <c r="K120" s="100"/>
    </row>
    <row r="121" spans="2:11" s="1" customFormat="1" x14ac:dyDescent="0.3">
      <c r="B121" s="125"/>
      <c r="C121" s="66">
        <v>1.3</v>
      </c>
      <c r="D121" s="133" t="s">
        <v>112</v>
      </c>
      <c r="E121" s="130">
        <v>1500000</v>
      </c>
      <c r="F121" s="132">
        <v>1</v>
      </c>
      <c r="G121" s="66">
        <v>1</v>
      </c>
      <c r="H121" s="48">
        <v>3</v>
      </c>
      <c r="I121" s="68">
        <f t="shared" ref="I121" si="6">H121*G121*F121*E121</f>
        <v>4500000</v>
      </c>
      <c r="K121" s="100"/>
    </row>
    <row r="122" spans="2:11" s="1" customFormat="1" x14ac:dyDescent="0.3">
      <c r="B122" s="125"/>
      <c r="C122" s="186" t="s">
        <v>47</v>
      </c>
      <c r="D122" s="187"/>
      <c r="E122" s="187"/>
      <c r="F122" s="187"/>
      <c r="G122" s="187"/>
      <c r="H122" s="188"/>
      <c r="I122" s="137">
        <f>I121+I119+I118</f>
        <v>20400000</v>
      </c>
      <c r="K122" s="100"/>
    </row>
    <row r="123" spans="2:11" s="1" customFormat="1" x14ac:dyDescent="0.3">
      <c r="B123" s="125"/>
      <c r="C123" s="186" t="s">
        <v>119</v>
      </c>
      <c r="D123" s="187"/>
      <c r="E123" s="187"/>
      <c r="F123" s="187"/>
      <c r="G123" s="187"/>
      <c r="H123" s="188"/>
      <c r="I123" s="370">
        <f>+'FACTOR MULTIPLICADOR ENTIDAD'!I90</f>
        <v>1.95</v>
      </c>
      <c r="K123" s="100"/>
    </row>
    <row r="124" spans="2:11" s="1" customFormat="1" ht="17.25" thickBot="1" x14ac:dyDescent="0.3">
      <c r="B124" s="125"/>
      <c r="C124" s="186" t="s">
        <v>120</v>
      </c>
      <c r="D124" s="187"/>
      <c r="E124" s="187"/>
      <c r="F124" s="187"/>
      <c r="G124" s="187"/>
      <c r="H124" s="188"/>
      <c r="I124" s="137">
        <f>ROUND(I123*I122,0)</f>
        <v>39780000</v>
      </c>
      <c r="J124" s="6"/>
      <c r="K124" s="100"/>
    </row>
    <row r="125" spans="2:11" s="1" customFormat="1" x14ac:dyDescent="0.3">
      <c r="B125" s="125"/>
      <c r="C125" s="192" t="s">
        <v>121</v>
      </c>
      <c r="D125" s="194" t="s">
        <v>12</v>
      </c>
      <c r="E125" s="196" t="s">
        <v>13</v>
      </c>
      <c r="F125" s="198" t="s">
        <v>0</v>
      </c>
      <c r="G125" s="117" t="s">
        <v>160</v>
      </c>
      <c r="H125" s="199" t="s">
        <v>45</v>
      </c>
      <c r="I125" s="118" t="s">
        <v>3</v>
      </c>
      <c r="K125" s="100"/>
    </row>
    <row r="126" spans="2:11" s="1" customFormat="1" x14ac:dyDescent="0.3">
      <c r="B126" s="125"/>
      <c r="C126" s="193"/>
      <c r="D126" s="194"/>
      <c r="E126" s="196"/>
      <c r="F126" s="193"/>
      <c r="G126" s="62"/>
      <c r="H126" s="200"/>
      <c r="I126" s="63" t="s">
        <v>5</v>
      </c>
      <c r="K126" s="100"/>
    </row>
    <row r="127" spans="2:11" s="1" customFormat="1" ht="17.25" thickBot="1" x14ac:dyDescent="0.35">
      <c r="B127" s="125"/>
      <c r="C127" s="64"/>
      <c r="D127" s="195"/>
      <c r="E127" s="197"/>
      <c r="F127" s="64" t="s">
        <v>48</v>
      </c>
      <c r="G127" s="65" t="s">
        <v>16</v>
      </c>
      <c r="H127" s="65" t="s">
        <v>117</v>
      </c>
      <c r="I127" s="116" t="s">
        <v>115</v>
      </c>
      <c r="K127" s="100"/>
    </row>
    <row r="128" spans="2:11" s="1" customFormat="1" x14ac:dyDescent="0.3">
      <c r="B128" s="125"/>
      <c r="C128" s="394" t="s">
        <v>171</v>
      </c>
      <c r="D128" s="395"/>
      <c r="E128" s="395"/>
      <c r="F128" s="395"/>
      <c r="G128" s="395"/>
      <c r="H128" s="395"/>
      <c r="I128" s="396"/>
      <c r="K128" s="100"/>
    </row>
    <row r="129" spans="2:11" s="1" customFormat="1" x14ac:dyDescent="0.3">
      <c r="B129" s="125"/>
      <c r="C129" s="180" t="s">
        <v>17</v>
      </c>
      <c r="D129" s="181"/>
      <c r="E129" s="181"/>
      <c r="F129" s="181"/>
      <c r="G129" s="181"/>
      <c r="H129" s="181"/>
      <c r="I129" s="182"/>
      <c r="K129" s="100"/>
    </row>
    <row r="130" spans="2:11" s="1" customFormat="1" ht="72" customHeight="1" x14ac:dyDescent="0.3">
      <c r="B130" s="125"/>
      <c r="C130" s="66" t="s">
        <v>126</v>
      </c>
      <c r="D130" s="371" t="s">
        <v>156</v>
      </c>
      <c r="E130" s="136" t="s">
        <v>54</v>
      </c>
      <c r="F130" s="66">
        <v>1</v>
      </c>
      <c r="G130" s="131">
        <v>150000</v>
      </c>
      <c r="H130" s="69">
        <v>3</v>
      </c>
      <c r="I130" s="68">
        <f>ROUND(G130*F130*H130,0)</f>
        <v>450000</v>
      </c>
      <c r="K130" s="121"/>
    </row>
    <row r="131" spans="2:11" s="1" customFormat="1" ht="48" customHeight="1" x14ac:dyDescent="0.3">
      <c r="B131" s="125"/>
      <c r="C131" s="66" t="s">
        <v>127</v>
      </c>
      <c r="D131" s="372" t="s">
        <v>157</v>
      </c>
      <c r="E131" s="136" t="s">
        <v>54</v>
      </c>
      <c r="F131" s="66">
        <v>1</v>
      </c>
      <c r="G131" s="131">
        <v>100000</v>
      </c>
      <c r="H131" s="69">
        <v>3</v>
      </c>
      <c r="I131" s="68">
        <f>ROUND(G131*F131*H131,0)</f>
        <v>300000</v>
      </c>
      <c r="K131" s="121"/>
    </row>
    <row r="132" spans="2:11" s="1" customFormat="1" x14ac:dyDescent="0.3">
      <c r="B132" s="125"/>
      <c r="C132" s="66" t="s">
        <v>128</v>
      </c>
      <c r="D132" s="372" t="s">
        <v>158</v>
      </c>
      <c r="E132" s="136" t="s">
        <v>54</v>
      </c>
      <c r="F132" s="66">
        <v>1</v>
      </c>
      <c r="G132" s="131">
        <v>200000</v>
      </c>
      <c r="H132" s="69">
        <v>3</v>
      </c>
      <c r="I132" s="68">
        <f t="shared" ref="I132:I133" si="7">ROUND(G132*F132*H132,0)</f>
        <v>600000</v>
      </c>
      <c r="K132" s="121"/>
    </row>
    <row r="133" spans="2:11" s="1" customFormat="1" ht="93.75" customHeight="1" thickBot="1" x14ac:dyDescent="0.35">
      <c r="B133" s="125"/>
      <c r="C133" s="66" t="s">
        <v>129</v>
      </c>
      <c r="D133" s="372" t="s">
        <v>159</v>
      </c>
      <c r="E133" s="136" t="s">
        <v>54</v>
      </c>
      <c r="F133" s="66">
        <v>1</v>
      </c>
      <c r="G133" s="131">
        <v>500000</v>
      </c>
      <c r="H133" s="69">
        <v>3</v>
      </c>
      <c r="I133" s="68">
        <f t="shared" si="7"/>
        <v>1500000</v>
      </c>
      <c r="K133" s="121"/>
    </row>
    <row r="134" spans="2:11" s="1" customFormat="1" ht="17.25" customHeight="1" thickBot="1" x14ac:dyDescent="0.35">
      <c r="B134" s="125"/>
      <c r="C134" s="177" t="s">
        <v>172</v>
      </c>
      <c r="D134" s="178"/>
      <c r="E134" s="178"/>
      <c r="F134" s="178"/>
      <c r="G134" s="178"/>
      <c r="H134" s="178"/>
      <c r="I134" s="137">
        <f>+I130+I131+I132+I133</f>
        <v>2850000</v>
      </c>
      <c r="K134" s="121"/>
    </row>
    <row r="135" spans="2:11" s="1" customFormat="1" ht="17.25" thickBot="1" x14ac:dyDescent="0.35">
      <c r="B135" s="125"/>
      <c r="C135" s="394" t="s">
        <v>161</v>
      </c>
      <c r="D135" s="395"/>
      <c r="E135" s="395"/>
      <c r="F135" s="395"/>
      <c r="G135" s="395"/>
      <c r="H135" s="395"/>
      <c r="I135" s="396"/>
      <c r="J135" s="168"/>
      <c r="K135" s="121"/>
    </row>
    <row r="136" spans="2:11" s="1" customFormat="1" x14ac:dyDescent="0.3">
      <c r="B136" s="125"/>
      <c r="C136" s="373" t="s">
        <v>23</v>
      </c>
      <c r="D136" s="374" t="s">
        <v>12</v>
      </c>
      <c r="E136" s="374" t="s">
        <v>13</v>
      </c>
      <c r="F136" s="375" t="s">
        <v>162</v>
      </c>
      <c r="G136" s="376"/>
      <c r="H136" s="386" t="s">
        <v>160</v>
      </c>
      <c r="I136" s="387" t="s">
        <v>163</v>
      </c>
      <c r="J136" s="377" t="s">
        <v>163</v>
      </c>
      <c r="K136" s="100"/>
    </row>
    <row r="137" spans="2:11" s="1" customFormat="1" x14ac:dyDescent="0.3">
      <c r="B137" s="125"/>
      <c r="C137" s="378"/>
      <c r="D137" s="379"/>
      <c r="E137" s="379"/>
      <c r="F137" s="380"/>
      <c r="G137" s="381"/>
      <c r="H137" s="388"/>
      <c r="I137" s="389"/>
      <c r="J137" s="382"/>
      <c r="K137" s="127"/>
    </row>
    <row r="138" spans="2:11" s="1" customFormat="1" ht="75" x14ac:dyDescent="0.3">
      <c r="B138" s="101"/>
      <c r="C138" s="383">
        <v>3.1</v>
      </c>
      <c r="D138" s="400" t="s">
        <v>164</v>
      </c>
      <c r="E138" s="384"/>
      <c r="F138" s="407">
        <v>5.0000000000000001E-3</v>
      </c>
      <c r="G138" s="407"/>
      <c r="H138" s="408">
        <f>+I134+I124</f>
        <v>42630000</v>
      </c>
      <c r="I138" s="408">
        <f>+H138*F138</f>
        <v>213150</v>
      </c>
      <c r="J138" s="385">
        <f t="shared" ref="J138:J144" si="8">+F138*H138</f>
        <v>213150</v>
      </c>
      <c r="K138" s="100"/>
    </row>
    <row r="139" spans="2:11" s="1" customFormat="1" ht="30" x14ac:dyDescent="0.3">
      <c r="B139" s="125"/>
      <c r="C139" s="383">
        <v>3.2</v>
      </c>
      <c r="D139" s="401" t="s">
        <v>165</v>
      </c>
      <c r="E139" s="384"/>
      <c r="F139" s="407">
        <v>0.02</v>
      </c>
      <c r="G139" s="407"/>
      <c r="H139" s="408">
        <f>H138</f>
        <v>42630000</v>
      </c>
      <c r="I139" s="408">
        <f t="shared" ref="I139:I144" si="9">+H139*F139</f>
        <v>852600</v>
      </c>
      <c r="J139" s="385">
        <f t="shared" si="8"/>
        <v>852600</v>
      </c>
      <c r="K139" s="121"/>
    </row>
    <row r="140" spans="2:11" s="1" customFormat="1" x14ac:dyDescent="0.3">
      <c r="B140" s="125"/>
      <c r="C140" s="383">
        <v>3.3</v>
      </c>
      <c r="D140" s="402" t="s">
        <v>166</v>
      </c>
      <c r="E140" s="384"/>
      <c r="F140" s="407">
        <v>1.4999999999999999E-2</v>
      </c>
      <c r="G140" s="407"/>
      <c r="H140" s="408">
        <f>+H139</f>
        <v>42630000</v>
      </c>
      <c r="I140" s="408">
        <f t="shared" si="9"/>
        <v>639450</v>
      </c>
      <c r="J140" s="385">
        <f t="shared" si="8"/>
        <v>639450</v>
      </c>
      <c r="K140" s="100"/>
    </row>
    <row r="141" spans="2:11" s="1" customFormat="1" x14ac:dyDescent="0.3">
      <c r="B141" s="99"/>
      <c r="C141" s="383">
        <v>3.4</v>
      </c>
      <c r="D141" s="403" t="s">
        <v>167</v>
      </c>
      <c r="E141" s="384"/>
      <c r="F141" s="407">
        <v>5.0000000000000001E-3</v>
      </c>
      <c r="G141" s="407"/>
      <c r="H141" s="408">
        <f>+H140</f>
        <v>42630000</v>
      </c>
      <c r="I141" s="408">
        <f t="shared" si="9"/>
        <v>213150</v>
      </c>
      <c r="J141" s="385">
        <f t="shared" si="8"/>
        <v>213150</v>
      </c>
      <c r="K141" s="128"/>
    </row>
    <row r="142" spans="2:11" s="1" customFormat="1" x14ac:dyDescent="0.3">
      <c r="B142" s="99"/>
      <c r="C142" s="383">
        <v>3.5</v>
      </c>
      <c r="D142" s="404" t="s">
        <v>168</v>
      </c>
      <c r="E142" s="384"/>
      <c r="F142" s="407">
        <v>1.4999999999999999E-2</v>
      </c>
      <c r="G142" s="407"/>
      <c r="H142" s="408">
        <f>+H141</f>
        <v>42630000</v>
      </c>
      <c r="I142" s="408">
        <f t="shared" si="9"/>
        <v>639450</v>
      </c>
      <c r="J142" s="385">
        <f t="shared" si="8"/>
        <v>639450</v>
      </c>
      <c r="K142" s="128"/>
    </row>
    <row r="143" spans="2:11" s="1" customFormat="1" x14ac:dyDescent="0.3">
      <c r="B143" s="123"/>
      <c r="C143" s="383">
        <v>3.6</v>
      </c>
      <c r="D143" s="405" t="s">
        <v>169</v>
      </c>
      <c r="E143" s="384"/>
      <c r="F143" s="407">
        <v>2.5999999999999999E-2</v>
      </c>
      <c r="G143" s="407"/>
      <c r="H143" s="408">
        <f>+H142</f>
        <v>42630000</v>
      </c>
      <c r="I143" s="408">
        <f t="shared" si="9"/>
        <v>1108380</v>
      </c>
      <c r="J143" s="385">
        <f t="shared" si="8"/>
        <v>1108380</v>
      </c>
      <c r="K143" s="128"/>
    </row>
    <row r="144" spans="2:11" s="1" customFormat="1" x14ac:dyDescent="0.3">
      <c r="B144" s="123"/>
      <c r="C144" s="383">
        <v>3.7</v>
      </c>
      <c r="D144" s="405" t="s">
        <v>170</v>
      </c>
      <c r="E144" s="384"/>
      <c r="F144" s="407">
        <v>0.05</v>
      </c>
      <c r="G144" s="407"/>
      <c r="H144" s="408">
        <f>+H143</f>
        <v>42630000</v>
      </c>
      <c r="I144" s="408">
        <f t="shared" si="9"/>
        <v>2131500</v>
      </c>
      <c r="J144" s="385">
        <f t="shared" si="8"/>
        <v>2131500</v>
      </c>
      <c r="K144" s="128"/>
    </row>
    <row r="145" spans="2:11" s="1" customFormat="1" ht="17.25" customHeight="1" x14ac:dyDescent="0.3">
      <c r="B145" s="123"/>
      <c r="C145" s="397" t="s">
        <v>173</v>
      </c>
      <c r="D145" s="398"/>
      <c r="E145" s="398"/>
      <c r="F145" s="398"/>
      <c r="G145" s="398"/>
      <c r="H145" s="399"/>
      <c r="I145" s="406">
        <f>+I138+I139+I140+I141+I142+I143+I144</f>
        <v>5797680</v>
      </c>
      <c r="K145" s="128"/>
    </row>
    <row r="146" spans="2:11" s="1" customFormat="1" x14ac:dyDescent="0.25">
      <c r="B146" s="123"/>
      <c r="C146" s="186" t="s">
        <v>174</v>
      </c>
      <c r="D146" s="187"/>
      <c r="E146" s="187"/>
      <c r="F146" s="187"/>
      <c r="G146" s="187"/>
      <c r="H146" s="188"/>
      <c r="I146" s="71">
        <f>+I145+I134+I124</f>
        <v>48427680</v>
      </c>
      <c r="J146" s="8"/>
      <c r="K146" s="100"/>
    </row>
    <row r="147" spans="2:11" s="1" customFormat="1" ht="17.25" thickBot="1" x14ac:dyDescent="0.35">
      <c r="B147" s="102"/>
      <c r="C147" s="186" t="s">
        <v>175</v>
      </c>
      <c r="D147" s="187"/>
      <c r="E147" s="187"/>
      <c r="F147" s="187"/>
      <c r="G147" s="187"/>
      <c r="H147" s="188"/>
      <c r="I147" s="72">
        <f>ROUND(I146*19%,0)</f>
        <v>9201259</v>
      </c>
      <c r="J147" s="5"/>
      <c r="K147" s="129"/>
    </row>
    <row r="148" spans="2:11" s="1" customFormat="1" ht="16.5" customHeight="1" thickBot="1" x14ac:dyDescent="0.35">
      <c r="B148" s="390"/>
      <c r="C148" s="189" t="s">
        <v>176</v>
      </c>
      <c r="D148" s="190"/>
      <c r="E148" s="190"/>
      <c r="F148" s="190"/>
      <c r="G148" s="190"/>
      <c r="H148" s="191"/>
      <c r="I148" s="73">
        <f>I147+I146</f>
        <v>57628939</v>
      </c>
      <c r="J148" s="10"/>
      <c r="K148" s="391"/>
    </row>
    <row r="149" spans="2:11" s="1" customFormat="1" ht="17.25" thickBot="1" x14ac:dyDescent="0.35">
      <c r="B149" s="102"/>
      <c r="C149" s="74"/>
      <c r="D149" s="75"/>
      <c r="E149" s="75"/>
      <c r="F149" s="75"/>
      <c r="G149" s="75"/>
      <c r="H149" s="75"/>
      <c r="I149" s="76"/>
      <c r="K149" s="108"/>
    </row>
    <row r="150" spans="2:11" s="1" customFormat="1" x14ac:dyDescent="0.3">
      <c r="B150" s="18"/>
      <c r="C150" s="77" t="s">
        <v>18</v>
      </c>
      <c r="D150" s="78"/>
      <c r="E150" s="78"/>
      <c r="F150" s="79"/>
      <c r="G150" s="79"/>
      <c r="H150" s="80"/>
      <c r="I150" s="81"/>
      <c r="K150" s="100"/>
    </row>
    <row r="151" spans="2:11" s="1" customFormat="1" x14ac:dyDescent="0.3">
      <c r="B151" s="18"/>
      <c r="C151" s="49"/>
      <c r="D151" s="50"/>
      <c r="E151" s="50"/>
      <c r="F151" s="51"/>
      <c r="G151" s="51"/>
      <c r="H151" s="52"/>
      <c r="I151" s="53"/>
      <c r="K151" s="100"/>
    </row>
    <row r="152" spans="2:11" s="1" customFormat="1" x14ac:dyDescent="0.3">
      <c r="B152" s="18"/>
      <c r="C152" s="49"/>
      <c r="D152" s="50"/>
      <c r="E152" s="50"/>
      <c r="F152" s="51"/>
      <c r="G152" s="51"/>
      <c r="H152" s="52"/>
      <c r="I152" s="53"/>
      <c r="K152" s="100"/>
    </row>
    <row r="153" spans="2:11" s="1" customFormat="1" x14ac:dyDescent="0.3">
      <c r="B153" s="18"/>
      <c r="C153" s="49"/>
      <c r="D153" s="50"/>
      <c r="E153" s="50"/>
      <c r="F153" s="51"/>
      <c r="G153" s="51"/>
      <c r="H153" s="52"/>
      <c r="I153" s="53"/>
      <c r="K153" s="100"/>
    </row>
    <row r="154" spans="2:11" s="1" customFormat="1" x14ac:dyDescent="0.3">
      <c r="B154" s="18"/>
      <c r="C154" s="54"/>
      <c r="D154" s="55"/>
      <c r="E154" s="50"/>
      <c r="F154" s="56"/>
      <c r="G154" s="56"/>
      <c r="H154" s="57"/>
      <c r="I154" s="58"/>
      <c r="K154" s="100"/>
    </row>
    <row r="155" spans="2:11" s="1" customFormat="1" x14ac:dyDescent="0.3">
      <c r="B155" s="18"/>
      <c r="C155" s="170" t="s">
        <v>19</v>
      </c>
      <c r="D155" s="392"/>
      <c r="E155" s="392"/>
      <c r="F155" s="174" t="s">
        <v>20</v>
      </c>
      <c r="G155" s="174"/>
      <c r="H155" s="174"/>
      <c r="I155" s="175"/>
      <c r="K155" s="100"/>
    </row>
    <row r="156" spans="2:11" s="1" customFormat="1" ht="17.25" thickBot="1" x14ac:dyDescent="0.35">
      <c r="B156" s="18"/>
      <c r="C156" s="172"/>
      <c r="D156" s="173"/>
      <c r="E156" s="173"/>
      <c r="F156" s="59"/>
      <c r="G156" s="59"/>
      <c r="H156" s="60"/>
      <c r="I156" s="61"/>
      <c r="K156" s="100"/>
    </row>
    <row r="157" spans="2:11" s="1" customFormat="1" x14ac:dyDescent="0.3">
      <c r="B157" s="18"/>
      <c r="C157" s="169"/>
      <c r="D157" s="169"/>
      <c r="E157" s="169"/>
      <c r="F157" s="169"/>
      <c r="G157" s="169"/>
      <c r="H157" s="169"/>
      <c r="I157" s="169"/>
      <c r="J157" s="169"/>
      <c r="K157" s="100"/>
    </row>
    <row r="158" spans="2:11" s="1" customFormat="1" ht="17.25" thickBot="1" x14ac:dyDescent="0.35">
      <c r="B158" s="393"/>
      <c r="C158" s="104"/>
      <c r="D158" s="105"/>
      <c r="E158" s="105"/>
      <c r="F158" s="106"/>
      <c r="G158" s="106"/>
      <c r="H158" s="107"/>
      <c r="I158" s="107"/>
      <c r="J158" s="107"/>
      <c r="K158" s="108"/>
    </row>
    <row r="159" spans="2:11" s="1" customFormat="1" x14ac:dyDescent="0.3">
      <c r="C159" s="12"/>
      <c r="D159" s="14"/>
      <c r="E159" s="14"/>
      <c r="F159" s="15"/>
      <c r="G159" s="15"/>
    </row>
    <row r="160" spans="2:11" s="1" customFormat="1" x14ac:dyDescent="0.3">
      <c r="C160" s="12"/>
      <c r="D160" s="14"/>
      <c r="E160" s="14"/>
      <c r="F160" s="15"/>
      <c r="G160" s="15"/>
    </row>
    <row r="161" spans="3:7" s="1" customFormat="1" x14ac:dyDescent="0.3">
      <c r="C161" s="12"/>
      <c r="D161" s="14"/>
      <c r="E161" s="14"/>
      <c r="F161" s="15"/>
      <c r="G161" s="15"/>
    </row>
    <row r="162" spans="3:7" s="1" customFormat="1" x14ac:dyDescent="0.3">
      <c r="C162" s="12"/>
      <c r="D162" s="14"/>
      <c r="E162" s="14"/>
      <c r="F162" s="15"/>
      <c r="G162" s="15"/>
    </row>
    <row r="163" spans="3:7" s="1" customFormat="1" x14ac:dyDescent="0.3">
      <c r="C163" s="12"/>
      <c r="D163" s="14"/>
      <c r="E163" s="14"/>
      <c r="F163" s="15"/>
      <c r="G163" s="15"/>
    </row>
    <row r="164" spans="3:7" s="1" customFormat="1" x14ac:dyDescent="0.3">
      <c r="C164" s="12"/>
      <c r="D164" s="14"/>
      <c r="E164" s="14"/>
      <c r="F164" s="15"/>
      <c r="G164" s="15"/>
    </row>
    <row r="165" spans="3:7" s="1" customFormat="1" x14ac:dyDescent="0.3">
      <c r="C165" s="12"/>
      <c r="D165" s="14"/>
      <c r="E165" s="14"/>
      <c r="F165" s="15"/>
      <c r="G165" s="15"/>
    </row>
    <row r="166" spans="3:7" s="1" customFormat="1" x14ac:dyDescent="0.3">
      <c r="C166" s="12"/>
      <c r="D166" s="14"/>
      <c r="E166" s="14"/>
      <c r="F166" s="15"/>
      <c r="G166" s="15"/>
    </row>
    <row r="167" spans="3:7" s="1" customFormat="1" x14ac:dyDescent="0.3">
      <c r="C167" s="12"/>
      <c r="D167" s="14"/>
      <c r="E167" s="14"/>
      <c r="F167" s="15"/>
      <c r="G167" s="15"/>
    </row>
    <row r="168" spans="3:7" s="1" customFormat="1" x14ac:dyDescent="0.3">
      <c r="C168" s="12"/>
      <c r="D168" s="14"/>
      <c r="E168" s="14"/>
      <c r="F168" s="15"/>
      <c r="G168" s="15"/>
    </row>
    <row r="169" spans="3:7" s="1" customFormat="1" x14ac:dyDescent="0.3">
      <c r="C169" s="12"/>
      <c r="D169" s="14"/>
      <c r="E169" s="14"/>
      <c r="F169" s="15"/>
      <c r="G169" s="15"/>
    </row>
    <row r="170" spans="3:7" s="1" customFormat="1" x14ac:dyDescent="0.3">
      <c r="C170" s="12"/>
      <c r="D170" s="14"/>
      <c r="E170" s="14"/>
      <c r="F170" s="15"/>
      <c r="G170" s="15"/>
    </row>
    <row r="171" spans="3:7" s="1" customFormat="1" x14ac:dyDescent="0.3">
      <c r="C171" s="12"/>
      <c r="D171" s="14"/>
      <c r="E171" s="14"/>
      <c r="F171" s="15"/>
      <c r="G171" s="15"/>
    </row>
    <row r="172" spans="3:7" s="1" customFormat="1" x14ac:dyDescent="0.3">
      <c r="C172" s="12"/>
      <c r="D172" s="14"/>
      <c r="E172" s="14"/>
      <c r="F172" s="15"/>
      <c r="G172" s="15"/>
    </row>
    <row r="173" spans="3:7" s="1" customFormat="1" x14ac:dyDescent="0.3">
      <c r="C173" s="12"/>
      <c r="D173" s="14"/>
      <c r="E173" s="14"/>
      <c r="F173" s="15"/>
      <c r="G173" s="15"/>
    </row>
    <row r="174" spans="3:7" s="1" customFormat="1" x14ac:dyDescent="0.3">
      <c r="C174" s="12"/>
      <c r="D174" s="14"/>
      <c r="E174" s="14"/>
      <c r="F174" s="15"/>
      <c r="G174" s="15"/>
    </row>
    <row r="175" spans="3:7" s="1" customFormat="1" x14ac:dyDescent="0.3">
      <c r="C175" s="12"/>
      <c r="D175" s="14"/>
      <c r="E175" s="14"/>
      <c r="F175" s="15"/>
      <c r="G175" s="15"/>
    </row>
    <row r="176" spans="3:7" s="1" customFormat="1" x14ac:dyDescent="0.3">
      <c r="C176" s="12"/>
      <c r="D176" s="14"/>
      <c r="E176" s="14"/>
      <c r="F176" s="15"/>
      <c r="G176" s="15"/>
    </row>
    <row r="177" spans="3:7" s="1" customFormat="1" x14ac:dyDescent="0.3">
      <c r="C177" s="12"/>
      <c r="D177" s="14"/>
      <c r="E177" s="14"/>
      <c r="F177" s="15"/>
      <c r="G177" s="15"/>
    </row>
    <row r="178" spans="3:7" s="1" customFormat="1" x14ac:dyDescent="0.3">
      <c r="C178" s="12"/>
      <c r="D178" s="14"/>
      <c r="E178" s="14"/>
      <c r="F178" s="15"/>
      <c r="G178" s="15"/>
    </row>
    <row r="179" spans="3:7" s="1" customFormat="1" x14ac:dyDescent="0.3">
      <c r="C179" s="12"/>
      <c r="D179" s="14"/>
      <c r="E179" s="14"/>
      <c r="F179" s="15"/>
      <c r="G179" s="15"/>
    </row>
    <row r="180" spans="3:7" s="1" customFormat="1" x14ac:dyDescent="0.3">
      <c r="C180" s="12"/>
      <c r="D180" s="14"/>
      <c r="E180" s="14"/>
      <c r="F180" s="15"/>
      <c r="G180" s="15"/>
    </row>
    <row r="181" spans="3:7" s="1" customFormat="1" x14ac:dyDescent="0.3">
      <c r="C181" s="12"/>
      <c r="D181" s="14"/>
      <c r="E181" s="14"/>
      <c r="F181" s="15"/>
      <c r="G181" s="15"/>
    </row>
    <row r="182" spans="3:7" s="1" customFormat="1" x14ac:dyDescent="0.3">
      <c r="C182" s="12"/>
      <c r="D182" s="14"/>
      <c r="E182" s="14"/>
      <c r="F182" s="15"/>
      <c r="G182" s="15"/>
    </row>
    <row r="183" spans="3:7" s="1" customFormat="1" x14ac:dyDescent="0.3">
      <c r="C183" s="12"/>
      <c r="D183" s="14"/>
      <c r="E183" s="14"/>
      <c r="F183" s="15"/>
      <c r="G183" s="15"/>
    </row>
    <row r="184" spans="3:7" s="1" customFormat="1" x14ac:dyDescent="0.3">
      <c r="C184" s="12"/>
      <c r="D184" s="14"/>
      <c r="E184" s="14"/>
      <c r="F184" s="15"/>
      <c r="G184" s="15"/>
    </row>
    <row r="185" spans="3:7" s="1" customFormat="1" x14ac:dyDescent="0.3">
      <c r="C185" s="12"/>
      <c r="D185" s="14"/>
      <c r="E185" s="14"/>
      <c r="F185" s="15"/>
      <c r="G185" s="15"/>
    </row>
    <row r="186" spans="3:7" s="1" customFormat="1" x14ac:dyDescent="0.3">
      <c r="C186" s="12"/>
      <c r="D186" s="14"/>
      <c r="E186" s="14"/>
      <c r="F186" s="15"/>
      <c r="G186" s="15"/>
    </row>
    <row r="187" spans="3:7" s="1" customFormat="1" x14ac:dyDescent="0.3">
      <c r="C187" s="12"/>
      <c r="D187" s="14"/>
      <c r="E187" s="14"/>
      <c r="F187" s="15"/>
      <c r="G187" s="15"/>
    </row>
    <row r="188" spans="3:7" s="1" customFormat="1" x14ac:dyDescent="0.3">
      <c r="C188" s="12"/>
      <c r="D188" s="14"/>
      <c r="E188" s="14"/>
      <c r="F188" s="15"/>
      <c r="G188" s="15"/>
    </row>
    <row r="189" spans="3:7" s="1" customFormat="1" x14ac:dyDescent="0.3">
      <c r="C189" s="12"/>
      <c r="D189" s="14"/>
      <c r="E189" s="14"/>
      <c r="F189" s="15"/>
      <c r="G189" s="15"/>
    </row>
    <row r="190" spans="3:7" s="1" customFormat="1" x14ac:dyDescent="0.3">
      <c r="C190" s="12"/>
      <c r="D190" s="14"/>
      <c r="E190" s="14"/>
      <c r="F190" s="15"/>
      <c r="G190" s="15"/>
    </row>
    <row r="191" spans="3:7" s="1" customFormat="1" x14ac:dyDescent="0.3">
      <c r="C191" s="12"/>
      <c r="D191" s="14"/>
      <c r="E191" s="14"/>
      <c r="F191" s="15"/>
      <c r="G191" s="15"/>
    </row>
    <row r="192" spans="3:7" s="1" customFormat="1" x14ac:dyDescent="0.3">
      <c r="C192" s="12"/>
      <c r="D192" s="14"/>
      <c r="E192" s="14"/>
      <c r="F192" s="15"/>
      <c r="G192" s="15"/>
    </row>
    <row r="193" spans="3:7" s="1" customFormat="1" x14ac:dyDescent="0.3">
      <c r="C193" s="12"/>
      <c r="D193" s="14"/>
      <c r="E193" s="14"/>
      <c r="F193" s="15"/>
      <c r="G193" s="15"/>
    </row>
    <row r="194" spans="3:7" s="1" customFormat="1" x14ac:dyDescent="0.3">
      <c r="C194" s="12"/>
      <c r="D194" s="14"/>
      <c r="E194" s="14"/>
      <c r="F194" s="15"/>
      <c r="G194" s="15"/>
    </row>
    <row r="195" spans="3:7" s="1" customFormat="1" x14ac:dyDescent="0.3">
      <c r="C195" s="12"/>
      <c r="D195" s="14"/>
      <c r="E195" s="14"/>
      <c r="F195" s="15"/>
      <c r="G195" s="15"/>
    </row>
    <row r="196" spans="3:7" s="1" customFormat="1" x14ac:dyDescent="0.3">
      <c r="C196" s="12"/>
      <c r="D196" s="14"/>
      <c r="E196" s="14"/>
      <c r="F196" s="15"/>
      <c r="G196" s="15"/>
    </row>
    <row r="197" spans="3:7" s="1" customFormat="1" x14ac:dyDescent="0.3">
      <c r="C197" s="12"/>
      <c r="D197" s="14"/>
      <c r="E197" s="14"/>
      <c r="F197" s="15"/>
      <c r="G197" s="15"/>
    </row>
    <row r="198" spans="3:7" s="1" customFormat="1" x14ac:dyDescent="0.3">
      <c r="C198" s="12"/>
      <c r="D198" s="14"/>
      <c r="E198" s="14"/>
      <c r="F198" s="15"/>
      <c r="G198" s="15"/>
    </row>
    <row r="199" spans="3:7" s="1" customFormat="1" x14ac:dyDescent="0.3">
      <c r="C199" s="12"/>
      <c r="D199" s="14"/>
      <c r="E199" s="14"/>
      <c r="F199" s="15"/>
      <c r="G199" s="15"/>
    </row>
    <row r="200" spans="3:7" s="1" customFormat="1" x14ac:dyDescent="0.3">
      <c r="C200" s="12"/>
      <c r="D200" s="14"/>
      <c r="E200" s="14"/>
      <c r="F200" s="15"/>
      <c r="G200" s="15"/>
    </row>
    <row r="201" spans="3:7" s="1" customFormat="1" x14ac:dyDescent="0.3">
      <c r="C201" s="12"/>
      <c r="D201" s="14"/>
      <c r="E201" s="14"/>
      <c r="F201" s="15"/>
      <c r="G201" s="15"/>
    </row>
    <row r="202" spans="3:7" s="1" customFormat="1" x14ac:dyDescent="0.3">
      <c r="C202" s="12"/>
      <c r="D202" s="14"/>
      <c r="E202" s="14"/>
      <c r="F202" s="15"/>
      <c r="G202" s="15"/>
    </row>
    <row r="203" spans="3:7" s="1" customFormat="1" x14ac:dyDescent="0.3">
      <c r="C203" s="12"/>
      <c r="D203" s="14"/>
      <c r="E203" s="14"/>
      <c r="F203" s="15"/>
      <c r="G203" s="15"/>
    </row>
    <row r="204" spans="3:7" s="1" customFormat="1" x14ac:dyDescent="0.3">
      <c r="C204" s="12"/>
      <c r="D204" s="14"/>
      <c r="E204" s="14"/>
      <c r="F204" s="15"/>
      <c r="G204" s="15"/>
    </row>
    <row r="205" spans="3:7" s="1" customFormat="1" x14ac:dyDescent="0.3">
      <c r="C205" s="12"/>
      <c r="D205" s="14"/>
      <c r="E205" s="14"/>
      <c r="F205" s="15"/>
      <c r="G205" s="15"/>
    </row>
    <row r="206" spans="3:7" s="1" customFormat="1" x14ac:dyDescent="0.3">
      <c r="C206" s="12"/>
      <c r="D206" s="14"/>
      <c r="E206" s="14"/>
      <c r="F206" s="15"/>
      <c r="G206" s="15"/>
    </row>
    <row r="207" spans="3:7" s="1" customFormat="1" x14ac:dyDescent="0.3">
      <c r="C207" s="12"/>
      <c r="D207" s="14"/>
      <c r="E207" s="14"/>
      <c r="F207" s="15"/>
      <c r="G207" s="15"/>
    </row>
    <row r="208" spans="3:7" s="1" customFormat="1" x14ac:dyDescent="0.3">
      <c r="C208" s="12"/>
      <c r="D208" s="14"/>
      <c r="E208" s="14"/>
      <c r="F208" s="15"/>
      <c r="G208" s="15"/>
    </row>
    <row r="209" spans="3:7" s="1" customFormat="1" x14ac:dyDescent="0.3">
      <c r="C209" s="12"/>
      <c r="D209" s="14"/>
      <c r="E209" s="14"/>
      <c r="F209" s="15"/>
      <c r="G209" s="15"/>
    </row>
    <row r="210" spans="3:7" s="1" customFormat="1" x14ac:dyDescent="0.3">
      <c r="C210" s="12"/>
      <c r="D210" s="14"/>
      <c r="E210" s="14"/>
      <c r="F210" s="15"/>
      <c r="G210" s="15"/>
    </row>
    <row r="211" spans="3:7" s="1" customFormat="1" x14ac:dyDescent="0.3">
      <c r="C211" s="12"/>
      <c r="D211" s="14"/>
      <c r="E211" s="14"/>
      <c r="F211" s="15"/>
      <c r="G211" s="15"/>
    </row>
    <row r="212" spans="3:7" s="1" customFormat="1" x14ac:dyDescent="0.3">
      <c r="C212" s="12"/>
      <c r="D212" s="14"/>
      <c r="E212" s="14"/>
      <c r="F212" s="15"/>
      <c r="G212" s="15"/>
    </row>
    <row r="213" spans="3:7" s="1" customFormat="1" x14ac:dyDescent="0.3">
      <c r="C213" s="12"/>
      <c r="D213" s="14"/>
      <c r="E213" s="14"/>
      <c r="F213" s="15"/>
      <c r="G213" s="15"/>
    </row>
    <row r="214" spans="3:7" s="1" customFormat="1" x14ac:dyDescent="0.3">
      <c r="C214" s="12"/>
      <c r="D214" s="14"/>
      <c r="E214" s="14"/>
      <c r="F214" s="15"/>
      <c r="G214" s="15"/>
    </row>
    <row r="215" spans="3:7" s="1" customFormat="1" x14ac:dyDescent="0.3">
      <c r="C215" s="12"/>
      <c r="D215" s="14"/>
      <c r="E215" s="14"/>
      <c r="F215" s="15"/>
      <c r="G215" s="15"/>
    </row>
    <row r="216" spans="3:7" s="1" customFormat="1" x14ac:dyDescent="0.3">
      <c r="C216" s="12"/>
      <c r="D216" s="14"/>
      <c r="E216" s="14"/>
      <c r="F216" s="15"/>
      <c r="G216" s="15"/>
    </row>
    <row r="217" spans="3:7" s="1" customFormat="1" x14ac:dyDescent="0.3">
      <c r="C217" s="12"/>
      <c r="D217" s="14"/>
      <c r="E217" s="14"/>
      <c r="F217" s="15"/>
      <c r="G217" s="15"/>
    </row>
    <row r="218" spans="3:7" s="1" customFormat="1" x14ac:dyDescent="0.3">
      <c r="C218" s="12"/>
      <c r="D218" s="14"/>
      <c r="E218" s="14"/>
      <c r="F218" s="15"/>
      <c r="G218" s="15"/>
    </row>
    <row r="219" spans="3:7" s="1" customFormat="1" x14ac:dyDescent="0.3">
      <c r="C219" s="12"/>
      <c r="D219" s="14"/>
      <c r="E219" s="14"/>
      <c r="F219" s="15"/>
      <c r="G219" s="15"/>
    </row>
    <row r="220" spans="3:7" s="1" customFormat="1" x14ac:dyDescent="0.3">
      <c r="C220" s="12"/>
      <c r="D220" s="14"/>
      <c r="E220" s="14"/>
      <c r="F220" s="15"/>
      <c r="G220" s="15"/>
    </row>
    <row r="221" spans="3:7" s="1" customFormat="1" x14ac:dyDescent="0.3">
      <c r="C221" s="12"/>
      <c r="D221" s="14"/>
      <c r="E221" s="14"/>
      <c r="F221" s="15"/>
      <c r="G221" s="15"/>
    </row>
    <row r="222" spans="3:7" s="1" customFormat="1" x14ac:dyDescent="0.3">
      <c r="C222" s="12"/>
      <c r="D222" s="14"/>
      <c r="E222" s="14"/>
      <c r="F222" s="15"/>
      <c r="G222" s="15"/>
    </row>
    <row r="223" spans="3:7" s="1" customFormat="1" x14ac:dyDescent="0.3">
      <c r="C223" s="12"/>
      <c r="D223" s="14"/>
      <c r="E223" s="14"/>
      <c r="F223" s="15"/>
      <c r="G223" s="15"/>
    </row>
    <row r="224" spans="3:7" s="1" customFormat="1" x14ac:dyDescent="0.3">
      <c r="C224" s="12"/>
      <c r="D224" s="14"/>
      <c r="E224" s="14"/>
      <c r="F224" s="15"/>
      <c r="G224" s="15"/>
    </row>
    <row r="225" spans="3:7" s="1" customFormat="1" x14ac:dyDescent="0.3">
      <c r="C225" s="12"/>
      <c r="D225" s="14"/>
      <c r="E225" s="14"/>
      <c r="F225" s="15"/>
      <c r="G225" s="15"/>
    </row>
    <row r="226" spans="3:7" s="1" customFormat="1" x14ac:dyDescent="0.3">
      <c r="C226" s="12"/>
      <c r="D226" s="14"/>
      <c r="E226" s="14"/>
      <c r="F226" s="15"/>
      <c r="G226" s="15"/>
    </row>
    <row r="227" spans="3:7" s="1" customFormat="1" x14ac:dyDescent="0.3">
      <c r="C227" s="12"/>
      <c r="D227" s="14"/>
      <c r="E227" s="14"/>
      <c r="F227" s="15"/>
      <c r="G227" s="15"/>
    </row>
    <row r="228" spans="3:7" s="1" customFormat="1" x14ac:dyDescent="0.3">
      <c r="C228" s="12"/>
      <c r="D228" s="14"/>
      <c r="E228" s="14"/>
      <c r="F228" s="15"/>
      <c r="G228" s="15"/>
    </row>
    <row r="229" spans="3:7" s="1" customFormat="1" x14ac:dyDescent="0.3">
      <c r="C229" s="12"/>
      <c r="D229" s="14"/>
      <c r="E229" s="14"/>
      <c r="F229" s="15"/>
      <c r="G229" s="15"/>
    </row>
    <row r="230" spans="3:7" s="1" customFormat="1" x14ac:dyDescent="0.3">
      <c r="C230" s="12"/>
      <c r="D230" s="14"/>
      <c r="E230" s="14"/>
      <c r="F230" s="15"/>
      <c r="G230" s="15"/>
    </row>
    <row r="231" spans="3:7" s="1" customFormat="1" x14ac:dyDescent="0.3">
      <c r="C231" s="12"/>
      <c r="D231" s="14"/>
      <c r="E231" s="14"/>
      <c r="F231" s="15"/>
      <c r="G231" s="15"/>
    </row>
    <row r="232" spans="3:7" s="1" customFormat="1" x14ac:dyDescent="0.3">
      <c r="C232" s="12"/>
      <c r="D232" s="14"/>
      <c r="E232" s="14"/>
      <c r="F232" s="15"/>
      <c r="G232" s="15"/>
    </row>
    <row r="233" spans="3:7" s="1" customFormat="1" x14ac:dyDescent="0.3">
      <c r="C233" s="12"/>
      <c r="D233" s="14"/>
      <c r="E233" s="14"/>
      <c r="F233" s="15"/>
      <c r="G233" s="15"/>
    </row>
    <row r="234" spans="3:7" s="1" customFormat="1" x14ac:dyDescent="0.3">
      <c r="C234" s="12"/>
      <c r="D234" s="14"/>
      <c r="E234" s="14"/>
      <c r="F234" s="15"/>
      <c r="G234" s="15"/>
    </row>
    <row r="235" spans="3:7" s="1" customFormat="1" x14ac:dyDescent="0.3">
      <c r="C235" s="12"/>
      <c r="D235" s="14"/>
      <c r="E235" s="14"/>
      <c r="F235" s="15"/>
      <c r="G235" s="15"/>
    </row>
    <row r="236" spans="3:7" s="1" customFormat="1" x14ac:dyDescent="0.3">
      <c r="C236" s="12"/>
      <c r="D236" s="14"/>
      <c r="E236" s="14"/>
      <c r="F236" s="15"/>
      <c r="G236" s="15"/>
    </row>
    <row r="237" spans="3:7" s="1" customFormat="1" x14ac:dyDescent="0.3">
      <c r="C237" s="12"/>
      <c r="D237" s="14"/>
      <c r="E237" s="14"/>
      <c r="F237" s="15"/>
      <c r="G237" s="15"/>
    </row>
    <row r="238" spans="3:7" s="1" customFormat="1" x14ac:dyDescent="0.3">
      <c r="C238" s="12"/>
      <c r="D238" s="14"/>
      <c r="E238" s="14"/>
      <c r="F238" s="15"/>
      <c r="G238" s="15"/>
    </row>
    <row r="239" spans="3:7" s="1" customFormat="1" x14ac:dyDescent="0.3">
      <c r="C239" s="12"/>
      <c r="D239" s="14"/>
      <c r="E239" s="14"/>
      <c r="F239" s="15"/>
      <c r="G239" s="15"/>
    </row>
    <row r="240" spans="3:7" s="1" customFormat="1" x14ac:dyDescent="0.3">
      <c r="C240" s="12"/>
      <c r="D240" s="14"/>
      <c r="E240" s="14"/>
      <c r="F240" s="15"/>
      <c r="G240" s="15"/>
    </row>
    <row r="241" spans="3:7" s="1" customFormat="1" x14ac:dyDescent="0.3">
      <c r="C241" s="12"/>
      <c r="D241" s="14"/>
      <c r="E241" s="14"/>
      <c r="F241" s="15"/>
      <c r="G241" s="15"/>
    </row>
    <row r="242" spans="3:7" s="1" customFormat="1" x14ac:dyDescent="0.3">
      <c r="C242" s="12"/>
      <c r="D242" s="14"/>
      <c r="E242" s="14"/>
      <c r="F242" s="15"/>
      <c r="G242" s="15"/>
    </row>
    <row r="243" spans="3:7" s="1" customFormat="1" x14ac:dyDescent="0.3">
      <c r="C243" s="12"/>
      <c r="D243" s="14"/>
      <c r="E243" s="14"/>
      <c r="F243" s="15"/>
      <c r="G243" s="15"/>
    </row>
    <row r="244" spans="3:7" s="1" customFormat="1" x14ac:dyDescent="0.3">
      <c r="C244" s="12"/>
      <c r="D244" s="14"/>
      <c r="E244" s="14"/>
      <c r="F244" s="15"/>
      <c r="G244" s="15"/>
    </row>
    <row r="245" spans="3:7" s="1" customFormat="1" x14ac:dyDescent="0.3">
      <c r="C245" s="12"/>
      <c r="D245" s="14"/>
      <c r="E245" s="14"/>
      <c r="F245" s="15"/>
      <c r="G245" s="15"/>
    </row>
    <row r="246" spans="3:7" s="1" customFormat="1" x14ac:dyDescent="0.3">
      <c r="C246" s="12"/>
      <c r="D246" s="14"/>
      <c r="E246" s="14"/>
      <c r="F246" s="15"/>
      <c r="G246" s="15"/>
    </row>
    <row r="247" spans="3:7" s="1" customFormat="1" x14ac:dyDescent="0.3">
      <c r="C247" s="12"/>
      <c r="D247" s="14"/>
      <c r="E247" s="14"/>
      <c r="F247" s="15"/>
      <c r="G247" s="15"/>
    </row>
    <row r="248" spans="3:7" s="1" customFormat="1" x14ac:dyDescent="0.3">
      <c r="C248" s="12"/>
      <c r="D248" s="14"/>
      <c r="E248" s="14"/>
      <c r="F248" s="15"/>
      <c r="G248" s="15"/>
    </row>
    <row r="249" spans="3:7" s="1" customFormat="1" x14ac:dyDescent="0.3">
      <c r="C249" s="12"/>
      <c r="D249" s="14"/>
      <c r="E249" s="14"/>
      <c r="F249" s="15"/>
      <c r="G249" s="15"/>
    </row>
    <row r="250" spans="3:7" s="1" customFormat="1" x14ac:dyDescent="0.3">
      <c r="C250" s="12"/>
      <c r="D250" s="14"/>
      <c r="E250" s="14"/>
      <c r="F250" s="15"/>
      <c r="G250" s="15"/>
    </row>
    <row r="251" spans="3:7" s="1" customFormat="1" x14ac:dyDescent="0.3">
      <c r="C251" s="12"/>
      <c r="D251" s="14"/>
      <c r="E251" s="14"/>
      <c r="F251" s="15"/>
      <c r="G251" s="15"/>
    </row>
    <row r="252" spans="3:7" s="1" customFormat="1" x14ac:dyDescent="0.3">
      <c r="C252" s="12"/>
      <c r="D252" s="14"/>
      <c r="E252" s="14"/>
      <c r="F252" s="15"/>
      <c r="G252" s="15"/>
    </row>
    <row r="253" spans="3:7" s="1" customFormat="1" x14ac:dyDescent="0.3">
      <c r="C253" s="12"/>
      <c r="D253" s="14"/>
      <c r="E253" s="14"/>
      <c r="F253" s="15"/>
      <c r="G253" s="15"/>
    </row>
    <row r="254" spans="3:7" s="1" customFormat="1" x14ac:dyDescent="0.3">
      <c r="C254" s="12"/>
      <c r="D254" s="14"/>
      <c r="E254" s="14"/>
      <c r="F254" s="15"/>
      <c r="G254" s="15"/>
    </row>
    <row r="255" spans="3:7" s="1" customFormat="1" x14ac:dyDescent="0.3">
      <c r="C255" s="12"/>
      <c r="D255" s="14"/>
      <c r="E255" s="14"/>
      <c r="F255" s="15"/>
      <c r="G255" s="15"/>
    </row>
    <row r="256" spans="3:7" s="1" customFormat="1" x14ac:dyDescent="0.3">
      <c r="C256" s="12"/>
      <c r="D256" s="14"/>
      <c r="E256" s="14"/>
      <c r="F256" s="15"/>
      <c r="G256" s="15"/>
    </row>
    <row r="257" spans="3:7" s="1" customFormat="1" x14ac:dyDescent="0.3">
      <c r="C257" s="12"/>
      <c r="D257" s="14"/>
      <c r="E257" s="14"/>
      <c r="F257" s="15"/>
      <c r="G257" s="15"/>
    </row>
    <row r="258" spans="3:7" s="1" customFormat="1" x14ac:dyDescent="0.3">
      <c r="C258" s="12"/>
      <c r="D258" s="14"/>
      <c r="E258" s="14"/>
      <c r="F258" s="15"/>
      <c r="G258" s="15"/>
    </row>
    <row r="259" spans="3:7" s="1" customFormat="1" x14ac:dyDescent="0.3">
      <c r="C259" s="12"/>
      <c r="D259" s="14"/>
      <c r="E259" s="14"/>
      <c r="F259" s="15"/>
      <c r="G259" s="15"/>
    </row>
    <row r="260" spans="3:7" s="1" customFormat="1" x14ac:dyDescent="0.3">
      <c r="C260" s="12"/>
      <c r="D260" s="14"/>
      <c r="E260" s="14"/>
      <c r="F260" s="15"/>
      <c r="G260" s="15"/>
    </row>
    <row r="261" spans="3:7" s="1" customFormat="1" x14ac:dyDescent="0.3">
      <c r="C261" s="12"/>
      <c r="D261" s="14"/>
      <c r="E261" s="14"/>
      <c r="F261" s="15"/>
      <c r="G261" s="15"/>
    </row>
    <row r="262" spans="3:7" s="1" customFormat="1" x14ac:dyDescent="0.3">
      <c r="C262" s="12"/>
      <c r="D262" s="14"/>
      <c r="E262" s="14"/>
      <c r="F262" s="15"/>
      <c r="G262" s="15"/>
    </row>
    <row r="263" spans="3:7" s="1" customFormat="1" x14ac:dyDescent="0.3">
      <c r="C263" s="12"/>
      <c r="D263" s="14"/>
      <c r="E263" s="14"/>
      <c r="F263" s="15"/>
      <c r="G263" s="15"/>
    </row>
    <row r="264" spans="3:7" s="1" customFormat="1" x14ac:dyDescent="0.3">
      <c r="C264" s="12"/>
      <c r="D264" s="14"/>
      <c r="E264" s="14"/>
      <c r="F264" s="15"/>
      <c r="G264" s="15"/>
    </row>
    <row r="265" spans="3:7" s="1" customFormat="1" x14ac:dyDescent="0.3">
      <c r="C265" s="12"/>
      <c r="D265" s="14"/>
      <c r="E265" s="14"/>
      <c r="F265" s="15"/>
      <c r="G265" s="15"/>
    </row>
    <row r="266" spans="3:7" s="1" customFormat="1" x14ac:dyDescent="0.3">
      <c r="C266" s="12"/>
      <c r="D266" s="14"/>
      <c r="E266" s="14"/>
      <c r="F266" s="15"/>
      <c r="G266" s="15"/>
    </row>
    <row r="267" spans="3:7" s="1" customFormat="1" x14ac:dyDescent="0.3">
      <c r="C267" s="12"/>
      <c r="D267" s="14"/>
      <c r="E267" s="14"/>
      <c r="F267" s="15"/>
      <c r="G267" s="15"/>
    </row>
    <row r="268" spans="3:7" s="1" customFormat="1" x14ac:dyDescent="0.3">
      <c r="C268" s="12"/>
      <c r="D268" s="14"/>
      <c r="E268" s="14"/>
      <c r="F268" s="15"/>
      <c r="G268" s="15"/>
    </row>
    <row r="269" spans="3:7" s="1" customFormat="1" x14ac:dyDescent="0.3">
      <c r="C269" s="12"/>
      <c r="D269" s="14"/>
      <c r="E269" s="14"/>
      <c r="F269" s="15"/>
      <c r="G269" s="15"/>
    </row>
    <row r="270" spans="3:7" s="1" customFormat="1" x14ac:dyDescent="0.3">
      <c r="C270" s="12"/>
      <c r="D270" s="14"/>
      <c r="E270" s="14"/>
      <c r="F270" s="15"/>
      <c r="G270" s="15"/>
    </row>
    <row r="271" spans="3:7" s="1" customFormat="1" x14ac:dyDescent="0.3">
      <c r="C271" s="12"/>
      <c r="D271" s="14"/>
      <c r="E271" s="14"/>
      <c r="F271" s="15"/>
      <c r="G271" s="15"/>
    </row>
    <row r="272" spans="3:7" s="1" customFormat="1" x14ac:dyDescent="0.3">
      <c r="C272" s="12"/>
      <c r="D272" s="14"/>
      <c r="E272" s="14"/>
      <c r="F272" s="15"/>
      <c r="G272" s="15"/>
    </row>
    <row r="273" spans="3:7" s="1" customFormat="1" x14ac:dyDescent="0.3">
      <c r="C273" s="12"/>
      <c r="D273" s="14"/>
      <c r="E273" s="14"/>
      <c r="F273" s="15"/>
      <c r="G273" s="15"/>
    </row>
    <row r="274" spans="3:7" s="1" customFormat="1" x14ac:dyDescent="0.3">
      <c r="C274" s="12"/>
      <c r="D274" s="14"/>
      <c r="E274" s="14"/>
      <c r="F274" s="15"/>
      <c r="G274" s="15"/>
    </row>
    <row r="275" spans="3:7" s="1" customFormat="1" x14ac:dyDescent="0.3">
      <c r="C275" s="12"/>
      <c r="D275" s="14"/>
      <c r="E275" s="14"/>
      <c r="F275" s="15"/>
      <c r="G275" s="15"/>
    </row>
    <row r="276" spans="3:7" s="1" customFormat="1" x14ac:dyDescent="0.3">
      <c r="C276" s="12"/>
      <c r="D276" s="14"/>
      <c r="E276" s="14"/>
      <c r="F276" s="15"/>
      <c r="G276" s="15"/>
    </row>
    <row r="277" spans="3:7" s="1" customFormat="1" x14ac:dyDescent="0.3">
      <c r="C277" s="12"/>
      <c r="D277" s="14"/>
      <c r="E277" s="14"/>
      <c r="F277" s="15"/>
      <c r="G277" s="15"/>
    </row>
    <row r="278" spans="3:7" s="1" customFormat="1" x14ac:dyDescent="0.3">
      <c r="C278" s="12"/>
      <c r="D278" s="14"/>
      <c r="E278" s="14"/>
      <c r="F278" s="15"/>
      <c r="G278" s="15"/>
    </row>
    <row r="279" spans="3:7" s="1" customFormat="1" x14ac:dyDescent="0.3">
      <c r="C279" s="12"/>
      <c r="D279" s="14"/>
      <c r="E279" s="14"/>
      <c r="F279" s="15"/>
      <c r="G279" s="15"/>
    </row>
    <row r="280" spans="3:7" s="1" customFormat="1" x14ac:dyDescent="0.3">
      <c r="C280" s="12"/>
      <c r="D280" s="14"/>
      <c r="E280" s="14"/>
      <c r="F280" s="15"/>
      <c r="G280" s="15"/>
    </row>
    <row r="281" spans="3:7" s="1" customFormat="1" x14ac:dyDescent="0.3">
      <c r="C281" s="12"/>
      <c r="D281" s="14"/>
      <c r="E281" s="14"/>
      <c r="F281" s="15"/>
      <c r="G281" s="15"/>
    </row>
    <row r="282" spans="3:7" s="1" customFormat="1" x14ac:dyDescent="0.3">
      <c r="C282" s="12"/>
      <c r="D282" s="14"/>
      <c r="E282" s="14"/>
      <c r="F282" s="15"/>
      <c r="G282" s="15"/>
    </row>
    <row r="283" spans="3:7" s="1" customFormat="1" x14ac:dyDescent="0.3">
      <c r="C283" s="12"/>
      <c r="D283" s="14"/>
      <c r="E283" s="14"/>
      <c r="F283" s="15"/>
      <c r="G283" s="15"/>
    </row>
    <row r="284" spans="3:7" s="1" customFormat="1" x14ac:dyDescent="0.3">
      <c r="C284" s="12"/>
      <c r="D284" s="14"/>
      <c r="E284" s="14"/>
      <c r="F284" s="15"/>
      <c r="G284" s="15"/>
    </row>
    <row r="285" spans="3:7" s="1" customFormat="1" x14ac:dyDescent="0.3">
      <c r="C285" s="12"/>
      <c r="D285" s="14"/>
      <c r="E285" s="14"/>
      <c r="F285" s="15"/>
      <c r="G285" s="15"/>
    </row>
    <row r="286" spans="3:7" s="1" customFormat="1" x14ac:dyDescent="0.3">
      <c r="C286" s="12"/>
      <c r="D286" s="14"/>
      <c r="E286" s="14"/>
      <c r="F286" s="15"/>
      <c r="G286" s="15"/>
    </row>
    <row r="287" spans="3:7" s="1" customFormat="1" x14ac:dyDescent="0.3">
      <c r="C287" s="12"/>
      <c r="D287" s="14"/>
      <c r="E287" s="14"/>
      <c r="F287" s="15"/>
      <c r="G287" s="15"/>
    </row>
    <row r="288" spans="3:7" s="1" customFormat="1" x14ac:dyDescent="0.3">
      <c r="C288" s="12"/>
      <c r="D288" s="14"/>
      <c r="E288" s="14"/>
      <c r="F288" s="15"/>
      <c r="G288" s="15"/>
    </row>
    <row r="289" spans="3:7" s="1" customFormat="1" x14ac:dyDescent="0.3">
      <c r="C289" s="12"/>
      <c r="D289" s="14"/>
      <c r="E289" s="14"/>
      <c r="F289" s="15"/>
      <c r="G289" s="15"/>
    </row>
    <row r="290" spans="3:7" s="1" customFormat="1" x14ac:dyDescent="0.3">
      <c r="C290" s="12"/>
      <c r="D290" s="14"/>
      <c r="E290" s="14"/>
      <c r="F290" s="15"/>
      <c r="G290" s="15"/>
    </row>
    <row r="291" spans="3:7" s="1" customFormat="1" x14ac:dyDescent="0.3">
      <c r="C291" s="12"/>
      <c r="D291" s="14"/>
      <c r="E291" s="14"/>
      <c r="F291" s="15"/>
      <c r="G291" s="15"/>
    </row>
    <row r="292" spans="3:7" s="1" customFormat="1" x14ac:dyDescent="0.3">
      <c r="C292" s="12"/>
      <c r="D292" s="14"/>
      <c r="E292" s="14"/>
      <c r="F292" s="15"/>
      <c r="G292" s="15"/>
    </row>
    <row r="293" spans="3:7" s="1" customFormat="1" x14ac:dyDescent="0.3">
      <c r="C293" s="12"/>
      <c r="D293" s="14"/>
      <c r="E293" s="14"/>
      <c r="F293" s="15"/>
      <c r="G293" s="15"/>
    </row>
    <row r="294" spans="3:7" s="1" customFormat="1" x14ac:dyDescent="0.3">
      <c r="C294" s="12"/>
      <c r="D294" s="14"/>
      <c r="E294" s="14"/>
      <c r="F294" s="15"/>
      <c r="G294" s="15"/>
    </row>
    <row r="295" spans="3:7" s="1" customFormat="1" x14ac:dyDescent="0.3">
      <c r="C295" s="12"/>
      <c r="D295" s="14"/>
      <c r="E295" s="14"/>
      <c r="F295" s="15"/>
      <c r="G295" s="15"/>
    </row>
    <row r="296" spans="3:7" s="1" customFormat="1" x14ac:dyDescent="0.3">
      <c r="C296" s="12"/>
      <c r="D296" s="14"/>
      <c r="E296" s="14"/>
      <c r="F296" s="15"/>
      <c r="G296" s="15"/>
    </row>
    <row r="297" spans="3:7" s="1" customFormat="1" x14ac:dyDescent="0.3">
      <c r="C297" s="12"/>
      <c r="D297" s="14"/>
      <c r="E297" s="14"/>
      <c r="F297" s="15"/>
      <c r="G297" s="15"/>
    </row>
    <row r="298" spans="3:7" s="1" customFormat="1" x14ac:dyDescent="0.3">
      <c r="C298" s="12"/>
      <c r="D298" s="14"/>
      <c r="E298" s="14"/>
      <c r="F298" s="15"/>
      <c r="G298" s="15"/>
    </row>
    <row r="299" spans="3:7" s="1" customFormat="1" x14ac:dyDescent="0.3">
      <c r="C299" s="12"/>
      <c r="D299" s="14"/>
      <c r="E299" s="14"/>
      <c r="F299" s="15"/>
      <c r="G299" s="15"/>
    </row>
    <row r="300" spans="3:7" s="1" customFormat="1" x14ac:dyDescent="0.3">
      <c r="C300" s="12"/>
      <c r="D300" s="14"/>
      <c r="E300" s="14"/>
      <c r="F300" s="15"/>
      <c r="G300" s="15"/>
    </row>
    <row r="301" spans="3:7" s="1" customFormat="1" x14ac:dyDescent="0.3">
      <c r="C301" s="12"/>
      <c r="D301" s="14"/>
      <c r="E301" s="14"/>
      <c r="F301" s="15"/>
      <c r="G301" s="15"/>
    </row>
    <row r="302" spans="3:7" s="1" customFormat="1" x14ac:dyDescent="0.3">
      <c r="C302" s="12"/>
      <c r="D302" s="14"/>
      <c r="E302" s="14"/>
      <c r="F302" s="15"/>
      <c r="G302" s="15"/>
    </row>
    <row r="303" spans="3:7" s="1" customFormat="1" x14ac:dyDescent="0.3">
      <c r="C303" s="12"/>
      <c r="D303" s="14"/>
      <c r="E303" s="14"/>
      <c r="F303" s="15"/>
      <c r="G303" s="15"/>
    </row>
    <row r="304" spans="3:7" s="1" customFormat="1" x14ac:dyDescent="0.3">
      <c r="C304" s="12"/>
      <c r="D304" s="14"/>
      <c r="E304" s="14"/>
      <c r="F304" s="15"/>
      <c r="G304" s="15"/>
    </row>
    <row r="305" spans="3:7" s="1" customFormat="1" x14ac:dyDescent="0.3">
      <c r="C305" s="12"/>
      <c r="D305" s="14"/>
      <c r="E305" s="14"/>
      <c r="F305" s="15"/>
      <c r="G305" s="15"/>
    </row>
    <row r="306" spans="3:7" s="1" customFormat="1" x14ac:dyDescent="0.3">
      <c r="C306" s="12"/>
      <c r="D306" s="14"/>
      <c r="E306" s="14"/>
      <c r="F306" s="15"/>
      <c r="G306" s="15"/>
    </row>
    <row r="307" spans="3:7" s="1" customFormat="1" x14ac:dyDescent="0.3">
      <c r="C307" s="12"/>
      <c r="D307" s="14"/>
      <c r="E307" s="14"/>
      <c r="F307" s="15"/>
      <c r="G307" s="15"/>
    </row>
    <row r="308" spans="3:7" s="1" customFormat="1" x14ac:dyDescent="0.3">
      <c r="C308" s="12"/>
      <c r="D308" s="14"/>
      <c r="E308" s="14"/>
      <c r="F308" s="15"/>
      <c r="G308" s="15"/>
    </row>
    <row r="309" spans="3:7" s="1" customFormat="1" x14ac:dyDescent="0.3">
      <c r="C309" s="12"/>
      <c r="D309" s="14"/>
      <c r="E309" s="14"/>
      <c r="F309" s="15"/>
      <c r="G309" s="15"/>
    </row>
    <row r="310" spans="3:7" s="1" customFormat="1" x14ac:dyDescent="0.3">
      <c r="C310" s="12"/>
      <c r="D310" s="14"/>
      <c r="E310" s="14"/>
      <c r="F310" s="15"/>
      <c r="G310" s="15"/>
    </row>
    <row r="311" spans="3:7" s="1" customFormat="1" x14ac:dyDescent="0.3">
      <c r="C311" s="12"/>
      <c r="D311" s="14"/>
      <c r="E311" s="14"/>
      <c r="F311" s="15"/>
      <c r="G311" s="15"/>
    </row>
    <row r="312" spans="3:7" s="1" customFormat="1" x14ac:dyDescent="0.3">
      <c r="C312" s="12"/>
      <c r="D312" s="14"/>
      <c r="E312" s="14"/>
      <c r="F312" s="15"/>
      <c r="G312" s="15"/>
    </row>
    <row r="313" spans="3:7" s="1" customFormat="1" x14ac:dyDescent="0.3">
      <c r="C313" s="12"/>
      <c r="D313" s="14"/>
      <c r="E313" s="14"/>
      <c r="F313" s="15"/>
      <c r="G313" s="15"/>
    </row>
    <row r="314" spans="3:7" s="1" customFormat="1" x14ac:dyDescent="0.3">
      <c r="C314" s="12"/>
      <c r="D314" s="14"/>
      <c r="E314" s="14"/>
      <c r="F314" s="15"/>
      <c r="G314" s="15"/>
    </row>
    <row r="315" spans="3:7" s="1" customFormat="1" x14ac:dyDescent="0.3">
      <c r="C315" s="12"/>
      <c r="D315" s="14"/>
      <c r="E315" s="14"/>
      <c r="F315" s="15"/>
      <c r="G315" s="15"/>
    </row>
    <row r="316" spans="3:7" s="1" customFormat="1" x14ac:dyDescent="0.3">
      <c r="C316" s="12"/>
      <c r="D316" s="14"/>
      <c r="E316" s="14"/>
      <c r="F316" s="15"/>
      <c r="G316" s="15"/>
    </row>
    <row r="317" spans="3:7" s="1" customFormat="1" x14ac:dyDescent="0.3">
      <c r="C317" s="12"/>
      <c r="D317" s="14"/>
      <c r="E317" s="14"/>
      <c r="F317" s="15"/>
      <c r="G317" s="15"/>
    </row>
    <row r="318" spans="3:7" s="1" customFormat="1" x14ac:dyDescent="0.3">
      <c r="C318" s="12"/>
      <c r="D318" s="14"/>
      <c r="E318" s="14"/>
      <c r="F318" s="15"/>
      <c r="G318" s="15"/>
    </row>
    <row r="319" spans="3:7" s="1" customFormat="1" x14ac:dyDescent="0.3">
      <c r="C319" s="12"/>
      <c r="D319" s="14"/>
      <c r="E319" s="14"/>
      <c r="F319" s="15"/>
      <c r="G319" s="15"/>
    </row>
    <row r="320" spans="3:7" s="1" customFormat="1" x14ac:dyDescent="0.3">
      <c r="C320" s="12"/>
      <c r="D320" s="14"/>
      <c r="E320" s="14"/>
      <c r="F320" s="15"/>
      <c r="G320" s="15"/>
    </row>
    <row r="321" spans="3:7" s="1" customFormat="1" x14ac:dyDescent="0.3">
      <c r="C321" s="12"/>
      <c r="D321" s="14"/>
      <c r="E321" s="14"/>
      <c r="F321" s="15"/>
      <c r="G321" s="15"/>
    </row>
    <row r="322" spans="3:7" s="1" customFormat="1" x14ac:dyDescent="0.3">
      <c r="C322" s="12"/>
      <c r="D322" s="14"/>
      <c r="E322" s="14"/>
      <c r="F322" s="15"/>
      <c r="G322" s="15"/>
    </row>
    <row r="323" spans="3:7" s="1" customFormat="1" x14ac:dyDescent="0.3">
      <c r="C323" s="12"/>
      <c r="D323" s="14"/>
      <c r="E323" s="14"/>
      <c r="F323" s="15"/>
      <c r="G323" s="15"/>
    </row>
    <row r="324" spans="3:7" s="1" customFormat="1" x14ac:dyDescent="0.3">
      <c r="C324" s="12"/>
      <c r="D324" s="14"/>
      <c r="E324" s="14"/>
      <c r="F324" s="15"/>
      <c r="G324" s="15"/>
    </row>
    <row r="325" spans="3:7" s="1" customFormat="1" x14ac:dyDescent="0.3">
      <c r="C325" s="12"/>
      <c r="D325" s="14"/>
      <c r="E325" s="14"/>
      <c r="F325" s="15"/>
      <c r="G325" s="15"/>
    </row>
    <row r="326" spans="3:7" s="1" customFormat="1" x14ac:dyDescent="0.3">
      <c r="C326" s="12"/>
      <c r="D326" s="14"/>
      <c r="E326" s="14"/>
      <c r="F326" s="15"/>
      <c r="G326" s="15"/>
    </row>
    <row r="327" spans="3:7" s="1" customFormat="1" x14ac:dyDescent="0.3">
      <c r="C327" s="12"/>
      <c r="D327" s="14"/>
      <c r="E327" s="14"/>
      <c r="F327" s="15"/>
      <c r="G327" s="15"/>
    </row>
    <row r="328" spans="3:7" s="1" customFormat="1" x14ac:dyDescent="0.3">
      <c r="C328" s="12"/>
      <c r="D328" s="14"/>
      <c r="E328" s="14"/>
      <c r="F328" s="15"/>
      <c r="G328" s="15"/>
    </row>
    <row r="329" spans="3:7" s="1" customFormat="1" x14ac:dyDescent="0.3">
      <c r="C329" s="12"/>
      <c r="D329" s="14"/>
      <c r="E329" s="14"/>
      <c r="F329" s="15"/>
      <c r="G329" s="15"/>
    </row>
    <row r="330" spans="3:7" s="1" customFormat="1" x14ac:dyDescent="0.3">
      <c r="C330" s="12"/>
      <c r="D330" s="14"/>
      <c r="E330" s="14"/>
      <c r="F330" s="15"/>
      <c r="G330" s="15"/>
    </row>
    <row r="331" spans="3:7" s="1" customFormat="1" x14ac:dyDescent="0.3">
      <c r="C331" s="12"/>
      <c r="D331" s="14"/>
      <c r="E331" s="14"/>
      <c r="F331" s="15"/>
      <c r="G331" s="15"/>
    </row>
    <row r="332" spans="3:7" s="1" customFormat="1" x14ac:dyDescent="0.3">
      <c r="C332" s="12"/>
      <c r="D332" s="14"/>
      <c r="E332" s="14"/>
      <c r="F332" s="15"/>
      <c r="G332" s="15"/>
    </row>
    <row r="333" spans="3:7" s="1" customFormat="1" x14ac:dyDescent="0.3">
      <c r="C333" s="12"/>
      <c r="D333" s="14"/>
      <c r="E333" s="14"/>
      <c r="F333" s="15"/>
      <c r="G333" s="15"/>
    </row>
    <row r="334" spans="3:7" s="1" customFormat="1" x14ac:dyDescent="0.3">
      <c r="C334" s="12"/>
      <c r="D334" s="14"/>
      <c r="E334" s="14"/>
      <c r="F334" s="15"/>
      <c r="G334" s="15"/>
    </row>
    <row r="335" spans="3:7" s="1" customFormat="1" x14ac:dyDescent="0.3">
      <c r="C335" s="12"/>
      <c r="D335" s="14"/>
      <c r="E335" s="14"/>
      <c r="F335" s="15"/>
      <c r="G335" s="15"/>
    </row>
    <row r="336" spans="3:7" s="1" customFormat="1" x14ac:dyDescent="0.3">
      <c r="C336" s="12"/>
      <c r="D336" s="14"/>
      <c r="E336" s="14"/>
      <c r="F336" s="15"/>
      <c r="G336" s="15"/>
    </row>
    <row r="337" spans="3:7" s="1" customFormat="1" x14ac:dyDescent="0.3">
      <c r="C337" s="12"/>
      <c r="D337" s="14"/>
      <c r="E337" s="14"/>
      <c r="F337" s="15"/>
      <c r="G337" s="15"/>
    </row>
    <row r="338" spans="3:7" s="1" customFormat="1" x14ac:dyDescent="0.3">
      <c r="C338" s="12"/>
      <c r="D338" s="14"/>
      <c r="E338" s="14"/>
      <c r="F338" s="15"/>
      <c r="G338" s="15"/>
    </row>
    <row r="339" spans="3:7" s="1" customFormat="1" x14ac:dyDescent="0.3">
      <c r="C339" s="12"/>
      <c r="D339" s="14"/>
      <c r="E339" s="14"/>
      <c r="F339" s="15"/>
      <c r="G339" s="15"/>
    </row>
    <row r="340" spans="3:7" s="1" customFormat="1" x14ac:dyDescent="0.3">
      <c r="C340" s="12"/>
      <c r="D340" s="14"/>
      <c r="E340" s="14"/>
      <c r="F340" s="15"/>
      <c r="G340" s="15"/>
    </row>
    <row r="341" spans="3:7" s="1" customFormat="1" x14ac:dyDescent="0.3">
      <c r="C341" s="12"/>
      <c r="D341" s="14"/>
      <c r="E341" s="14"/>
      <c r="F341" s="15"/>
      <c r="G341" s="15"/>
    </row>
    <row r="342" spans="3:7" s="1" customFormat="1" x14ac:dyDescent="0.3">
      <c r="C342" s="12"/>
      <c r="D342" s="14"/>
      <c r="E342" s="14"/>
      <c r="F342" s="15"/>
      <c r="G342" s="15"/>
    </row>
    <row r="343" spans="3:7" s="1" customFormat="1" x14ac:dyDescent="0.3">
      <c r="C343" s="12"/>
      <c r="D343" s="14"/>
      <c r="E343" s="14"/>
      <c r="F343" s="15"/>
      <c r="G343" s="15"/>
    </row>
    <row r="344" spans="3:7" s="1" customFormat="1" x14ac:dyDescent="0.3">
      <c r="C344" s="12"/>
      <c r="D344" s="14"/>
      <c r="E344" s="14"/>
      <c r="F344" s="15"/>
      <c r="G344" s="15"/>
    </row>
    <row r="345" spans="3:7" s="1" customFormat="1" x14ac:dyDescent="0.3">
      <c r="C345" s="12"/>
      <c r="D345" s="14"/>
      <c r="E345" s="14"/>
      <c r="F345" s="15"/>
      <c r="G345" s="15"/>
    </row>
    <row r="346" spans="3:7" s="1" customFormat="1" x14ac:dyDescent="0.3">
      <c r="C346" s="12"/>
      <c r="D346" s="14"/>
      <c r="E346" s="14"/>
      <c r="F346" s="15"/>
      <c r="G346" s="15"/>
    </row>
    <row r="347" spans="3:7" s="1" customFormat="1" x14ac:dyDescent="0.3">
      <c r="C347" s="12"/>
      <c r="D347" s="14"/>
      <c r="E347" s="14"/>
      <c r="F347" s="15"/>
      <c r="G347" s="15"/>
    </row>
    <row r="348" spans="3:7" s="1" customFormat="1" x14ac:dyDescent="0.3">
      <c r="C348" s="12"/>
      <c r="D348" s="14"/>
      <c r="E348" s="14"/>
      <c r="F348" s="15"/>
      <c r="G348" s="15"/>
    </row>
    <row r="349" spans="3:7" s="1" customFormat="1" x14ac:dyDescent="0.3">
      <c r="C349" s="12"/>
      <c r="D349" s="14"/>
      <c r="E349" s="14"/>
      <c r="F349" s="15"/>
      <c r="G349" s="15"/>
    </row>
    <row r="350" spans="3:7" s="1" customFormat="1" x14ac:dyDescent="0.3">
      <c r="C350" s="12"/>
      <c r="D350" s="14"/>
      <c r="E350" s="14"/>
      <c r="F350" s="15"/>
      <c r="G350" s="15"/>
    </row>
    <row r="351" spans="3:7" s="1" customFormat="1" x14ac:dyDescent="0.3">
      <c r="C351" s="12"/>
      <c r="D351" s="14"/>
      <c r="E351" s="14"/>
      <c r="F351" s="15"/>
      <c r="G351" s="15"/>
    </row>
    <row r="352" spans="3:7" s="1" customFormat="1" x14ac:dyDescent="0.3">
      <c r="C352" s="12"/>
      <c r="D352" s="14"/>
      <c r="E352" s="14"/>
      <c r="F352" s="15"/>
      <c r="G352" s="15"/>
    </row>
    <row r="353" spans="2:10" s="1" customFormat="1" x14ac:dyDescent="0.3">
      <c r="C353" s="12"/>
      <c r="D353" s="14"/>
      <c r="E353" s="14"/>
      <c r="F353" s="15"/>
      <c r="G353" s="15"/>
    </row>
    <row r="354" spans="2:10" x14ac:dyDescent="0.3">
      <c r="B354" s="1"/>
      <c r="J354" s="1"/>
    </row>
    <row r="355" spans="2:10" x14ac:dyDescent="0.3">
      <c r="J355" s="1"/>
    </row>
    <row r="356" spans="2:10" x14ac:dyDescent="0.3">
      <c r="J356" s="1"/>
    </row>
    <row r="357" spans="2:10" x14ac:dyDescent="0.3">
      <c r="J357" s="1"/>
    </row>
    <row r="358" spans="2:10" x14ac:dyDescent="0.3">
      <c r="J358" s="1"/>
    </row>
    <row r="359" spans="2:10" x14ac:dyDescent="0.3">
      <c r="J359" s="1"/>
    </row>
    <row r="360" spans="2:10" x14ac:dyDescent="0.3">
      <c r="J360" s="1"/>
    </row>
    <row r="361" spans="2:10" x14ac:dyDescent="0.3">
      <c r="J361" s="1"/>
    </row>
    <row r="362" spans="2:10" x14ac:dyDescent="0.3">
      <c r="J362" s="1"/>
    </row>
    <row r="363" spans="2:10" x14ac:dyDescent="0.3">
      <c r="J363" s="1"/>
    </row>
  </sheetData>
  <mergeCells count="121">
    <mergeCell ref="C145:H145"/>
    <mergeCell ref="C135:I135"/>
    <mergeCell ref="C134:H134"/>
    <mergeCell ref="F139:G139"/>
    <mergeCell ref="F140:G140"/>
    <mergeCell ref="F136:G137"/>
    <mergeCell ref="J136:J137"/>
    <mergeCell ref="F138:G138"/>
    <mergeCell ref="C148:H148"/>
    <mergeCell ref="C155:E156"/>
    <mergeCell ref="F155:I155"/>
    <mergeCell ref="C128:I128"/>
    <mergeCell ref="C129:I129"/>
    <mergeCell ref="C146:H146"/>
    <mergeCell ref="C147:H147"/>
    <mergeCell ref="F141:G141"/>
    <mergeCell ref="F142:G142"/>
    <mergeCell ref="F143:G143"/>
    <mergeCell ref="F144:G144"/>
    <mergeCell ref="C136:C137"/>
    <mergeCell ref="D136:D137"/>
    <mergeCell ref="E136:E137"/>
    <mergeCell ref="C123:H123"/>
    <mergeCell ref="C124:H124"/>
    <mergeCell ref="C125:C126"/>
    <mergeCell ref="D125:D127"/>
    <mergeCell ref="E125:E127"/>
    <mergeCell ref="F125:F126"/>
    <mergeCell ref="H125:H126"/>
    <mergeCell ref="C115:I115"/>
    <mergeCell ref="C116:I116"/>
    <mergeCell ref="C117:I117"/>
    <mergeCell ref="C120:I120"/>
    <mergeCell ref="C122:H122"/>
    <mergeCell ref="C109:I109"/>
    <mergeCell ref="C110:I111"/>
    <mergeCell ref="C112:C113"/>
    <mergeCell ref="D112:D114"/>
    <mergeCell ref="F112:F113"/>
    <mergeCell ref="G112:G113"/>
    <mergeCell ref="H112:H113"/>
    <mergeCell ref="B103:C105"/>
    <mergeCell ref="D103:H104"/>
    <mergeCell ref="I103:K103"/>
    <mergeCell ref="I104:K104"/>
    <mergeCell ref="D105:H106"/>
    <mergeCell ref="I105:K105"/>
    <mergeCell ref="B106:C106"/>
    <mergeCell ref="I106:K106"/>
    <mergeCell ref="B2:C4"/>
    <mergeCell ref="D2:H3"/>
    <mergeCell ref="I2:K2"/>
    <mergeCell ref="I3:K3"/>
    <mergeCell ref="D4:H5"/>
    <mergeCell ref="I4:K4"/>
    <mergeCell ref="B5:C5"/>
    <mergeCell ref="I5:K5"/>
    <mergeCell ref="C25:H25"/>
    <mergeCell ref="C9:I9"/>
    <mergeCell ref="C10:I11"/>
    <mergeCell ref="C12:C13"/>
    <mergeCell ref="D12:D14"/>
    <mergeCell ref="F12:F13"/>
    <mergeCell ref="G12:G13"/>
    <mergeCell ref="H12:H13"/>
    <mergeCell ref="C15:I15"/>
    <mergeCell ref="C16:I16"/>
    <mergeCell ref="C17:I17"/>
    <mergeCell ref="C20:I20"/>
    <mergeCell ref="C24:H24"/>
    <mergeCell ref="C39:H39"/>
    <mergeCell ref="C26:H26"/>
    <mergeCell ref="C27:C28"/>
    <mergeCell ref="D27:D29"/>
    <mergeCell ref="E27:E29"/>
    <mergeCell ref="F27:F28"/>
    <mergeCell ref="H27:H28"/>
    <mergeCell ref="C30:I30"/>
    <mergeCell ref="C31:I31"/>
    <mergeCell ref="C36:H36"/>
    <mergeCell ref="C37:H37"/>
    <mergeCell ref="C38:H38"/>
    <mergeCell ref="C46:E47"/>
    <mergeCell ref="F46:I46"/>
    <mergeCell ref="B49:K49"/>
    <mergeCell ref="B53:C55"/>
    <mergeCell ref="D53:H54"/>
    <mergeCell ref="I53:K53"/>
    <mergeCell ref="I54:K54"/>
    <mergeCell ref="D55:H56"/>
    <mergeCell ref="I55:K55"/>
    <mergeCell ref="B56:C56"/>
    <mergeCell ref="C75:H75"/>
    <mergeCell ref="I56:K56"/>
    <mergeCell ref="C59:I59"/>
    <mergeCell ref="C60:I61"/>
    <mergeCell ref="C62:C63"/>
    <mergeCell ref="D62:D64"/>
    <mergeCell ref="F62:F63"/>
    <mergeCell ref="G62:G63"/>
    <mergeCell ref="H62:H63"/>
    <mergeCell ref="C65:I65"/>
    <mergeCell ref="C66:I66"/>
    <mergeCell ref="C67:I67"/>
    <mergeCell ref="C70:I70"/>
    <mergeCell ref="C74:H74"/>
    <mergeCell ref="C76:H76"/>
    <mergeCell ref="C77:C78"/>
    <mergeCell ref="D77:D79"/>
    <mergeCell ref="E77:E79"/>
    <mergeCell ref="F77:F78"/>
    <mergeCell ref="H77:H78"/>
    <mergeCell ref="C96:E97"/>
    <mergeCell ref="F96:I96"/>
    <mergeCell ref="B99:K99"/>
    <mergeCell ref="C80:I80"/>
    <mergeCell ref="C81:I81"/>
    <mergeCell ref="C86:H86"/>
    <mergeCell ref="C87:H87"/>
    <mergeCell ref="C88:H88"/>
    <mergeCell ref="C89:H89"/>
  </mergeCells>
  <printOptions horizontalCentered="1" verticalCentered="1"/>
  <pageMargins left="0" right="0.11811023622047245" top="0" bottom="0" header="0" footer="0"/>
  <pageSetup scale="50" orientation="portrait" r:id="rId1"/>
  <rowBreaks count="1" manualBreakCount="1">
    <brk id="50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445CA-2F73-43CD-9135-78672A7DF8DA}">
  <sheetPr>
    <tabColor rgb="FF00B050"/>
  </sheetPr>
  <dimension ref="A1:GP363"/>
  <sheetViews>
    <sheetView showGridLines="0" view="pageBreakPreview" topLeftCell="A138" zoomScale="70" zoomScaleNormal="70" zoomScaleSheetLayoutView="70" workbookViewId="0">
      <selection activeCell="G130" sqref="G130:G133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2" customWidth="1"/>
    <col min="4" max="4" width="31.140625" style="14" customWidth="1"/>
    <col min="5" max="5" width="16.7109375" style="14" bestFit="1" customWidth="1"/>
    <col min="6" max="6" width="13.140625" style="15" customWidth="1"/>
    <col min="7" max="7" width="17.28515625" style="15" customWidth="1"/>
    <col min="8" max="8" width="28.28515625" style="1" customWidth="1"/>
    <col min="9" max="9" width="23.140625" style="1" customWidth="1"/>
    <col min="10" max="10" width="4" style="16" hidden="1" customWidth="1"/>
    <col min="11" max="11" width="5.5703125" style="1" customWidth="1"/>
    <col min="12" max="12" width="3.85546875" style="1" customWidth="1"/>
    <col min="13" max="16" width="5.28515625" style="1" customWidth="1"/>
    <col min="17" max="18" width="4.140625" style="1" customWidth="1"/>
    <col min="19" max="198" width="12.7109375" style="1" customWidth="1"/>
    <col min="199" max="238" width="13.85546875" style="2"/>
    <col min="239" max="239" width="2" style="2" customWidth="1"/>
    <col min="240" max="240" width="10.7109375" style="2" customWidth="1"/>
    <col min="241" max="241" width="53.42578125" style="2" customWidth="1"/>
    <col min="242" max="242" width="26.5703125" style="2" bestFit="1" customWidth="1"/>
    <col min="243" max="243" width="17.42578125" style="2" customWidth="1"/>
    <col min="244" max="244" width="25.140625" style="2" customWidth="1"/>
    <col min="245" max="245" width="23.140625" style="2" customWidth="1"/>
    <col min="246" max="246" width="26.140625" style="2" customWidth="1"/>
    <col min="247" max="252" width="5.28515625" style="2" customWidth="1"/>
    <col min="253" max="254" width="4.140625" style="2" customWidth="1"/>
    <col min="255" max="262" width="5.140625" style="2" customWidth="1"/>
    <col min="263" max="454" width="12.7109375" style="2" customWidth="1"/>
    <col min="455" max="494" width="13.85546875" style="2"/>
    <col min="495" max="495" width="2" style="2" customWidth="1"/>
    <col min="496" max="496" width="10.7109375" style="2" customWidth="1"/>
    <col min="497" max="497" width="53.42578125" style="2" customWidth="1"/>
    <col min="498" max="498" width="26.5703125" style="2" bestFit="1" customWidth="1"/>
    <col min="499" max="499" width="17.42578125" style="2" customWidth="1"/>
    <col min="500" max="500" width="25.140625" style="2" customWidth="1"/>
    <col min="501" max="501" width="23.140625" style="2" customWidth="1"/>
    <col min="502" max="502" width="26.140625" style="2" customWidth="1"/>
    <col min="503" max="508" width="5.28515625" style="2" customWidth="1"/>
    <col min="509" max="510" width="4.140625" style="2" customWidth="1"/>
    <col min="511" max="518" width="5.140625" style="2" customWidth="1"/>
    <col min="519" max="710" width="12.7109375" style="2" customWidth="1"/>
    <col min="711" max="750" width="13.85546875" style="2"/>
    <col min="751" max="751" width="2" style="2" customWidth="1"/>
    <col min="752" max="752" width="10.7109375" style="2" customWidth="1"/>
    <col min="753" max="753" width="53.42578125" style="2" customWidth="1"/>
    <col min="754" max="754" width="26.5703125" style="2" bestFit="1" customWidth="1"/>
    <col min="755" max="755" width="17.42578125" style="2" customWidth="1"/>
    <col min="756" max="756" width="25.140625" style="2" customWidth="1"/>
    <col min="757" max="757" width="23.140625" style="2" customWidth="1"/>
    <col min="758" max="758" width="26.140625" style="2" customWidth="1"/>
    <col min="759" max="764" width="5.28515625" style="2" customWidth="1"/>
    <col min="765" max="766" width="4.140625" style="2" customWidth="1"/>
    <col min="767" max="774" width="5.140625" style="2" customWidth="1"/>
    <col min="775" max="966" width="12.7109375" style="2" customWidth="1"/>
    <col min="967" max="1006" width="13.85546875" style="2"/>
    <col min="1007" max="1007" width="2" style="2" customWidth="1"/>
    <col min="1008" max="1008" width="10.7109375" style="2" customWidth="1"/>
    <col min="1009" max="1009" width="53.42578125" style="2" customWidth="1"/>
    <col min="1010" max="1010" width="26.5703125" style="2" bestFit="1" customWidth="1"/>
    <col min="1011" max="1011" width="17.42578125" style="2" customWidth="1"/>
    <col min="1012" max="1012" width="25.140625" style="2" customWidth="1"/>
    <col min="1013" max="1013" width="23.140625" style="2" customWidth="1"/>
    <col min="1014" max="1014" width="26.140625" style="2" customWidth="1"/>
    <col min="1015" max="1020" width="5.28515625" style="2" customWidth="1"/>
    <col min="1021" max="1022" width="4.140625" style="2" customWidth="1"/>
    <col min="1023" max="1030" width="5.140625" style="2" customWidth="1"/>
    <col min="1031" max="1222" width="12.7109375" style="2" customWidth="1"/>
    <col min="1223" max="1262" width="13.85546875" style="2"/>
    <col min="1263" max="1263" width="2" style="2" customWidth="1"/>
    <col min="1264" max="1264" width="10.7109375" style="2" customWidth="1"/>
    <col min="1265" max="1265" width="53.42578125" style="2" customWidth="1"/>
    <col min="1266" max="1266" width="26.5703125" style="2" bestFit="1" customWidth="1"/>
    <col min="1267" max="1267" width="17.42578125" style="2" customWidth="1"/>
    <col min="1268" max="1268" width="25.140625" style="2" customWidth="1"/>
    <col min="1269" max="1269" width="23.140625" style="2" customWidth="1"/>
    <col min="1270" max="1270" width="26.140625" style="2" customWidth="1"/>
    <col min="1271" max="1276" width="5.28515625" style="2" customWidth="1"/>
    <col min="1277" max="1278" width="4.140625" style="2" customWidth="1"/>
    <col min="1279" max="1286" width="5.140625" style="2" customWidth="1"/>
    <col min="1287" max="1478" width="12.7109375" style="2" customWidth="1"/>
    <col min="1479" max="1518" width="13.85546875" style="2"/>
    <col min="1519" max="1519" width="2" style="2" customWidth="1"/>
    <col min="1520" max="1520" width="10.7109375" style="2" customWidth="1"/>
    <col min="1521" max="1521" width="53.42578125" style="2" customWidth="1"/>
    <col min="1522" max="1522" width="26.5703125" style="2" bestFit="1" customWidth="1"/>
    <col min="1523" max="1523" width="17.42578125" style="2" customWidth="1"/>
    <col min="1524" max="1524" width="25.140625" style="2" customWidth="1"/>
    <col min="1525" max="1525" width="23.140625" style="2" customWidth="1"/>
    <col min="1526" max="1526" width="26.140625" style="2" customWidth="1"/>
    <col min="1527" max="1532" width="5.28515625" style="2" customWidth="1"/>
    <col min="1533" max="1534" width="4.140625" style="2" customWidth="1"/>
    <col min="1535" max="1542" width="5.140625" style="2" customWidth="1"/>
    <col min="1543" max="1734" width="12.7109375" style="2" customWidth="1"/>
    <col min="1735" max="1774" width="13.85546875" style="2"/>
    <col min="1775" max="1775" width="2" style="2" customWidth="1"/>
    <col min="1776" max="1776" width="10.7109375" style="2" customWidth="1"/>
    <col min="1777" max="1777" width="53.42578125" style="2" customWidth="1"/>
    <col min="1778" max="1778" width="26.5703125" style="2" bestFit="1" customWidth="1"/>
    <col min="1779" max="1779" width="17.42578125" style="2" customWidth="1"/>
    <col min="1780" max="1780" width="25.140625" style="2" customWidth="1"/>
    <col min="1781" max="1781" width="23.140625" style="2" customWidth="1"/>
    <col min="1782" max="1782" width="26.140625" style="2" customWidth="1"/>
    <col min="1783" max="1788" width="5.28515625" style="2" customWidth="1"/>
    <col min="1789" max="1790" width="4.140625" style="2" customWidth="1"/>
    <col min="1791" max="1798" width="5.140625" style="2" customWidth="1"/>
    <col min="1799" max="1990" width="12.7109375" style="2" customWidth="1"/>
    <col min="1991" max="2030" width="13.85546875" style="2"/>
    <col min="2031" max="2031" width="2" style="2" customWidth="1"/>
    <col min="2032" max="2032" width="10.7109375" style="2" customWidth="1"/>
    <col min="2033" max="2033" width="53.42578125" style="2" customWidth="1"/>
    <col min="2034" max="2034" width="26.5703125" style="2" bestFit="1" customWidth="1"/>
    <col min="2035" max="2035" width="17.42578125" style="2" customWidth="1"/>
    <col min="2036" max="2036" width="25.140625" style="2" customWidth="1"/>
    <col min="2037" max="2037" width="23.140625" style="2" customWidth="1"/>
    <col min="2038" max="2038" width="26.140625" style="2" customWidth="1"/>
    <col min="2039" max="2044" width="5.28515625" style="2" customWidth="1"/>
    <col min="2045" max="2046" width="4.140625" style="2" customWidth="1"/>
    <col min="2047" max="2054" width="5.140625" style="2" customWidth="1"/>
    <col min="2055" max="2246" width="12.7109375" style="2" customWidth="1"/>
    <col min="2247" max="2286" width="13.85546875" style="2"/>
    <col min="2287" max="2287" width="2" style="2" customWidth="1"/>
    <col min="2288" max="2288" width="10.7109375" style="2" customWidth="1"/>
    <col min="2289" max="2289" width="53.42578125" style="2" customWidth="1"/>
    <col min="2290" max="2290" width="26.5703125" style="2" bestFit="1" customWidth="1"/>
    <col min="2291" max="2291" width="17.42578125" style="2" customWidth="1"/>
    <col min="2292" max="2292" width="25.140625" style="2" customWidth="1"/>
    <col min="2293" max="2293" width="23.140625" style="2" customWidth="1"/>
    <col min="2294" max="2294" width="26.140625" style="2" customWidth="1"/>
    <col min="2295" max="2300" width="5.28515625" style="2" customWidth="1"/>
    <col min="2301" max="2302" width="4.140625" style="2" customWidth="1"/>
    <col min="2303" max="2310" width="5.140625" style="2" customWidth="1"/>
    <col min="2311" max="2502" width="12.7109375" style="2" customWidth="1"/>
    <col min="2503" max="2542" width="13.85546875" style="2"/>
    <col min="2543" max="2543" width="2" style="2" customWidth="1"/>
    <col min="2544" max="2544" width="10.7109375" style="2" customWidth="1"/>
    <col min="2545" max="2545" width="53.42578125" style="2" customWidth="1"/>
    <col min="2546" max="2546" width="26.5703125" style="2" bestFit="1" customWidth="1"/>
    <col min="2547" max="2547" width="17.42578125" style="2" customWidth="1"/>
    <col min="2548" max="2548" width="25.140625" style="2" customWidth="1"/>
    <col min="2549" max="2549" width="23.140625" style="2" customWidth="1"/>
    <col min="2550" max="2550" width="26.140625" style="2" customWidth="1"/>
    <col min="2551" max="2556" width="5.28515625" style="2" customWidth="1"/>
    <col min="2557" max="2558" width="4.140625" style="2" customWidth="1"/>
    <col min="2559" max="2566" width="5.140625" style="2" customWidth="1"/>
    <col min="2567" max="2758" width="12.7109375" style="2" customWidth="1"/>
    <col min="2759" max="2798" width="13.85546875" style="2"/>
    <col min="2799" max="2799" width="2" style="2" customWidth="1"/>
    <col min="2800" max="2800" width="10.7109375" style="2" customWidth="1"/>
    <col min="2801" max="2801" width="53.42578125" style="2" customWidth="1"/>
    <col min="2802" max="2802" width="26.5703125" style="2" bestFit="1" customWidth="1"/>
    <col min="2803" max="2803" width="17.42578125" style="2" customWidth="1"/>
    <col min="2804" max="2804" width="25.140625" style="2" customWidth="1"/>
    <col min="2805" max="2805" width="23.140625" style="2" customWidth="1"/>
    <col min="2806" max="2806" width="26.140625" style="2" customWidth="1"/>
    <col min="2807" max="2812" width="5.28515625" style="2" customWidth="1"/>
    <col min="2813" max="2814" width="4.140625" style="2" customWidth="1"/>
    <col min="2815" max="2822" width="5.140625" style="2" customWidth="1"/>
    <col min="2823" max="3014" width="12.7109375" style="2" customWidth="1"/>
    <col min="3015" max="3054" width="13.85546875" style="2"/>
    <col min="3055" max="3055" width="2" style="2" customWidth="1"/>
    <col min="3056" max="3056" width="10.7109375" style="2" customWidth="1"/>
    <col min="3057" max="3057" width="53.42578125" style="2" customWidth="1"/>
    <col min="3058" max="3058" width="26.5703125" style="2" bestFit="1" customWidth="1"/>
    <col min="3059" max="3059" width="17.42578125" style="2" customWidth="1"/>
    <col min="3060" max="3060" width="25.140625" style="2" customWidth="1"/>
    <col min="3061" max="3061" width="23.140625" style="2" customWidth="1"/>
    <col min="3062" max="3062" width="26.140625" style="2" customWidth="1"/>
    <col min="3063" max="3068" width="5.28515625" style="2" customWidth="1"/>
    <col min="3069" max="3070" width="4.140625" style="2" customWidth="1"/>
    <col min="3071" max="3078" width="5.140625" style="2" customWidth="1"/>
    <col min="3079" max="3270" width="12.7109375" style="2" customWidth="1"/>
    <col min="3271" max="3310" width="13.85546875" style="2"/>
    <col min="3311" max="3311" width="2" style="2" customWidth="1"/>
    <col min="3312" max="3312" width="10.7109375" style="2" customWidth="1"/>
    <col min="3313" max="3313" width="53.42578125" style="2" customWidth="1"/>
    <col min="3314" max="3314" width="26.5703125" style="2" bestFit="1" customWidth="1"/>
    <col min="3315" max="3315" width="17.42578125" style="2" customWidth="1"/>
    <col min="3316" max="3316" width="25.140625" style="2" customWidth="1"/>
    <col min="3317" max="3317" width="23.140625" style="2" customWidth="1"/>
    <col min="3318" max="3318" width="26.140625" style="2" customWidth="1"/>
    <col min="3319" max="3324" width="5.28515625" style="2" customWidth="1"/>
    <col min="3325" max="3326" width="4.140625" style="2" customWidth="1"/>
    <col min="3327" max="3334" width="5.140625" style="2" customWidth="1"/>
    <col min="3335" max="3526" width="12.7109375" style="2" customWidth="1"/>
    <col min="3527" max="3566" width="13.85546875" style="2"/>
    <col min="3567" max="3567" width="2" style="2" customWidth="1"/>
    <col min="3568" max="3568" width="10.7109375" style="2" customWidth="1"/>
    <col min="3569" max="3569" width="53.42578125" style="2" customWidth="1"/>
    <col min="3570" max="3570" width="26.5703125" style="2" bestFit="1" customWidth="1"/>
    <col min="3571" max="3571" width="17.42578125" style="2" customWidth="1"/>
    <col min="3572" max="3572" width="25.140625" style="2" customWidth="1"/>
    <col min="3573" max="3573" width="23.140625" style="2" customWidth="1"/>
    <col min="3574" max="3574" width="26.140625" style="2" customWidth="1"/>
    <col min="3575" max="3580" width="5.28515625" style="2" customWidth="1"/>
    <col min="3581" max="3582" width="4.140625" style="2" customWidth="1"/>
    <col min="3583" max="3590" width="5.140625" style="2" customWidth="1"/>
    <col min="3591" max="3782" width="12.7109375" style="2" customWidth="1"/>
    <col min="3783" max="3822" width="13.85546875" style="2"/>
    <col min="3823" max="3823" width="2" style="2" customWidth="1"/>
    <col min="3824" max="3824" width="10.7109375" style="2" customWidth="1"/>
    <col min="3825" max="3825" width="53.42578125" style="2" customWidth="1"/>
    <col min="3826" max="3826" width="26.5703125" style="2" bestFit="1" customWidth="1"/>
    <col min="3827" max="3827" width="17.42578125" style="2" customWidth="1"/>
    <col min="3828" max="3828" width="25.140625" style="2" customWidth="1"/>
    <col min="3829" max="3829" width="23.140625" style="2" customWidth="1"/>
    <col min="3830" max="3830" width="26.140625" style="2" customWidth="1"/>
    <col min="3831" max="3836" width="5.28515625" style="2" customWidth="1"/>
    <col min="3837" max="3838" width="4.140625" style="2" customWidth="1"/>
    <col min="3839" max="3846" width="5.140625" style="2" customWidth="1"/>
    <col min="3847" max="4038" width="12.7109375" style="2" customWidth="1"/>
    <col min="4039" max="4078" width="13.85546875" style="2"/>
    <col min="4079" max="4079" width="2" style="2" customWidth="1"/>
    <col min="4080" max="4080" width="10.7109375" style="2" customWidth="1"/>
    <col min="4081" max="4081" width="53.42578125" style="2" customWidth="1"/>
    <col min="4082" max="4082" width="26.5703125" style="2" bestFit="1" customWidth="1"/>
    <col min="4083" max="4083" width="17.42578125" style="2" customWidth="1"/>
    <col min="4084" max="4084" width="25.140625" style="2" customWidth="1"/>
    <col min="4085" max="4085" width="23.140625" style="2" customWidth="1"/>
    <col min="4086" max="4086" width="26.140625" style="2" customWidth="1"/>
    <col min="4087" max="4092" width="5.28515625" style="2" customWidth="1"/>
    <col min="4093" max="4094" width="4.140625" style="2" customWidth="1"/>
    <col min="4095" max="4102" width="5.140625" style="2" customWidth="1"/>
    <col min="4103" max="4294" width="12.7109375" style="2" customWidth="1"/>
    <col min="4295" max="4334" width="13.85546875" style="2"/>
    <col min="4335" max="4335" width="2" style="2" customWidth="1"/>
    <col min="4336" max="4336" width="10.7109375" style="2" customWidth="1"/>
    <col min="4337" max="4337" width="53.42578125" style="2" customWidth="1"/>
    <col min="4338" max="4338" width="26.5703125" style="2" bestFit="1" customWidth="1"/>
    <col min="4339" max="4339" width="17.42578125" style="2" customWidth="1"/>
    <col min="4340" max="4340" width="25.140625" style="2" customWidth="1"/>
    <col min="4341" max="4341" width="23.140625" style="2" customWidth="1"/>
    <col min="4342" max="4342" width="26.140625" style="2" customWidth="1"/>
    <col min="4343" max="4348" width="5.28515625" style="2" customWidth="1"/>
    <col min="4349" max="4350" width="4.140625" style="2" customWidth="1"/>
    <col min="4351" max="4358" width="5.140625" style="2" customWidth="1"/>
    <col min="4359" max="4550" width="12.7109375" style="2" customWidth="1"/>
    <col min="4551" max="4590" width="13.85546875" style="2"/>
    <col min="4591" max="4591" width="2" style="2" customWidth="1"/>
    <col min="4592" max="4592" width="10.7109375" style="2" customWidth="1"/>
    <col min="4593" max="4593" width="53.42578125" style="2" customWidth="1"/>
    <col min="4594" max="4594" width="26.5703125" style="2" bestFit="1" customWidth="1"/>
    <col min="4595" max="4595" width="17.42578125" style="2" customWidth="1"/>
    <col min="4596" max="4596" width="25.140625" style="2" customWidth="1"/>
    <col min="4597" max="4597" width="23.140625" style="2" customWidth="1"/>
    <col min="4598" max="4598" width="26.140625" style="2" customWidth="1"/>
    <col min="4599" max="4604" width="5.28515625" style="2" customWidth="1"/>
    <col min="4605" max="4606" width="4.140625" style="2" customWidth="1"/>
    <col min="4607" max="4614" width="5.140625" style="2" customWidth="1"/>
    <col min="4615" max="4806" width="12.7109375" style="2" customWidth="1"/>
    <col min="4807" max="4846" width="13.85546875" style="2"/>
    <col min="4847" max="4847" width="2" style="2" customWidth="1"/>
    <col min="4848" max="4848" width="10.7109375" style="2" customWidth="1"/>
    <col min="4849" max="4849" width="53.42578125" style="2" customWidth="1"/>
    <col min="4850" max="4850" width="26.5703125" style="2" bestFit="1" customWidth="1"/>
    <col min="4851" max="4851" width="17.42578125" style="2" customWidth="1"/>
    <col min="4852" max="4852" width="25.140625" style="2" customWidth="1"/>
    <col min="4853" max="4853" width="23.140625" style="2" customWidth="1"/>
    <col min="4854" max="4854" width="26.140625" style="2" customWidth="1"/>
    <col min="4855" max="4860" width="5.28515625" style="2" customWidth="1"/>
    <col min="4861" max="4862" width="4.140625" style="2" customWidth="1"/>
    <col min="4863" max="4870" width="5.140625" style="2" customWidth="1"/>
    <col min="4871" max="5062" width="12.7109375" style="2" customWidth="1"/>
    <col min="5063" max="5102" width="13.85546875" style="2"/>
    <col min="5103" max="5103" width="2" style="2" customWidth="1"/>
    <col min="5104" max="5104" width="10.7109375" style="2" customWidth="1"/>
    <col min="5105" max="5105" width="53.42578125" style="2" customWidth="1"/>
    <col min="5106" max="5106" width="26.5703125" style="2" bestFit="1" customWidth="1"/>
    <col min="5107" max="5107" width="17.42578125" style="2" customWidth="1"/>
    <col min="5108" max="5108" width="25.140625" style="2" customWidth="1"/>
    <col min="5109" max="5109" width="23.140625" style="2" customWidth="1"/>
    <col min="5110" max="5110" width="26.140625" style="2" customWidth="1"/>
    <col min="5111" max="5116" width="5.28515625" style="2" customWidth="1"/>
    <col min="5117" max="5118" width="4.140625" style="2" customWidth="1"/>
    <col min="5119" max="5126" width="5.140625" style="2" customWidth="1"/>
    <col min="5127" max="5318" width="12.7109375" style="2" customWidth="1"/>
    <col min="5319" max="5358" width="13.85546875" style="2"/>
    <col min="5359" max="5359" width="2" style="2" customWidth="1"/>
    <col min="5360" max="5360" width="10.7109375" style="2" customWidth="1"/>
    <col min="5361" max="5361" width="53.42578125" style="2" customWidth="1"/>
    <col min="5362" max="5362" width="26.5703125" style="2" bestFit="1" customWidth="1"/>
    <col min="5363" max="5363" width="17.42578125" style="2" customWidth="1"/>
    <col min="5364" max="5364" width="25.140625" style="2" customWidth="1"/>
    <col min="5365" max="5365" width="23.140625" style="2" customWidth="1"/>
    <col min="5366" max="5366" width="26.140625" style="2" customWidth="1"/>
    <col min="5367" max="5372" width="5.28515625" style="2" customWidth="1"/>
    <col min="5373" max="5374" width="4.140625" style="2" customWidth="1"/>
    <col min="5375" max="5382" width="5.140625" style="2" customWidth="1"/>
    <col min="5383" max="5574" width="12.7109375" style="2" customWidth="1"/>
    <col min="5575" max="5614" width="13.85546875" style="2"/>
    <col min="5615" max="5615" width="2" style="2" customWidth="1"/>
    <col min="5616" max="5616" width="10.7109375" style="2" customWidth="1"/>
    <col min="5617" max="5617" width="53.42578125" style="2" customWidth="1"/>
    <col min="5618" max="5618" width="26.5703125" style="2" bestFit="1" customWidth="1"/>
    <col min="5619" max="5619" width="17.42578125" style="2" customWidth="1"/>
    <col min="5620" max="5620" width="25.140625" style="2" customWidth="1"/>
    <col min="5621" max="5621" width="23.140625" style="2" customWidth="1"/>
    <col min="5622" max="5622" width="26.140625" style="2" customWidth="1"/>
    <col min="5623" max="5628" width="5.28515625" style="2" customWidth="1"/>
    <col min="5629" max="5630" width="4.140625" style="2" customWidth="1"/>
    <col min="5631" max="5638" width="5.140625" style="2" customWidth="1"/>
    <col min="5639" max="5830" width="12.7109375" style="2" customWidth="1"/>
    <col min="5831" max="5870" width="13.85546875" style="2"/>
    <col min="5871" max="5871" width="2" style="2" customWidth="1"/>
    <col min="5872" max="5872" width="10.7109375" style="2" customWidth="1"/>
    <col min="5873" max="5873" width="53.42578125" style="2" customWidth="1"/>
    <col min="5874" max="5874" width="26.5703125" style="2" bestFit="1" customWidth="1"/>
    <col min="5875" max="5875" width="17.42578125" style="2" customWidth="1"/>
    <col min="5876" max="5876" width="25.140625" style="2" customWidth="1"/>
    <col min="5877" max="5877" width="23.140625" style="2" customWidth="1"/>
    <col min="5878" max="5878" width="26.140625" style="2" customWidth="1"/>
    <col min="5879" max="5884" width="5.28515625" style="2" customWidth="1"/>
    <col min="5885" max="5886" width="4.140625" style="2" customWidth="1"/>
    <col min="5887" max="5894" width="5.140625" style="2" customWidth="1"/>
    <col min="5895" max="6086" width="12.7109375" style="2" customWidth="1"/>
    <col min="6087" max="6126" width="13.85546875" style="2"/>
    <col min="6127" max="6127" width="2" style="2" customWidth="1"/>
    <col min="6128" max="6128" width="10.7109375" style="2" customWidth="1"/>
    <col min="6129" max="6129" width="53.42578125" style="2" customWidth="1"/>
    <col min="6130" max="6130" width="26.5703125" style="2" bestFit="1" customWidth="1"/>
    <col min="6131" max="6131" width="17.42578125" style="2" customWidth="1"/>
    <col min="6132" max="6132" width="25.140625" style="2" customWidth="1"/>
    <col min="6133" max="6133" width="23.140625" style="2" customWidth="1"/>
    <col min="6134" max="6134" width="26.140625" style="2" customWidth="1"/>
    <col min="6135" max="6140" width="5.28515625" style="2" customWidth="1"/>
    <col min="6141" max="6142" width="4.140625" style="2" customWidth="1"/>
    <col min="6143" max="6150" width="5.140625" style="2" customWidth="1"/>
    <col min="6151" max="6342" width="12.7109375" style="2" customWidth="1"/>
    <col min="6343" max="6382" width="13.85546875" style="2"/>
    <col min="6383" max="6383" width="2" style="2" customWidth="1"/>
    <col min="6384" max="6384" width="10.7109375" style="2" customWidth="1"/>
    <col min="6385" max="6385" width="53.42578125" style="2" customWidth="1"/>
    <col min="6386" max="6386" width="26.5703125" style="2" bestFit="1" customWidth="1"/>
    <col min="6387" max="6387" width="17.42578125" style="2" customWidth="1"/>
    <col min="6388" max="6388" width="25.140625" style="2" customWidth="1"/>
    <col min="6389" max="6389" width="23.140625" style="2" customWidth="1"/>
    <col min="6390" max="6390" width="26.140625" style="2" customWidth="1"/>
    <col min="6391" max="6396" width="5.28515625" style="2" customWidth="1"/>
    <col min="6397" max="6398" width="4.140625" style="2" customWidth="1"/>
    <col min="6399" max="6406" width="5.140625" style="2" customWidth="1"/>
    <col min="6407" max="6598" width="12.7109375" style="2" customWidth="1"/>
    <col min="6599" max="6638" width="13.85546875" style="2"/>
    <col min="6639" max="6639" width="2" style="2" customWidth="1"/>
    <col min="6640" max="6640" width="10.7109375" style="2" customWidth="1"/>
    <col min="6641" max="6641" width="53.42578125" style="2" customWidth="1"/>
    <col min="6642" max="6642" width="26.5703125" style="2" bestFit="1" customWidth="1"/>
    <col min="6643" max="6643" width="17.42578125" style="2" customWidth="1"/>
    <col min="6644" max="6644" width="25.140625" style="2" customWidth="1"/>
    <col min="6645" max="6645" width="23.140625" style="2" customWidth="1"/>
    <col min="6646" max="6646" width="26.140625" style="2" customWidth="1"/>
    <col min="6647" max="6652" width="5.28515625" style="2" customWidth="1"/>
    <col min="6653" max="6654" width="4.140625" style="2" customWidth="1"/>
    <col min="6655" max="6662" width="5.140625" style="2" customWidth="1"/>
    <col min="6663" max="6854" width="12.7109375" style="2" customWidth="1"/>
    <col min="6855" max="6894" width="13.85546875" style="2"/>
    <col min="6895" max="6895" width="2" style="2" customWidth="1"/>
    <col min="6896" max="6896" width="10.7109375" style="2" customWidth="1"/>
    <col min="6897" max="6897" width="53.42578125" style="2" customWidth="1"/>
    <col min="6898" max="6898" width="26.5703125" style="2" bestFit="1" customWidth="1"/>
    <col min="6899" max="6899" width="17.42578125" style="2" customWidth="1"/>
    <col min="6900" max="6900" width="25.140625" style="2" customWidth="1"/>
    <col min="6901" max="6901" width="23.140625" style="2" customWidth="1"/>
    <col min="6902" max="6902" width="26.140625" style="2" customWidth="1"/>
    <col min="6903" max="6908" width="5.28515625" style="2" customWidth="1"/>
    <col min="6909" max="6910" width="4.140625" style="2" customWidth="1"/>
    <col min="6911" max="6918" width="5.140625" style="2" customWidth="1"/>
    <col min="6919" max="7110" width="12.7109375" style="2" customWidth="1"/>
    <col min="7111" max="7150" width="13.85546875" style="2"/>
    <col min="7151" max="7151" width="2" style="2" customWidth="1"/>
    <col min="7152" max="7152" width="10.7109375" style="2" customWidth="1"/>
    <col min="7153" max="7153" width="53.42578125" style="2" customWidth="1"/>
    <col min="7154" max="7154" width="26.5703125" style="2" bestFit="1" customWidth="1"/>
    <col min="7155" max="7155" width="17.42578125" style="2" customWidth="1"/>
    <col min="7156" max="7156" width="25.140625" style="2" customWidth="1"/>
    <col min="7157" max="7157" width="23.140625" style="2" customWidth="1"/>
    <col min="7158" max="7158" width="26.140625" style="2" customWidth="1"/>
    <col min="7159" max="7164" width="5.28515625" style="2" customWidth="1"/>
    <col min="7165" max="7166" width="4.140625" style="2" customWidth="1"/>
    <col min="7167" max="7174" width="5.140625" style="2" customWidth="1"/>
    <col min="7175" max="7366" width="12.7109375" style="2" customWidth="1"/>
    <col min="7367" max="7406" width="13.85546875" style="2"/>
    <col min="7407" max="7407" width="2" style="2" customWidth="1"/>
    <col min="7408" max="7408" width="10.7109375" style="2" customWidth="1"/>
    <col min="7409" max="7409" width="53.42578125" style="2" customWidth="1"/>
    <col min="7410" max="7410" width="26.5703125" style="2" bestFit="1" customWidth="1"/>
    <col min="7411" max="7411" width="17.42578125" style="2" customWidth="1"/>
    <col min="7412" max="7412" width="25.140625" style="2" customWidth="1"/>
    <col min="7413" max="7413" width="23.140625" style="2" customWidth="1"/>
    <col min="7414" max="7414" width="26.140625" style="2" customWidth="1"/>
    <col min="7415" max="7420" width="5.28515625" style="2" customWidth="1"/>
    <col min="7421" max="7422" width="4.140625" style="2" customWidth="1"/>
    <col min="7423" max="7430" width="5.140625" style="2" customWidth="1"/>
    <col min="7431" max="7622" width="12.7109375" style="2" customWidth="1"/>
    <col min="7623" max="7662" width="13.85546875" style="2"/>
    <col min="7663" max="7663" width="2" style="2" customWidth="1"/>
    <col min="7664" max="7664" width="10.7109375" style="2" customWidth="1"/>
    <col min="7665" max="7665" width="53.42578125" style="2" customWidth="1"/>
    <col min="7666" max="7666" width="26.5703125" style="2" bestFit="1" customWidth="1"/>
    <col min="7667" max="7667" width="17.42578125" style="2" customWidth="1"/>
    <col min="7668" max="7668" width="25.140625" style="2" customWidth="1"/>
    <col min="7669" max="7669" width="23.140625" style="2" customWidth="1"/>
    <col min="7670" max="7670" width="26.140625" style="2" customWidth="1"/>
    <col min="7671" max="7676" width="5.28515625" style="2" customWidth="1"/>
    <col min="7677" max="7678" width="4.140625" style="2" customWidth="1"/>
    <col min="7679" max="7686" width="5.140625" style="2" customWidth="1"/>
    <col min="7687" max="7878" width="12.7109375" style="2" customWidth="1"/>
    <col min="7879" max="7918" width="13.85546875" style="2"/>
    <col min="7919" max="7919" width="2" style="2" customWidth="1"/>
    <col min="7920" max="7920" width="10.7109375" style="2" customWidth="1"/>
    <col min="7921" max="7921" width="53.42578125" style="2" customWidth="1"/>
    <col min="7922" max="7922" width="26.5703125" style="2" bestFit="1" customWidth="1"/>
    <col min="7923" max="7923" width="17.42578125" style="2" customWidth="1"/>
    <col min="7924" max="7924" width="25.140625" style="2" customWidth="1"/>
    <col min="7925" max="7925" width="23.140625" style="2" customWidth="1"/>
    <col min="7926" max="7926" width="26.140625" style="2" customWidth="1"/>
    <col min="7927" max="7932" width="5.28515625" style="2" customWidth="1"/>
    <col min="7933" max="7934" width="4.140625" style="2" customWidth="1"/>
    <col min="7935" max="7942" width="5.140625" style="2" customWidth="1"/>
    <col min="7943" max="8134" width="12.7109375" style="2" customWidth="1"/>
    <col min="8135" max="8174" width="13.85546875" style="2"/>
    <col min="8175" max="8175" width="2" style="2" customWidth="1"/>
    <col min="8176" max="8176" width="10.7109375" style="2" customWidth="1"/>
    <col min="8177" max="8177" width="53.42578125" style="2" customWidth="1"/>
    <col min="8178" max="8178" width="26.5703125" style="2" bestFit="1" customWidth="1"/>
    <col min="8179" max="8179" width="17.42578125" style="2" customWidth="1"/>
    <col min="8180" max="8180" width="25.140625" style="2" customWidth="1"/>
    <col min="8181" max="8181" width="23.140625" style="2" customWidth="1"/>
    <col min="8182" max="8182" width="26.140625" style="2" customWidth="1"/>
    <col min="8183" max="8188" width="5.28515625" style="2" customWidth="1"/>
    <col min="8189" max="8190" width="4.140625" style="2" customWidth="1"/>
    <col min="8191" max="8198" width="5.140625" style="2" customWidth="1"/>
    <col min="8199" max="8390" width="12.7109375" style="2" customWidth="1"/>
    <col min="8391" max="8430" width="13.85546875" style="2"/>
    <col min="8431" max="8431" width="2" style="2" customWidth="1"/>
    <col min="8432" max="8432" width="10.7109375" style="2" customWidth="1"/>
    <col min="8433" max="8433" width="53.42578125" style="2" customWidth="1"/>
    <col min="8434" max="8434" width="26.5703125" style="2" bestFit="1" customWidth="1"/>
    <col min="8435" max="8435" width="17.42578125" style="2" customWidth="1"/>
    <col min="8436" max="8436" width="25.140625" style="2" customWidth="1"/>
    <col min="8437" max="8437" width="23.140625" style="2" customWidth="1"/>
    <col min="8438" max="8438" width="26.140625" style="2" customWidth="1"/>
    <col min="8439" max="8444" width="5.28515625" style="2" customWidth="1"/>
    <col min="8445" max="8446" width="4.140625" style="2" customWidth="1"/>
    <col min="8447" max="8454" width="5.140625" style="2" customWidth="1"/>
    <col min="8455" max="8646" width="12.7109375" style="2" customWidth="1"/>
    <col min="8647" max="8686" width="13.85546875" style="2"/>
    <col min="8687" max="8687" width="2" style="2" customWidth="1"/>
    <col min="8688" max="8688" width="10.7109375" style="2" customWidth="1"/>
    <col min="8689" max="8689" width="53.42578125" style="2" customWidth="1"/>
    <col min="8690" max="8690" width="26.5703125" style="2" bestFit="1" customWidth="1"/>
    <col min="8691" max="8691" width="17.42578125" style="2" customWidth="1"/>
    <col min="8692" max="8692" width="25.140625" style="2" customWidth="1"/>
    <col min="8693" max="8693" width="23.140625" style="2" customWidth="1"/>
    <col min="8694" max="8694" width="26.140625" style="2" customWidth="1"/>
    <col min="8695" max="8700" width="5.28515625" style="2" customWidth="1"/>
    <col min="8701" max="8702" width="4.140625" style="2" customWidth="1"/>
    <col min="8703" max="8710" width="5.140625" style="2" customWidth="1"/>
    <col min="8711" max="8902" width="12.7109375" style="2" customWidth="1"/>
    <col min="8903" max="8942" width="13.85546875" style="2"/>
    <col min="8943" max="8943" width="2" style="2" customWidth="1"/>
    <col min="8944" max="8944" width="10.7109375" style="2" customWidth="1"/>
    <col min="8945" max="8945" width="53.42578125" style="2" customWidth="1"/>
    <col min="8946" max="8946" width="26.5703125" style="2" bestFit="1" customWidth="1"/>
    <col min="8947" max="8947" width="17.42578125" style="2" customWidth="1"/>
    <col min="8948" max="8948" width="25.140625" style="2" customWidth="1"/>
    <col min="8949" max="8949" width="23.140625" style="2" customWidth="1"/>
    <col min="8950" max="8950" width="26.140625" style="2" customWidth="1"/>
    <col min="8951" max="8956" width="5.28515625" style="2" customWidth="1"/>
    <col min="8957" max="8958" width="4.140625" style="2" customWidth="1"/>
    <col min="8959" max="8966" width="5.140625" style="2" customWidth="1"/>
    <col min="8967" max="9158" width="12.7109375" style="2" customWidth="1"/>
    <col min="9159" max="9198" width="13.85546875" style="2"/>
    <col min="9199" max="9199" width="2" style="2" customWidth="1"/>
    <col min="9200" max="9200" width="10.7109375" style="2" customWidth="1"/>
    <col min="9201" max="9201" width="53.42578125" style="2" customWidth="1"/>
    <col min="9202" max="9202" width="26.5703125" style="2" bestFit="1" customWidth="1"/>
    <col min="9203" max="9203" width="17.42578125" style="2" customWidth="1"/>
    <col min="9204" max="9204" width="25.140625" style="2" customWidth="1"/>
    <col min="9205" max="9205" width="23.140625" style="2" customWidth="1"/>
    <col min="9206" max="9206" width="26.140625" style="2" customWidth="1"/>
    <col min="9207" max="9212" width="5.28515625" style="2" customWidth="1"/>
    <col min="9213" max="9214" width="4.140625" style="2" customWidth="1"/>
    <col min="9215" max="9222" width="5.140625" style="2" customWidth="1"/>
    <col min="9223" max="9414" width="12.7109375" style="2" customWidth="1"/>
    <col min="9415" max="9454" width="13.85546875" style="2"/>
    <col min="9455" max="9455" width="2" style="2" customWidth="1"/>
    <col min="9456" max="9456" width="10.7109375" style="2" customWidth="1"/>
    <col min="9457" max="9457" width="53.42578125" style="2" customWidth="1"/>
    <col min="9458" max="9458" width="26.5703125" style="2" bestFit="1" customWidth="1"/>
    <col min="9459" max="9459" width="17.42578125" style="2" customWidth="1"/>
    <col min="9460" max="9460" width="25.140625" style="2" customWidth="1"/>
    <col min="9461" max="9461" width="23.140625" style="2" customWidth="1"/>
    <col min="9462" max="9462" width="26.140625" style="2" customWidth="1"/>
    <col min="9463" max="9468" width="5.28515625" style="2" customWidth="1"/>
    <col min="9469" max="9470" width="4.140625" style="2" customWidth="1"/>
    <col min="9471" max="9478" width="5.140625" style="2" customWidth="1"/>
    <col min="9479" max="9670" width="12.7109375" style="2" customWidth="1"/>
    <col min="9671" max="9710" width="13.85546875" style="2"/>
    <col min="9711" max="9711" width="2" style="2" customWidth="1"/>
    <col min="9712" max="9712" width="10.7109375" style="2" customWidth="1"/>
    <col min="9713" max="9713" width="53.42578125" style="2" customWidth="1"/>
    <col min="9714" max="9714" width="26.5703125" style="2" bestFit="1" customWidth="1"/>
    <col min="9715" max="9715" width="17.42578125" style="2" customWidth="1"/>
    <col min="9716" max="9716" width="25.140625" style="2" customWidth="1"/>
    <col min="9717" max="9717" width="23.140625" style="2" customWidth="1"/>
    <col min="9718" max="9718" width="26.140625" style="2" customWidth="1"/>
    <col min="9719" max="9724" width="5.28515625" style="2" customWidth="1"/>
    <col min="9725" max="9726" width="4.140625" style="2" customWidth="1"/>
    <col min="9727" max="9734" width="5.140625" style="2" customWidth="1"/>
    <col min="9735" max="9926" width="12.7109375" style="2" customWidth="1"/>
    <col min="9927" max="9966" width="13.85546875" style="2"/>
    <col min="9967" max="9967" width="2" style="2" customWidth="1"/>
    <col min="9968" max="9968" width="10.7109375" style="2" customWidth="1"/>
    <col min="9969" max="9969" width="53.42578125" style="2" customWidth="1"/>
    <col min="9970" max="9970" width="26.5703125" style="2" bestFit="1" customWidth="1"/>
    <col min="9971" max="9971" width="17.42578125" style="2" customWidth="1"/>
    <col min="9972" max="9972" width="25.140625" style="2" customWidth="1"/>
    <col min="9973" max="9973" width="23.140625" style="2" customWidth="1"/>
    <col min="9974" max="9974" width="26.140625" style="2" customWidth="1"/>
    <col min="9975" max="9980" width="5.28515625" style="2" customWidth="1"/>
    <col min="9981" max="9982" width="4.140625" style="2" customWidth="1"/>
    <col min="9983" max="9990" width="5.140625" style="2" customWidth="1"/>
    <col min="9991" max="10182" width="12.7109375" style="2" customWidth="1"/>
    <col min="10183" max="10222" width="13.85546875" style="2"/>
    <col min="10223" max="10223" width="2" style="2" customWidth="1"/>
    <col min="10224" max="10224" width="10.7109375" style="2" customWidth="1"/>
    <col min="10225" max="10225" width="53.42578125" style="2" customWidth="1"/>
    <col min="10226" max="10226" width="26.5703125" style="2" bestFit="1" customWidth="1"/>
    <col min="10227" max="10227" width="17.42578125" style="2" customWidth="1"/>
    <col min="10228" max="10228" width="25.140625" style="2" customWidth="1"/>
    <col min="10229" max="10229" width="23.140625" style="2" customWidth="1"/>
    <col min="10230" max="10230" width="26.140625" style="2" customWidth="1"/>
    <col min="10231" max="10236" width="5.28515625" style="2" customWidth="1"/>
    <col min="10237" max="10238" width="4.140625" style="2" customWidth="1"/>
    <col min="10239" max="10246" width="5.140625" style="2" customWidth="1"/>
    <col min="10247" max="10438" width="12.7109375" style="2" customWidth="1"/>
    <col min="10439" max="10478" width="13.85546875" style="2"/>
    <col min="10479" max="10479" width="2" style="2" customWidth="1"/>
    <col min="10480" max="10480" width="10.7109375" style="2" customWidth="1"/>
    <col min="10481" max="10481" width="53.42578125" style="2" customWidth="1"/>
    <col min="10482" max="10482" width="26.5703125" style="2" bestFit="1" customWidth="1"/>
    <col min="10483" max="10483" width="17.42578125" style="2" customWidth="1"/>
    <col min="10484" max="10484" width="25.140625" style="2" customWidth="1"/>
    <col min="10485" max="10485" width="23.140625" style="2" customWidth="1"/>
    <col min="10486" max="10486" width="26.140625" style="2" customWidth="1"/>
    <col min="10487" max="10492" width="5.28515625" style="2" customWidth="1"/>
    <col min="10493" max="10494" width="4.140625" style="2" customWidth="1"/>
    <col min="10495" max="10502" width="5.140625" style="2" customWidth="1"/>
    <col min="10503" max="10694" width="12.7109375" style="2" customWidth="1"/>
    <col min="10695" max="10734" width="13.85546875" style="2"/>
    <col min="10735" max="10735" width="2" style="2" customWidth="1"/>
    <col min="10736" max="10736" width="10.7109375" style="2" customWidth="1"/>
    <col min="10737" max="10737" width="53.42578125" style="2" customWidth="1"/>
    <col min="10738" max="10738" width="26.5703125" style="2" bestFit="1" customWidth="1"/>
    <col min="10739" max="10739" width="17.42578125" style="2" customWidth="1"/>
    <col min="10740" max="10740" width="25.140625" style="2" customWidth="1"/>
    <col min="10741" max="10741" width="23.140625" style="2" customWidth="1"/>
    <col min="10742" max="10742" width="26.140625" style="2" customWidth="1"/>
    <col min="10743" max="10748" width="5.28515625" style="2" customWidth="1"/>
    <col min="10749" max="10750" width="4.140625" style="2" customWidth="1"/>
    <col min="10751" max="10758" width="5.140625" style="2" customWidth="1"/>
    <col min="10759" max="10950" width="12.7109375" style="2" customWidth="1"/>
    <col min="10951" max="10990" width="13.85546875" style="2"/>
    <col min="10991" max="10991" width="2" style="2" customWidth="1"/>
    <col min="10992" max="10992" width="10.7109375" style="2" customWidth="1"/>
    <col min="10993" max="10993" width="53.42578125" style="2" customWidth="1"/>
    <col min="10994" max="10994" width="26.5703125" style="2" bestFit="1" customWidth="1"/>
    <col min="10995" max="10995" width="17.42578125" style="2" customWidth="1"/>
    <col min="10996" max="10996" width="25.140625" style="2" customWidth="1"/>
    <col min="10997" max="10997" width="23.140625" style="2" customWidth="1"/>
    <col min="10998" max="10998" width="26.140625" style="2" customWidth="1"/>
    <col min="10999" max="11004" width="5.28515625" style="2" customWidth="1"/>
    <col min="11005" max="11006" width="4.140625" style="2" customWidth="1"/>
    <col min="11007" max="11014" width="5.140625" style="2" customWidth="1"/>
    <col min="11015" max="11206" width="12.7109375" style="2" customWidth="1"/>
    <col min="11207" max="11246" width="13.85546875" style="2"/>
    <col min="11247" max="11247" width="2" style="2" customWidth="1"/>
    <col min="11248" max="11248" width="10.7109375" style="2" customWidth="1"/>
    <col min="11249" max="11249" width="53.42578125" style="2" customWidth="1"/>
    <col min="11250" max="11250" width="26.5703125" style="2" bestFit="1" customWidth="1"/>
    <col min="11251" max="11251" width="17.42578125" style="2" customWidth="1"/>
    <col min="11252" max="11252" width="25.140625" style="2" customWidth="1"/>
    <col min="11253" max="11253" width="23.140625" style="2" customWidth="1"/>
    <col min="11254" max="11254" width="26.140625" style="2" customWidth="1"/>
    <col min="11255" max="11260" width="5.28515625" style="2" customWidth="1"/>
    <col min="11261" max="11262" width="4.140625" style="2" customWidth="1"/>
    <col min="11263" max="11270" width="5.140625" style="2" customWidth="1"/>
    <col min="11271" max="11462" width="12.7109375" style="2" customWidth="1"/>
    <col min="11463" max="11502" width="13.85546875" style="2"/>
    <col min="11503" max="11503" width="2" style="2" customWidth="1"/>
    <col min="11504" max="11504" width="10.7109375" style="2" customWidth="1"/>
    <col min="11505" max="11505" width="53.42578125" style="2" customWidth="1"/>
    <col min="11506" max="11506" width="26.5703125" style="2" bestFit="1" customWidth="1"/>
    <col min="11507" max="11507" width="17.42578125" style="2" customWidth="1"/>
    <col min="11508" max="11508" width="25.140625" style="2" customWidth="1"/>
    <col min="11509" max="11509" width="23.140625" style="2" customWidth="1"/>
    <col min="11510" max="11510" width="26.140625" style="2" customWidth="1"/>
    <col min="11511" max="11516" width="5.28515625" style="2" customWidth="1"/>
    <col min="11517" max="11518" width="4.140625" style="2" customWidth="1"/>
    <col min="11519" max="11526" width="5.140625" style="2" customWidth="1"/>
    <col min="11527" max="11718" width="12.7109375" style="2" customWidth="1"/>
    <col min="11719" max="11758" width="13.85546875" style="2"/>
    <col min="11759" max="11759" width="2" style="2" customWidth="1"/>
    <col min="11760" max="11760" width="10.7109375" style="2" customWidth="1"/>
    <col min="11761" max="11761" width="53.42578125" style="2" customWidth="1"/>
    <col min="11762" max="11762" width="26.5703125" style="2" bestFit="1" customWidth="1"/>
    <col min="11763" max="11763" width="17.42578125" style="2" customWidth="1"/>
    <col min="11764" max="11764" width="25.140625" style="2" customWidth="1"/>
    <col min="11765" max="11765" width="23.140625" style="2" customWidth="1"/>
    <col min="11766" max="11766" width="26.140625" style="2" customWidth="1"/>
    <col min="11767" max="11772" width="5.28515625" style="2" customWidth="1"/>
    <col min="11773" max="11774" width="4.140625" style="2" customWidth="1"/>
    <col min="11775" max="11782" width="5.140625" style="2" customWidth="1"/>
    <col min="11783" max="11974" width="12.7109375" style="2" customWidth="1"/>
    <col min="11975" max="12014" width="13.85546875" style="2"/>
    <col min="12015" max="12015" width="2" style="2" customWidth="1"/>
    <col min="12016" max="12016" width="10.7109375" style="2" customWidth="1"/>
    <col min="12017" max="12017" width="53.42578125" style="2" customWidth="1"/>
    <col min="12018" max="12018" width="26.5703125" style="2" bestFit="1" customWidth="1"/>
    <col min="12019" max="12019" width="17.42578125" style="2" customWidth="1"/>
    <col min="12020" max="12020" width="25.140625" style="2" customWidth="1"/>
    <col min="12021" max="12021" width="23.140625" style="2" customWidth="1"/>
    <col min="12022" max="12022" width="26.140625" style="2" customWidth="1"/>
    <col min="12023" max="12028" width="5.28515625" style="2" customWidth="1"/>
    <col min="12029" max="12030" width="4.140625" style="2" customWidth="1"/>
    <col min="12031" max="12038" width="5.140625" style="2" customWidth="1"/>
    <col min="12039" max="12230" width="12.7109375" style="2" customWidth="1"/>
    <col min="12231" max="12270" width="13.85546875" style="2"/>
    <col min="12271" max="12271" width="2" style="2" customWidth="1"/>
    <col min="12272" max="12272" width="10.7109375" style="2" customWidth="1"/>
    <col min="12273" max="12273" width="53.42578125" style="2" customWidth="1"/>
    <col min="12274" max="12274" width="26.5703125" style="2" bestFit="1" customWidth="1"/>
    <col min="12275" max="12275" width="17.42578125" style="2" customWidth="1"/>
    <col min="12276" max="12276" width="25.140625" style="2" customWidth="1"/>
    <col min="12277" max="12277" width="23.140625" style="2" customWidth="1"/>
    <col min="12278" max="12278" width="26.140625" style="2" customWidth="1"/>
    <col min="12279" max="12284" width="5.28515625" style="2" customWidth="1"/>
    <col min="12285" max="12286" width="4.140625" style="2" customWidth="1"/>
    <col min="12287" max="12294" width="5.140625" style="2" customWidth="1"/>
    <col min="12295" max="12486" width="12.7109375" style="2" customWidth="1"/>
    <col min="12487" max="12526" width="13.85546875" style="2"/>
    <col min="12527" max="12527" width="2" style="2" customWidth="1"/>
    <col min="12528" max="12528" width="10.7109375" style="2" customWidth="1"/>
    <col min="12529" max="12529" width="53.42578125" style="2" customWidth="1"/>
    <col min="12530" max="12530" width="26.5703125" style="2" bestFit="1" customWidth="1"/>
    <col min="12531" max="12531" width="17.42578125" style="2" customWidth="1"/>
    <col min="12532" max="12532" width="25.140625" style="2" customWidth="1"/>
    <col min="12533" max="12533" width="23.140625" style="2" customWidth="1"/>
    <col min="12534" max="12534" width="26.140625" style="2" customWidth="1"/>
    <col min="12535" max="12540" width="5.28515625" style="2" customWidth="1"/>
    <col min="12541" max="12542" width="4.140625" style="2" customWidth="1"/>
    <col min="12543" max="12550" width="5.140625" style="2" customWidth="1"/>
    <col min="12551" max="12742" width="12.7109375" style="2" customWidth="1"/>
    <col min="12743" max="12782" width="13.85546875" style="2"/>
    <col min="12783" max="12783" width="2" style="2" customWidth="1"/>
    <col min="12784" max="12784" width="10.7109375" style="2" customWidth="1"/>
    <col min="12785" max="12785" width="53.42578125" style="2" customWidth="1"/>
    <col min="12786" max="12786" width="26.5703125" style="2" bestFit="1" customWidth="1"/>
    <col min="12787" max="12787" width="17.42578125" style="2" customWidth="1"/>
    <col min="12788" max="12788" width="25.140625" style="2" customWidth="1"/>
    <col min="12789" max="12789" width="23.140625" style="2" customWidth="1"/>
    <col min="12790" max="12790" width="26.140625" style="2" customWidth="1"/>
    <col min="12791" max="12796" width="5.28515625" style="2" customWidth="1"/>
    <col min="12797" max="12798" width="4.140625" style="2" customWidth="1"/>
    <col min="12799" max="12806" width="5.140625" style="2" customWidth="1"/>
    <col min="12807" max="12998" width="12.7109375" style="2" customWidth="1"/>
    <col min="12999" max="13038" width="13.85546875" style="2"/>
    <col min="13039" max="13039" width="2" style="2" customWidth="1"/>
    <col min="13040" max="13040" width="10.7109375" style="2" customWidth="1"/>
    <col min="13041" max="13041" width="53.42578125" style="2" customWidth="1"/>
    <col min="13042" max="13042" width="26.5703125" style="2" bestFit="1" customWidth="1"/>
    <col min="13043" max="13043" width="17.42578125" style="2" customWidth="1"/>
    <col min="13044" max="13044" width="25.140625" style="2" customWidth="1"/>
    <col min="13045" max="13045" width="23.140625" style="2" customWidth="1"/>
    <col min="13046" max="13046" width="26.140625" style="2" customWidth="1"/>
    <col min="13047" max="13052" width="5.28515625" style="2" customWidth="1"/>
    <col min="13053" max="13054" width="4.140625" style="2" customWidth="1"/>
    <col min="13055" max="13062" width="5.140625" style="2" customWidth="1"/>
    <col min="13063" max="13254" width="12.7109375" style="2" customWidth="1"/>
    <col min="13255" max="13294" width="13.85546875" style="2"/>
    <col min="13295" max="13295" width="2" style="2" customWidth="1"/>
    <col min="13296" max="13296" width="10.7109375" style="2" customWidth="1"/>
    <col min="13297" max="13297" width="53.42578125" style="2" customWidth="1"/>
    <col min="13298" max="13298" width="26.5703125" style="2" bestFit="1" customWidth="1"/>
    <col min="13299" max="13299" width="17.42578125" style="2" customWidth="1"/>
    <col min="13300" max="13300" width="25.140625" style="2" customWidth="1"/>
    <col min="13301" max="13301" width="23.140625" style="2" customWidth="1"/>
    <col min="13302" max="13302" width="26.140625" style="2" customWidth="1"/>
    <col min="13303" max="13308" width="5.28515625" style="2" customWidth="1"/>
    <col min="13309" max="13310" width="4.140625" style="2" customWidth="1"/>
    <col min="13311" max="13318" width="5.140625" style="2" customWidth="1"/>
    <col min="13319" max="13510" width="12.7109375" style="2" customWidth="1"/>
    <col min="13511" max="13550" width="13.85546875" style="2"/>
    <col min="13551" max="13551" width="2" style="2" customWidth="1"/>
    <col min="13552" max="13552" width="10.7109375" style="2" customWidth="1"/>
    <col min="13553" max="13553" width="53.42578125" style="2" customWidth="1"/>
    <col min="13554" max="13554" width="26.5703125" style="2" bestFit="1" customWidth="1"/>
    <col min="13555" max="13555" width="17.42578125" style="2" customWidth="1"/>
    <col min="13556" max="13556" width="25.140625" style="2" customWidth="1"/>
    <col min="13557" max="13557" width="23.140625" style="2" customWidth="1"/>
    <col min="13558" max="13558" width="26.140625" style="2" customWidth="1"/>
    <col min="13559" max="13564" width="5.28515625" style="2" customWidth="1"/>
    <col min="13565" max="13566" width="4.140625" style="2" customWidth="1"/>
    <col min="13567" max="13574" width="5.140625" style="2" customWidth="1"/>
    <col min="13575" max="13766" width="12.7109375" style="2" customWidth="1"/>
    <col min="13767" max="13806" width="13.85546875" style="2"/>
    <col min="13807" max="13807" width="2" style="2" customWidth="1"/>
    <col min="13808" max="13808" width="10.7109375" style="2" customWidth="1"/>
    <col min="13809" max="13809" width="53.42578125" style="2" customWidth="1"/>
    <col min="13810" max="13810" width="26.5703125" style="2" bestFit="1" customWidth="1"/>
    <col min="13811" max="13811" width="17.42578125" style="2" customWidth="1"/>
    <col min="13812" max="13812" width="25.140625" style="2" customWidth="1"/>
    <col min="13813" max="13813" width="23.140625" style="2" customWidth="1"/>
    <col min="13814" max="13814" width="26.140625" style="2" customWidth="1"/>
    <col min="13815" max="13820" width="5.28515625" style="2" customWidth="1"/>
    <col min="13821" max="13822" width="4.140625" style="2" customWidth="1"/>
    <col min="13823" max="13830" width="5.140625" style="2" customWidth="1"/>
    <col min="13831" max="14022" width="12.7109375" style="2" customWidth="1"/>
    <col min="14023" max="14062" width="13.85546875" style="2"/>
    <col min="14063" max="14063" width="2" style="2" customWidth="1"/>
    <col min="14064" max="14064" width="10.7109375" style="2" customWidth="1"/>
    <col min="14065" max="14065" width="53.42578125" style="2" customWidth="1"/>
    <col min="14066" max="14066" width="26.5703125" style="2" bestFit="1" customWidth="1"/>
    <col min="14067" max="14067" width="17.42578125" style="2" customWidth="1"/>
    <col min="14068" max="14068" width="25.140625" style="2" customWidth="1"/>
    <col min="14069" max="14069" width="23.140625" style="2" customWidth="1"/>
    <col min="14070" max="14070" width="26.140625" style="2" customWidth="1"/>
    <col min="14071" max="14076" width="5.28515625" style="2" customWidth="1"/>
    <col min="14077" max="14078" width="4.140625" style="2" customWidth="1"/>
    <col min="14079" max="14086" width="5.140625" style="2" customWidth="1"/>
    <col min="14087" max="14278" width="12.7109375" style="2" customWidth="1"/>
    <col min="14279" max="14318" width="13.85546875" style="2"/>
    <col min="14319" max="14319" width="2" style="2" customWidth="1"/>
    <col min="14320" max="14320" width="10.7109375" style="2" customWidth="1"/>
    <col min="14321" max="14321" width="53.42578125" style="2" customWidth="1"/>
    <col min="14322" max="14322" width="26.5703125" style="2" bestFit="1" customWidth="1"/>
    <col min="14323" max="14323" width="17.42578125" style="2" customWidth="1"/>
    <col min="14324" max="14324" width="25.140625" style="2" customWidth="1"/>
    <col min="14325" max="14325" width="23.140625" style="2" customWidth="1"/>
    <col min="14326" max="14326" width="26.140625" style="2" customWidth="1"/>
    <col min="14327" max="14332" width="5.28515625" style="2" customWidth="1"/>
    <col min="14333" max="14334" width="4.140625" style="2" customWidth="1"/>
    <col min="14335" max="14342" width="5.140625" style="2" customWidth="1"/>
    <col min="14343" max="14534" width="12.7109375" style="2" customWidth="1"/>
    <col min="14535" max="14574" width="13.85546875" style="2"/>
    <col min="14575" max="14575" width="2" style="2" customWidth="1"/>
    <col min="14576" max="14576" width="10.7109375" style="2" customWidth="1"/>
    <col min="14577" max="14577" width="53.42578125" style="2" customWidth="1"/>
    <col min="14578" max="14578" width="26.5703125" style="2" bestFit="1" customWidth="1"/>
    <col min="14579" max="14579" width="17.42578125" style="2" customWidth="1"/>
    <col min="14580" max="14580" width="25.140625" style="2" customWidth="1"/>
    <col min="14581" max="14581" width="23.140625" style="2" customWidth="1"/>
    <col min="14582" max="14582" width="26.140625" style="2" customWidth="1"/>
    <col min="14583" max="14588" width="5.28515625" style="2" customWidth="1"/>
    <col min="14589" max="14590" width="4.140625" style="2" customWidth="1"/>
    <col min="14591" max="14598" width="5.140625" style="2" customWidth="1"/>
    <col min="14599" max="14790" width="12.7109375" style="2" customWidth="1"/>
    <col min="14791" max="14830" width="13.85546875" style="2"/>
    <col min="14831" max="14831" width="2" style="2" customWidth="1"/>
    <col min="14832" max="14832" width="10.7109375" style="2" customWidth="1"/>
    <col min="14833" max="14833" width="53.42578125" style="2" customWidth="1"/>
    <col min="14834" max="14834" width="26.5703125" style="2" bestFit="1" customWidth="1"/>
    <col min="14835" max="14835" width="17.42578125" style="2" customWidth="1"/>
    <col min="14836" max="14836" width="25.140625" style="2" customWidth="1"/>
    <col min="14837" max="14837" width="23.140625" style="2" customWidth="1"/>
    <col min="14838" max="14838" width="26.140625" style="2" customWidth="1"/>
    <col min="14839" max="14844" width="5.28515625" style="2" customWidth="1"/>
    <col min="14845" max="14846" width="4.140625" style="2" customWidth="1"/>
    <col min="14847" max="14854" width="5.140625" style="2" customWidth="1"/>
    <col min="14855" max="15046" width="12.7109375" style="2" customWidth="1"/>
    <col min="15047" max="15086" width="13.85546875" style="2"/>
    <col min="15087" max="15087" width="2" style="2" customWidth="1"/>
    <col min="15088" max="15088" width="10.7109375" style="2" customWidth="1"/>
    <col min="15089" max="15089" width="53.42578125" style="2" customWidth="1"/>
    <col min="15090" max="15090" width="26.5703125" style="2" bestFit="1" customWidth="1"/>
    <col min="15091" max="15091" width="17.42578125" style="2" customWidth="1"/>
    <col min="15092" max="15092" width="25.140625" style="2" customWidth="1"/>
    <col min="15093" max="15093" width="23.140625" style="2" customWidth="1"/>
    <col min="15094" max="15094" width="26.140625" style="2" customWidth="1"/>
    <col min="15095" max="15100" width="5.28515625" style="2" customWidth="1"/>
    <col min="15101" max="15102" width="4.140625" style="2" customWidth="1"/>
    <col min="15103" max="15110" width="5.140625" style="2" customWidth="1"/>
    <col min="15111" max="15302" width="12.7109375" style="2" customWidth="1"/>
    <col min="15303" max="15342" width="13.85546875" style="2"/>
    <col min="15343" max="15343" width="2" style="2" customWidth="1"/>
    <col min="15344" max="15344" width="10.7109375" style="2" customWidth="1"/>
    <col min="15345" max="15345" width="53.42578125" style="2" customWidth="1"/>
    <col min="15346" max="15346" width="26.5703125" style="2" bestFit="1" customWidth="1"/>
    <col min="15347" max="15347" width="17.42578125" style="2" customWidth="1"/>
    <col min="15348" max="15348" width="25.140625" style="2" customWidth="1"/>
    <col min="15349" max="15349" width="23.140625" style="2" customWidth="1"/>
    <col min="15350" max="15350" width="26.140625" style="2" customWidth="1"/>
    <col min="15351" max="15356" width="5.28515625" style="2" customWidth="1"/>
    <col min="15357" max="15358" width="4.140625" style="2" customWidth="1"/>
    <col min="15359" max="15366" width="5.140625" style="2" customWidth="1"/>
    <col min="15367" max="15558" width="12.7109375" style="2" customWidth="1"/>
    <col min="15559" max="15598" width="13.85546875" style="2"/>
    <col min="15599" max="15599" width="2" style="2" customWidth="1"/>
    <col min="15600" max="15600" width="10.7109375" style="2" customWidth="1"/>
    <col min="15601" max="15601" width="53.42578125" style="2" customWidth="1"/>
    <col min="15602" max="15602" width="26.5703125" style="2" bestFit="1" customWidth="1"/>
    <col min="15603" max="15603" width="17.42578125" style="2" customWidth="1"/>
    <col min="15604" max="15604" width="25.140625" style="2" customWidth="1"/>
    <col min="15605" max="15605" width="23.140625" style="2" customWidth="1"/>
    <col min="15606" max="15606" width="26.140625" style="2" customWidth="1"/>
    <col min="15607" max="15612" width="5.28515625" style="2" customWidth="1"/>
    <col min="15613" max="15614" width="4.140625" style="2" customWidth="1"/>
    <col min="15615" max="15622" width="5.140625" style="2" customWidth="1"/>
    <col min="15623" max="15814" width="12.7109375" style="2" customWidth="1"/>
    <col min="15815" max="15854" width="13.85546875" style="2"/>
    <col min="15855" max="15855" width="2" style="2" customWidth="1"/>
    <col min="15856" max="15856" width="10.7109375" style="2" customWidth="1"/>
    <col min="15857" max="15857" width="53.42578125" style="2" customWidth="1"/>
    <col min="15858" max="15858" width="26.5703125" style="2" bestFit="1" customWidth="1"/>
    <col min="15859" max="15859" width="17.42578125" style="2" customWidth="1"/>
    <col min="15860" max="15860" width="25.140625" style="2" customWidth="1"/>
    <col min="15861" max="15861" width="23.140625" style="2" customWidth="1"/>
    <col min="15862" max="15862" width="26.140625" style="2" customWidth="1"/>
    <col min="15863" max="15868" width="5.28515625" style="2" customWidth="1"/>
    <col min="15869" max="15870" width="4.140625" style="2" customWidth="1"/>
    <col min="15871" max="15878" width="5.140625" style="2" customWidth="1"/>
    <col min="15879" max="16070" width="12.7109375" style="2" customWidth="1"/>
    <col min="16071" max="16110" width="13.85546875" style="2"/>
    <col min="16111" max="16111" width="2" style="2" customWidth="1"/>
    <col min="16112" max="16112" width="10.7109375" style="2" customWidth="1"/>
    <col min="16113" max="16113" width="53.42578125" style="2" customWidth="1"/>
    <col min="16114" max="16114" width="26.5703125" style="2" bestFit="1" customWidth="1"/>
    <col min="16115" max="16115" width="17.42578125" style="2" customWidth="1"/>
    <col min="16116" max="16116" width="25.140625" style="2" customWidth="1"/>
    <col min="16117" max="16117" width="23.140625" style="2" customWidth="1"/>
    <col min="16118" max="16118" width="26.140625" style="2" customWidth="1"/>
    <col min="16119" max="16124" width="5.28515625" style="2" customWidth="1"/>
    <col min="16125" max="16126" width="4.140625" style="2" customWidth="1"/>
    <col min="16127" max="16134" width="5.140625" style="2" customWidth="1"/>
    <col min="16135" max="16326" width="12.7109375" style="2" customWidth="1"/>
    <col min="16327" max="16384" width="13.85546875" style="2"/>
  </cols>
  <sheetData>
    <row r="1" spans="1:198" x14ac:dyDescent="0.3">
      <c r="A1" s="91"/>
      <c r="B1" s="92"/>
      <c r="C1" s="93"/>
      <c r="D1" s="94"/>
      <c r="E1" s="94"/>
      <c r="F1" s="95"/>
      <c r="G1" s="95"/>
      <c r="H1" s="96"/>
      <c r="I1" s="96"/>
      <c r="J1" s="97"/>
      <c r="K1" s="96"/>
      <c r="L1" s="98"/>
    </row>
    <row r="2" spans="1:198" ht="23.25" customHeight="1" x14ac:dyDescent="0.3">
      <c r="A2" s="99"/>
      <c r="B2" s="215"/>
      <c r="C2" s="216"/>
      <c r="D2" s="221" t="s">
        <v>39</v>
      </c>
      <c r="E2" s="222"/>
      <c r="F2" s="222"/>
      <c r="G2" s="222"/>
      <c r="H2" s="223"/>
      <c r="I2" s="201"/>
      <c r="J2" s="202"/>
      <c r="K2" s="203"/>
      <c r="L2" s="100"/>
    </row>
    <row r="3" spans="1:198" ht="23.25" customHeight="1" x14ac:dyDescent="0.3">
      <c r="A3" s="99"/>
      <c r="B3" s="217"/>
      <c r="C3" s="218"/>
      <c r="D3" s="224"/>
      <c r="E3" s="225"/>
      <c r="F3" s="225"/>
      <c r="G3" s="225"/>
      <c r="H3" s="226"/>
      <c r="I3" s="201" t="s">
        <v>40</v>
      </c>
      <c r="J3" s="202"/>
      <c r="K3" s="203"/>
      <c r="L3" s="100"/>
    </row>
    <row r="4" spans="1:198" ht="23.25" customHeight="1" x14ac:dyDescent="0.3">
      <c r="A4" s="99"/>
      <c r="B4" s="219"/>
      <c r="C4" s="220"/>
      <c r="D4" s="227" t="s">
        <v>38</v>
      </c>
      <c r="E4" s="228"/>
      <c r="F4" s="228"/>
      <c r="G4" s="228"/>
      <c r="H4" s="216"/>
      <c r="I4" s="201" t="s">
        <v>41</v>
      </c>
      <c r="J4" s="202"/>
      <c r="K4" s="203"/>
      <c r="L4" s="100"/>
    </row>
    <row r="5" spans="1:198" ht="21" customHeight="1" x14ac:dyDescent="0.3">
      <c r="A5" s="99"/>
      <c r="B5" s="230" t="s">
        <v>43</v>
      </c>
      <c r="C5" s="231"/>
      <c r="D5" s="219"/>
      <c r="E5" s="229"/>
      <c r="F5" s="229"/>
      <c r="G5" s="229"/>
      <c r="H5" s="220"/>
      <c r="I5" s="201" t="s">
        <v>42</v>
      </c>
      <c r="J5" s="202"/>
      <c r="K5" s="203"/>
      <c r="L5" s="100"/>
    </row>
    <row r="6" spans="1:198" ht="15.75" customHeight="1" thickBot="1" x14ac:dyDescent="0.35">
      <c r="A6" s="99"/>
      <c r="B6" s="103"/>
      <c r="C6" s="103"/>
      <c r="D6" s="105"/>
      <c r="H6" s="107"/>
      <c r="I6" s="107"/>
      <c r="J6" s="119"/>
      <c r="K6" s="107"/>
      <c r="L6" s="100"/>
    </row>
    <row r="7" spans="1:198" ht="17.25" hidden="1" thickBot="1" x14ac:dyDescent="0.35">
      <c r="A7" s="99"/>
      <c r="B7" s="91"/>
      <c r="C7" s="2"/>
      <c r="E7" s="94"/>
      <c r="F7" s="95"/>
      <c r="L7" s="120"/>
    </row>
    <row r="8" spans="1:198" ht="17.25" thickBot="1" x14ac:dyDescent="0.35">
      <c r="A8" s="99"/>
      <c r="B8" s="91"/>
      <c r="C8" s="93"/>
      <c r="D8" s="94"/>
      <c r="E8" s="94"/>
      <c r="F8" s="95"/>
      <c r="G8" s="95"/>
      <c r="H8" s="96"/>
      <c r="I8" s="96"/>
      <c r="J8" s="97"/>
      <c r="K8" s="98"/>
      <c r="L8" s="120"/>
    </row>
    <row r="9" spans="1:198" ht="16.5" customHeight="1" thickBot="1" x14ac:dyDescent="0.35">
      <c r="A9" s="99"/>
      <c r="B9" s="123"/>
      <c r="C9" s="204" t="s">
        <v>135</v>
      </c>
      <c r="D9" s="205"/>
      <c r="E9" s="205"/>
      <c r="F9" s="205"/>
      <c r="G9" s="205"/>
      <c r="H9" s="205"/>
      <c r="I9" s="206"/>
      <c r="J9" s="17"/>
      <c r="K9" s="100"/>
      <c r="L9" s="120"/>
    </row>
    <row r="10" spans="1:198" ht="24.75" customHeight="1" x14ac:dyDescent="0.3">
      <c r="A10" s="99"/>
      <c r="B10" s="123"/>
      <c r="C10" s="207" t="s">
        <v>35</v>
      </c>
      <c r="D10" s="208"/>
      <c r="E10" s="208"/>
      <c r="F10" s="208"/>
      <c r="G10" s="208"/>
      <c r="H10" s="208"/>
      <c r="I10" s="209"/>
      <c r="J10" s="18"/>
      <c r="K10" s="100"/>
      <c r="L10" s="120"/>
    </row>
    <row r="11" spans="1:198" ht="26.25" customHeight="1" thickBot="1" x14ac:dyDescent="0.35">
      <c r="A11" s="99"/>
      <c r="B11" s="123"/>
      <c r="C11" s="210"/>
      <c r="D11" s="211"/>
      <c r="E11" s="211"/>
      <c r="F11" s="211"/>
      <c r="G11" s="211"/>
      <c r="H11" s="211"/>
      <c r="I11" s="212"/>
      <c r="J11" s="18"/>
      <c r="K11" s="100"/>
      <c r="L11" s="120"/>
    </row>
    <row r="12" spans="1:198" s="3" customFormat="1" x14ac:dyDescent="0.3">
      <c r="A12" s="101"/>
      <c r="B12" s="125"/>
      <c r="C12" s="192" t="s">
        <v>121</v>
      </c>
      <c r="D12" s="213" t="s">
        <v>1</v>
      </c>
      <c r="E12" s="112" t="s">
        <v>2</v>
      </c>
      <c r="F12" s="213" t="s">
        <v>114</v>
      </c>
      <c r="G12" s="192" t="s">
        <v>0</v>
      </c>
      <c r="H12" s="192" t="s">
        <v>45</v>
      </c>
      <c r="I12" s="114" t="s">
        <v>3</v>
      </c>
      <c r="J12" s="1"/>
      <c r="K12" s="100"/>
      <c r="L12" s="120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</row>
    <row r="13" spans="1:198" s="3" customFormat="1" ht="28.5" customHeight="1" x14ac:dyDescent="0.3">
      <c r="A13" s="101"/>
      <c r="B13" s="125"/>
      <c r="C13" s="193"/>
      <c r="D13" s="196"/>
      <c r="E13" s="113" t="s">
        <v>4</v>
      </c>
      <c r="F13" s="214"/>
      <c r="G13" s="193"/>
      <c r="H13" s="193"/>
      <c r="I13" s="115" t="s">
        <v>5</v>
      </c>
      <c r="J13" s="1"/>
      <c r="K13" s="100"/>
      <c r="L13" s="120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</row>
    <row r="14" spans="1:198" s="3" customFormat="1" ht="24" customHeight="1" thickBot="1" x14ac:dyDescent="0.35">
      <c r="A14" s="101"/>
      <c r="B14" s="125"/>
      <c r="C14" s="64"/>
      <c r="D14" s="197"/>
      <c r="E14" s="65" t="s">
        <v>7</v>
      </c>
      <c r="F14" s="65" t="s">
        <v>8</v>
      </c>
      <c r="G14" s="65" t="s">
        <v>6</v>
      </c>
      <c r="H14" s="64" t="s">
        <v>9</v>
      </c>
      <c r="I14" s="116" t="s">
        <v>118</v>
      </c>
      <c r="J14" s="1"/>
      <c r="K14" s="100"/>
      <c r="L14" s="120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</row>
    <row r="15" spans="1:198" s="3" customFormat="1" ht="27.75" customHeight="1" x14ac:dyDescent="0.3">
      <c r="A15" s="101"/>
      <c r="B15" s="125"/>
      <c r="C15" s="177" t="s">
        <v>10</v>
      </c>
      <c r="D15" s="178"/>
      <c r="E15" s="178"/>
      <c r="F15" s="178"/>
      <c r="G15" s="178"/>
      <c r="H15" s="178"/>
      <c r="I15" s="179"/>
      <c r="J15" s="1"/>
      <c r="K15" s="100"/>
      <c r="L15" s="120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</row>
    <row r="16" spans="1:198" s="3" customFormat="1" ht="19.5" customHeight="1" x14ac:dyDescent="0.25">
      <c r="A16" s="101"/>
      <c r="B16" s="125"/>
      <c r="C16" s="180" t="s">
        <v>44</v>
      </c>
      <c r="D16" s="181"/>
      <c r="E16" s="181"/>
      <c r="F16" s="181"/>
      <c r="G16" s="181"/>
      <c r="H16" s="181"/>
      <c r="I16" s="182"/>
      <c r="J16" s="1"/>
      <c r="K16" s="100"/>
      <c r="L16" s="120"/>
      <c r="M16" s="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</row>
    <row r="17" spans="1:198" s="3" customFormat="1" x14ac:dyDescent="0.3">
      <c r="A17" s="101"/>
      <c r="B17" s="125"/>
      <c r="C17" s="180" t="s">
        <v>11</v>
      </c>
      <c r="D17" s="181"/>
      <c r="E17" s="181"/>
      <c r="F17" s="181"/>
      <c r="G17" s="181"/>
      <c r="H17" s="181"/>
      <c r="I17" s="182"/>
      <c r="J17" s="1"/>
      <c r="K17" s="100"/>
      <c r="L17" s="120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</row>
    <row r="18" spans="1:198" s="3" customFormat="1" ht="28.5" x14ac:dyDescent="0.3">
      <c r="A18" s="101"/>
      <c r="B18" s="125"/>
      <c r="C18" s="66" t="s">
        <v>124</v>
      </c>
      <c r="D18" s="134" t="s">
        <v>131</v>
      </c>
      <c r="E18" s="130"/>
      <c r="F18" s="132">
        <v>0.5</v>
      </c>
      <c r="G18" s="66">
        <v>1</v>
      </c>
      <c r="H18" s="48">
        <v>3</v>
      </c>
      <c r="I18" s="68">
        <f>ROUND(H18*G18*F18*E18,0)</f>
        <v>0</v>
      </c>
      <c r="J18" s="1"/>
      <c r="K18" s="100"/>
      <c r="L18" s="120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</row>
    <row r="19" spans="1:198" s="3" customFormat="1" ht="28.5" x14ac:dyDescent="0.3">
      <c r="A19" s="101"/>
      <c r="B19" s="125"/>
      <c r="C19" s="66" t="s">
        <v>125</v>
      </c>
      <c r="D19" s="67" t="s">
        <v>132</v>
      </c>
      <c r="E19" s="131"/>
      <c r="F19" s="132">
        <v>1</v>
      </c>
      <c r="G19" s="66">
        <v>1</v>
      </c>
      <c r="H19" s="48">
        <v>3</v>
      </c>
      <c r="I19" s="68">
        <f t="shared" ref="I19:I23" si="0">H19*G19*F19*E19</f>
        <v>0</v>
      </c>
      <c r="J19" s="1"/>
      <c r="K19" s="100"/>
      <c r="L19" s="120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</row>
    <row r="20" spans="1:198" s="3" customFormat="1" x14ac:dyDescent="0.3">
      <c r="A20" s="101"/>
      <c r="B20" s="125"/>
      <c r="C20" s="180" t="s">
        <v>46</v>
      </c>
      <c r="D20" s="181"/>
      <c r="E20" s="181"/>
      <c r="F20" s="181"/>
      <c r="G20" s="181"/>
      <c r="H20" s="181"/>
      <c r="I20" s="182"/>
      <c r="J20" s="1"/>
      <c r="K20" s="100"/>
      <c r="L20" s="120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</row>
    <row r="21" spans="1:198" s="3" customFormat="1" x14ac:dyDescent="0.3">
      <c r="A21" s="101"/>
      <c r="B21" s="125"/>
      <c r="C21" s="66">
        <v>2.1</v>
      </c>
      <c r="D21" s="133" t="s">
        <v>112</v>
      </c>
      <c r="E21" s="130"/>
      <c r="F21" s="132">
        <v>0.76</v>
      </c>
      <c r="G21" s="66">
        <v>1</v>
      </c>
      <c r="H21" s="48">
        <v>3</v>
      </c>
      <c r="I21" s="68">
        <f t="shared" si="0"/>
        <v>0</v>
      </c>
      <c r="J21" s="1"/>
      <c r="K21" s="100"/>
      <c r="L21" s="120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</row>
    <row r="22" spans="1:198" s="3" customFormat="1" x14ac:dyDescent="0.3">
      <c r="A22" s="101"/>
      <c r="B22" s="125"/>
      <c r="C22" s="66">
        <v>2.2000000000000002</v>
      </c>
      <c r="D22" s="133" t="s">
        <v>51</v>
      </c>
      <c r="E22" s="130"/>
      <c r="F22" s="132">
        <v>0.15</v>
      </c>
      <c r="G22" s="66">
        <v>1</v>
      </c>
      <c r="H22" s="48">
        <v>1</v>
      </c>
      <c r="I22" s="68">
        <f t="shared" si="0"/>
        <v>0</v>
      </c>
      <c r="J22" s="1"/>
      <c r="K22" s="100"/>
      <c r="L22" s="120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</row>
    <row r="23" spans="1:198" s="3" customFormat="1" x14ac:dyDescent="0.3">
      <c r="A23" s="101"/>
      <c r="B23" s="125"/>
      <c r="C23" s="66">
        <v>2.2999999999999998</v>
      </c>
      <c r="D23" s="133" t="s">
        <v>133</v>
      </c>
      <c r="E23" s="130"/>
      <c r="F23" s="132">
        <v>0.15</v>
      </c>
      <c r="G23" s="66">
        <v>1</v>
      </c>
      <c r="H23" s="48">
        <v>1</v>
      </c>
      <c r="I23" s="68">
        <f t="shared" si="0"/>
        <v>0</v>
      </c>
      <c r="J23" s="1"/>
      <c r="K23" s="100"/>
      <c r="L23" s="120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</row>
    <row r="24" spans="1:198" s="3" customFormat="1" x14ac:dyDescent="0.3">
      <c r="A24" s="101"/>
      <c r="B24" s="125"/>
      <c r="C24" s="186" t="s">
        <v>47</v>
      </c>
      <c r="D24" s="187"/>
      <c r="E24" s="187"/>
      <c r="F24" s="187"/>
      <c r="G24" s="187"/>
      <c r="H24" s="188"/>
      <c r="I24" s="137">
        <f>I21+I19+I18+I22+I23</f>
        <v>0</v>
      </c>
      <c r="J24" s="1"/>
      <c r="K24" s="100"/>
      <c r="L24" s="120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</row>
    <row r="25" spans="1:198" s="3" customFormat="1" x14ac:dyDescent="0.3">
      <c r="A25" s="101"/>
      <c r="B25" s="125"/>
      <c r="C25" s="186" t="s">
        <v>119</v>
      </c>
      <c r="D25" s="187"/>
      <c r="E25" s="187"/>
      <c r="F25" s="187"/>
      <c r="G25" s="187"/>
      <c r="H25" s="188"/>
      <c r="I25" s="151">
        <f>+'FACTOR MULTIPLICADOR ENTIDAD'!I43</f>
        <v>2.1000333333333332</v>
      </c>
      <c r="J25" s="1"/>
      <c r="K25" s="100"/>
      <c r="L25" s="120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</row>
    <row r="26" spans="1:198" s="3" customFormat="1" ht="16.5" customHeight="1" thickBot="1" x14ac:dyDescent="0.3">
      <c r="A26" s="101"/>
      <c r="B26" s="125"/>
      <c r="C26" s="186" t="s">
        <v>120</v>
      </c>
      <c r="D26" s="187"/>
      <c r="E26" s="187"/>
      <c r="F26" s="187"/>
      <c r="G26" s="187"/>
      <c r="H26" s="188"/>
      <c r="I26" s="137">
        <f>ROUND(I25*I24,0)</f>
        <v>0</v>
      </c>
      <c r="J26" s="6"/>
      <c r="K26" s="100"/>
      <c r="L26" s="120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</row>
    <row r="27" spans="1:198" s="3" customFormat="1" x14ac:dyDescent="0.3">
      <c r="A27" s="101"/>
      <c r="B27" s="125"/>
      <c r="C27" s="192" t="s">
        <v>121</v>
      </c>
      <c r="D27" s="194" t="s">
        <v>12</v>
      </c>
      <c r="E27" s="196" t="s">
        <v>13</v>
      </c>
      <c r="F27" s="198" t="s">
        <v>0</v>
      </c>
      <c r="G27" s="117" t="s">
        <v>14</v>
      </c>
      <c r="H27" s="199" t="s">
        <v>45</v>
      </c>
      <c r="I27" s="118" t="s">
        <v>3</v>
      </c>
      <c r="J27" s="1"/>
      <c r="K27" s="100"/>
      <c r="L27" s="100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</row>
    <row r="28" spans="1:198" s="3" customFormat="1" x14ac:dyDescent="0.3">
      <c r="A28" s="101"/>
      <c r="B28" s="125"/>
      <c r="C28" s="193"/>
      <c r="D28" s="194"/>
      <c r="E28" s="196"/>
      <c r="F28" s="193"/>
      <c r="G28" s="62" t="s">
        <v>15</v>
      </c>
      <c r="H28" s="200"/>
      <c r="I28" s="63" t="s">
        <v>5</v>
      </c>
      <c r="J28" s="1"/>
      <c r="K28" s="100"/>
      <c r="L28" s="120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</row>
    <row r="29" spans="1:198" s="3" customFormat="1" ht="17.25" thickBot="1" x14ac:dyDescent="0.35">
      <c r="A29" s="101"/>
      <c r="B29" s="125"/>
      <c r="C29" s="64"/>
      <c r="D29" s="195"/>
      <c r="E29" s="197"/>
      <c r="F29" s="64" t="s">
        <v>48</v>
      </c>
      <c r="G29" s="65" t="s">
        <v>16</v>
      </c>
      <c r="H29" s="65" t="s">
        <v>117</v>
      </c>
      <c r="I29" s="116" t="s">
        <v>115</v>
      </c>
      <c r="J29" s="1"/>
      <c r="K29" s="100"/>
      <c r="L29" s="120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</row>
    <row r="30" spans="1:198" s="3" customFormat="1" ht="30" customHeight="1" x14ac:dyDescent="0.3">
      <c r="A30" s="101"/>
      <c r="B30" s="125"/>
      <c r="C30" s="177" t="s">
        <v>17</v>
      </c>
      <c r="D30" s="178"/>
      <c r="E30" s="178"/>
      <c r="F30" s="178"/>
      <c r="G30" s="178"/>
      <c r="H30" s="178"/>
      <c r="I30" s="179"/>
      <c r="J30" s="1"/>
      <c r="K30" s="100"/>
      <c r="L30" s="120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</row>
    <row r="31" spans="1:198" s="3" customFormat="1" x14ac:dyDescent="0.3">
      <c r="A31" s="101"/>
      <c r="B31" s="125"/>
      <c r="C31" s="180" t="s">
        <v>17</v>
      </c>
      <c r="D31" s="181"/>
      <c r="E31" s="181"/>
      <c r="F31" s="181"/>
      <c r="G31" s="181"/>
      <c r="H31" s="181"/>
      <c r="I31" s="182"/>
      <c r="J31" s="1"/>
      <c r="K31" s="100"/>
      <c r="L31" s="120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</row>
    <row r="32" spans="1:198" s="3" customFormat="1" ht="36" customHeight="1" x14ac:dyDescent="0.3">
      <c r="A32" s="101"/>
      <c r="B32" s="125"/>
      <c r="C32" s="66" t="s">
        <v>126</v>
      </c>
      <c r="D32" s="138" t="s">
        <v>52</v>
      </c>
      <c r="E32" s="136" t="s">
        <v>53</v>
      </c>
      <c r="F32" s="66">
        <v>8</v>
      </c>
      <c r="G32" s="68"/>
      <c r="H32" s="69">
        <v>3</v>
      </c>
      <c r="I32" s="68">
        <f>ROUND(G32*F32*H32,0)</f>
        <v>0</v>
      </c>
      <c r="J32" s="1"/>
      <c r="K32" s="121"/>
      <c r="L32" s="120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</row>
    <row r="33" spans="1:198" s="3" customFormat="1" ht="108.75" customHeight="1" x14ac:dyDescent="0.3">
      <c r="A33" s="101"/>
      <c r="B33" s="125"/>
      <c r="C33" s="66" t="s">
        <v>127</v>
      </c>
      <c r="D33" s="135" t="s">
        <v>122</v>
      </c>
      <c r="E33" s="136" t="s">
        <v>54</v>
      </c>
      <c r="F33" s="66">
        <v>1</v>
      </c>
      <c r="G33" s="68"/>
      <c r="H33" s="69">
        <v>3</v>
      </c>
      <c r="I33" s="68">
        <f>ROUND(G33*F33*H33,0)</f>
        <v>0</v>
      </c>
      <c r="J33" s="1"/>
      <c r="K33" s="121"/>
      <c r="L33" s="100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</row>
    <row r="34" spans="1:198" s="3" customFormat="1" ht="41.25" customHeight="1" x14ac:dyDescent="0.3">
      <c r="A34" s="101"/>
      <c r="B34" s="125"/>
      <c r="C34" s="66" t="s">
        <v>128</v>
      </c>
      <c r="D34" s="138" t="s">
        <v>123</v>
      </c>
      <c r="E34" s="136" t="s">
        <v>54</v>
      </c>
      <c r="F34" s="66">
        <v>1</v>
      </c>
      <c r="G34" s="68"/>
      <c r="H34" s="69">
        <v>3</v>
      </c>
      <c r="I34" s="68">
        <f t="shared" ref="I34:I35" si="1">ROUND(G34*F34*H34,0)</f>
        <v>0</v>
      </c>
      <c r="J34" s="1"/>
      <c r="K34" s="121"/>
      <c r="L34" s="120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</row>
    <row r="35" spans="1:198" s="3" customFormat="1" ht="38.25" customHeight="1" thickBot="1" x14ac:dyDescent="0.35">
      <c r="A35" s="101"/>
      <c r="B35" s="125"/>
      <c r="C35" s="66" t="s">
        <v>129</v>
      </c>
      <c r="D35" s="138" t="s">
        <v>113</v>
      </c>
      <c r="E35" s="136" t="s">
        <v>53</v>
      </c>
      <c r="F35" s="66">
        <v>1</v>
      </c>
      <c r="G35" s="68"/>
      <c r="H35" s="69">
        <v>1</v>
      </c>
      <c r="I35" s="68">
        <f t="shared" si="1"/>
        <v>0</v>
      </c>
      <c r="J35" s="1"/>
      <c r="K35" s="121"/>
      <c r="L35" s="120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</row>
    <row r="36" spans="1:198" s="3" customFormat="1" ht="16.5" customHeight="1" x14ac:dyDescent="0.3">
      <c r="A36" s="101"/>
      <c r="B36" s="125"/>
      <c r="C36" s="183" t="s">
        <v>116</v>
      </c>
      <c r="D36" s="184"/>
      <c r="E36" s="184"/>
      <c r="F36" s="184"/>
      <c r="G36" s="184"/>
      <c r="H36" s="185"/>
      <c r="I36" s="70">
        <f>+I32+I33+I34+I35</f>
        <v>0</v>
      </c>
      <c r="J36" s="7"/>
      <c r="K36" s="100"/>
      <c r="L36" s="120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</row>
    <row r="37" spans="1:198" s="3" customFormat="1" ht="17.25" customHeight="1" x14ac:dyDescent="0.25">
      <c r="A37" s="101"/>
      <c r="B37" s="125"/>
      <c r="C37" s="186" t="s">
        <v>130</v>
      </c>
      <c r="D37" s="187"/>
      <c r="E37" s="187"/>
      <c r="F37" s="187"/>
      <c r="G37" s="187"/>
      <c r="H37" s="188"/>
      <c r="I37" s="71">
        <f>+I36+I26</f>
        <v>0</v>
      </c>
      <c r="J37" s="8"/>
      <c r="K37" s="127"/>
      <c r="L37" s="120"/>
      <c r="M37" s="9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</row>
    <row r="38" spans="1:198" s="3" customFormat="1" x14ac:dyDescent="0.3">
      <c r="A38" s="125"/>
      <c r="B38" s="101"/>
      <c r="C38" s="186" t="s">
        <v>49</v>
      </c>
      <c r="D38" s="187"/>
      <c r="E38" s="187"/>
      <c r="F38" s="187"/>
      <c r="G38" s="187"/>
      <c r="H38" s="188"/>
      <c r="I38" s="72">
        <f>ROUND(I37*19%,0)</f>
        <v>0</v>
      </c>
      <c r="J38" s="5"/>
      <c r="K38" s="100"/>
      <c r="L38" s="120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</row>
    <row r="39" spans="1:198" s="3" customFormat="1" ht="17.25" thickBot="1" x14ac:dyDescent="0.35">
      <c r="A39" s="101"/>
      <c r="B39" s="125"/>
      <c r="C39" s="189" t="s">
        <v>50</v>
      </c>
      <c r="D39" s="190"/>
      <c r="E39" s="190"/>
      <c r="F39" s="190"/>
      <c r="G39" s="190"/>
      <c r="H39" s="191"/>
      <c r="I39" s="73">
        <f>I38+I37</f>
        <v>0</v>
      </c>
      <c r="J39" s="10"/>
      <c r="K39" s="121"/>
      <c r="L39" s="100"/>
      <c r="M39" s="1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</row>
    <row r="40" spans="1:198" x14ac:dyDescent="0.3">
      <c r="A40" s="99"/>
      <c r="B40" s="125"/>
      <c r="C40" s="74"/>
      <c r="D40" s="75"/>
      <c r="E40" s="75"/>
      <c r="F40" s="75"/>
      <c r="G40" s="75"/>
      <c r="H40" s="75"/>
      <c r="I40" s="76"/>
      <c r="J40" s="1"/>
      <c r="K40" s="100"/>
      <c r="L40" s="120"/>
    </row>
    <row r="41" spans="1:198" x14ac:dyDescent="0.3">
      <c r="A41" s="123"/>
      <c r="B41" s="99"/>
      <c r="C41" s="77" t="s">
        <v>18</v>
      </c>
      <c r="D41" s="78"/>
      <c r="E41" s="78"/>
      <c r="F41" s="79"/>
      <c r="G41" s="79"/>
      <c r="H41" s="80"/>
      <c r="I41" s="81"/>
      <c r="J41" s="1"/>
      <c r="K41" s="128"/>
      <c r="L41" s="122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  <c r="EU41" s="13"/>
      <c r="EV41" s="13"/>
      <c r="EW41" s="13"/>
      <c r="EX41" s="13"/>
      <c r="EY41" s="13"/>
      <c r="EZ41" s="13"/>
      <c r="FA41" s="13"/>
      <c r="FB41" s="13"/>
      <c r="FC41" s="13"/>
      <c r="FD41" s="13"/>
      <c r="FE41" s="13"/>
      <c r="FF41" s="13"/>
      <c r="FG41" s="13"/>
      <c r="FH41" s="13"/>
      <c r="FI41" s="13"/>
      <c r="FJ41" s="13"/>
      <c r="FK41" s="13"/>
      <c r="FL41" s="13"/>
      <c r="FM41" s="13"/>
      <c r="FN41" s="13"/>
      <c r="FO41" s="13"/>
      <c r="FP41" s="13"/>
      <c r="FQ41" s="13"/>
      <c r="FR41" s="13"/>
      <c r="FS41" s="13"/>
      <c r="FT41" s="13"/>
      <c r="FU41" s="13"/>
      <c r="FV41" s="13"/>
      <c r="FW41" s="13"/>
      <c r="FX41" s="13"/>
      <c r="FY41" s="13"/>
      <c r="FZ41" s="13"/>
      <c r="GA41" s="13"/>
      <c r="GB41" s="13"/>
      <c r="GC41" s="13"/>
      <c r="GD41" s="13"/>
      <c r="GE41" s="13"/>
      <c r="GF41" s="13"/>
      <c r="GG41" s="13"/>
      <c r="GH41" s="13"/>
      <c r="GI41" s="13"/>
      <c r="GJ41" s="13"/>
      <c r="GK41" s="13"/>
      <c r="GL41" s="13"/>
      <c r="GM41" s="13"/>
      <c r="GN41" s="13"/>
      <c r="GO41" s="13"/>
      <c r="GP41" s="13"/>
    </row>
    <row r="42" spans="1:198" x14ac:dyDescent="0.3">
      <c r="A42" s="123"/>
      <c r="B42" s="99"/>
      <c r="C42" s="49"/>
      <c r="D42" s="50"/>
      <c r="E42" s="50"/>
      <c r="F42" s="51"/>
      <c r="G42" s="51"/>
      <c r="H42" s="52"/>
      <c r="I42" s="53"/>
      <c r="J42" s="1"/>
      <c r="K42" s="128"/>
      <c r="L42" s="122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  <c r="FF42" s="13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13"/>
      <c r="FZ42" s="13"/>
      <c r="GA42" s="13"/>
      <c r="GB42" s="13"/>
      <c r="GC42" s="13"/>
      <c r="GD42" s="13"/>
      <c r="GE42" s="13"/>
      <c r="GF42" s="13"/>
      <c r="GG42" s="13"/>
      <c r="GH42" s="13"/>
      <c r="GI42" s="13"/>
      <c r="GJ42" s="13"/>
      <c r="GK42" s="13"/>
      <c r="GL42" s="13"/>
      <c r="GM42" s="13"/>
      <c r="GN42" s="13"/>
      <c r="GO42" s="13"/>
      <c r="GP42" s="13"/>
    </row>
    <row r="43" spans="1:198" x14ac:dyDescent="0.3">
      <c r="A43" s="99"/>
      <c r="B43" s="123"/>
      <c r="C43" s="49"/>
      <c r="D43" s="50"/>
      <c r="E43" s="50"/>
      <c r="F43" s="51"/>
      <c r="G43" s="51"/>
      <c r="H43" s="52"/>
      <c r="I43" s="53"/>
      <c r="J43" s="1"/>
      <c r="K43" s="128"/>
      <c r="L43" s="122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  <c r="FF43" s="13"/>
      <c r="FG43" s="13"/>
      <c r="FH43" s="13"/>
      <c r="FI43" s="13"/>
      <c r="FJ43" s="13"/>
      <c r="FK43" s="13"/>
      <c r="FL43" s="13"/>
      <c r="FM43" s="13"/>
      <c r="FN43" s="13"/>
      <c r="FO43" s="13"/>
      <c r="FP43" s="13"/>
      <c r="FQ43" s="13"/>
      <c r="FR43" s="13"/>
      <c r="FS43" s="13"/>
      <c r="FT43" s="13"/>
      <c r="FU43" s="13"/>
      <c r="FV43" s="13"/>
      <c r="FW43" s="13"/>
      <c r="FX43" s="13"/>
      <c r="FY43" s="13"/>
      <c r="FZ43" s="13"/>
      <c r="GA43" s="13"/>
      <c r="GB43" s="13"/>
      <c r="GC43" s="13"/>
      <c r="GD43" s="13"/>
      <c r="GE43" s="13"/>
      <c r="GF43" s="13"/>
      <c r="GG43" s="13"/>
      <c r="GH43" s="13"/>
      <c r="GI43" s="13"/>
      <c r="GJ43" s="13"/>
      <c r="GK43" s="13"/>
      <c r="GL43" s="13"/>
      <c r="GM43" s="13"/>
      <c r="GN43" s="13"/>
      <c r="GO43" s="13"/>
      <c r="GP43" s="13"/>
    </row>
    <row r="44" spans="1:198" x14ac:dyDescent="0.3">
      <c r="A44" s="99"/>
      <c r="B44" s="123"/>
      <c r="C44" s="49"/>
      <c r="D44" s="50"/>
      <c r="E44" s="50"/>
      <c r="F44" s="51"/>
      <c r="G44" s="51"/>
      <c r="H44" s="52"/>
      <c r="I44" s="53"/>
      <c r="J44" s="1"/>
      <c r="K44" s="128"/>
      <c r="L44" s="122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  <c r="FF44" s="13"/>
      <c r="FG44" s="13"/>
      <c r="FH44" s="13"/>
      <c r="FI44" s="13"/>
      <c r="FJ44" s="13"/>
      <c r="FK44" s="13"/>
      <c r="FL44" s="13"/>
      <c r="FM44" s="13"/>
      <c r="FN44" s="13"/>
      <c r="FO44" s="13"/>
      <c r="FP44" s="13"/>
      <c r="FQ44" s="13"/>
      <c r="FR44" s="13"/>
      <c r="FS44" s="13"/>
      <c r="FT44" s="13"/>
      <c r="FU44" s="13"/>
      <c r="FV44" s="13"/>
      <c r="FW44" s="13"/>
      <c r="FX44" s="13"/>
      <c r="FY44" s="13"/>
      <c r="FZ44" s="13"/>
      <c r="GA44" s="13"/>
      <c r="GB44" s="13"/>
      <c r="GC44" s="13"/>
      <c r="GD44" s="13"/>
      <c r="GE44" s="13"/>
      <c r="GF44" s="13"/>
      <c r="GG44" s="13"/>
      <c r="GH44" s="13"/>
      <c r="GI44" s="13"/>
      <c r="GJ44" s="13"/>
      <c r="GK44" s="13"/>
      <c r="GL44" s="13"/>
      <c r="GM44" s="13"/>
      <c r="GN44" s="13"/>
      <c r="GO44" s="13"/>
      <c r="GP44" s="13"/>
    </row>
    <row r="45" spans="1:198" x14ac:dyDescent="0.3">
      <c r="A45" s="99"/>
      <c r="B45" s="123"/>
      <c r="C45" s="54"/>
      <c r="D45" s="55"/>
      <c r="E45" s="50"/>
      <c r="F45" s="56"/>
      <c r="G45" s="56"/>
      <c r="H45" s="57"/>
      <c r="I45" s="58"/>
      <c r="J45" s="1"/>
      <c r="K45" s="128"/>
      <c r="L45" s="122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</row>
    <row r="46" spans="1:198" ht="26.25" customHeight="1" x14ac:dyDescent="0.3">
      <c r="A46" s="99"/>
      <c r="B46" s="123"/>
      <c r="C46" s="170" t="s">
        <v>19</v>
      </c>
      <c r="D46" s="171"/>
      <c r="E46" s="171"/>
      <c r="F46" s="174" t="s">
        <v>20</v>
      </c>
      <c r="G46" s="174"/>
      <c r="H46" s="174"/>
      <c r="I46" s="175"/>
      <c r="J46" s="1"/>
      <c r="K46" s="128"/>
      <c r="L46" s="122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</row>
    <row r="47" spans="1:198" ht="17.25" thickBot="1" x14ac:dyDescent="0.35">
      <c r="A47" s="99"/>
      <c r="B47" s="123"/>
      <c r="C47" s="172"/>
      <c r="D47" s="173"/>
      <c r="E47" s="173"/>
      <c r="F47" s="59"/>
      <c r="G47" s="59"/>
      <c r="H47" s="60"/>
      <c r="I47" s="61"/>
      <c r="J47" s="1"/>
      <c r="K47" s="100"/>
      <c r="L47" s="120"/>
    </row>
    <row r="48" spans="1:198" ht="11.25" customHeight="1" thickBot="1" x14ac:dyDescent="0.35">
      <c r="A48" s="99"/>
      <c r="B48" s="102"/>
      <c r="C48" s="103"/>
      <c r="D48" s="124"/>
      <c r="E48" s="124"/>
      <c r="F48" s="103"/>
      <c r="G48" s="103"/>
      <c r="H48" s="124"/>
      <c r="I48" s="124"/>
      <c r="J48" s="107"/>
      <c r="K48" s="129"/>
      <c r="L48" s="123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</row>
    <row r="49" spans="1:198" ht="38.25" customHeight="1" x14ac:dyDescent="0.3">
      <c r="A49" s="99"/>
      <c r="B49" s="176" t="s">
        <v>37</v>
      </c>
      <c r="C49" s="176"/>
      <c r="D49" s="176"/>
      <c r="E49" s="176"/>
      <c r="F49" s="176"/>
      <c r="G49" s="176"/>
      <c r="H49" s="176"/>
      <c r="I49" s="176"/>
      <c r="J49" s="176"/>
      <c r="K49" s="176"/>
      <c r="L49" s="39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</row>
    <row r="50" spans="1:198" ht="17.25" thickBot="1" x14ac:dyDescent="0.35">
      <c r="A50" s="102"/>
      <c r="B50" s="103"/>
      <c r="C50" s="104"/>
      <c r="D50" s="105"/>
      <c r="E50" s="105"/>
      <c r="F50" s="106"/>
      <c r="G50" s="106"/>
      <c r="H50" s="107"/>
      <c r="I50" s="107"/>
      <c r="J50" s="107"/>
      <c r="K50" s="107"/>
      <c r="L50" s="108"/>
    </row>
    <row r="51" spans="1:198" ht="17.25" thickBot="1" x14ac:dyDescent="0.35">
      <c r="J51" s="1"/>
    </row>
    <row r="52" spans="1:198" x14ac:dyDescent="0.3">
      <c r="B52" s="92"/>
      <c r="C52" s="93"/>
      <c r="D52" s="94"/>
      <c r="E52" s="94"/>
      <c r="F52" s="95"/>
      <c r="G52" s="95"/>
      <c r="H52" s="96"/>
      <c r="I52" s="96"/>
      <c r="J52" s="97"/>
      <c r="K52" s="96"/>
    </row>
    <row r="53" spans="1:198" x14ac:dyDescent="0.3">
      <c r="B53" s="215"/>
      <c r="C53" s="216"/>
      <c r="D53" s="221" t="s">
        <v>39</v>
      </c>
      <c r="E53" s="222"/>
      <c r="F53" s="222"/>
      <c r="G53" s="222"/>
      <c r="H53" s="223"/>
      <c r="I53" s="201"/>
      <c r="J53" s="202"/>
      <c r="K53" s="203"/>
    </row>
    <row r="54" spans="1:198" x14ac:dyDescent="0.3">
      <c r="B54" s="217"/>
      <c r="C54" s="218"/>
      <c r="D54" s="224"/>
      <c r="E54" s="225"/>
      <c r="F54" s="225"/>
      <c r="G54" s="225"/>
      <c r="H54" s="226"/>
      <c r="I54" s="201" t="s">
        <v>40</v>
      </c>
      <c r="J54" s="202"/>
      <c r="K54" s="203"/>
    </row>
    <row r="55" spans="1:198" x14ac:dyDescent="0.3">
      <c r="B55" s="219"/>
      <c r="C55" s="220"/>
      <c r="D55" s="227" t="s">
        <v>38</v>
      </c>
      <c r="E55" s="228"/>
      <c r="F55" s="228"/>
      <c r="G55" s="228"/>
      <c r="H55" s="216"/>
      <c r="I55" s="201" t="s">
        <v>41</v>
      </c>
      <c r="J55" s="202"/>
      <c r="K55" s="203"/>
    </row>
    <row r="56" spans="1:198" ht="26.25" customHeight="1" x14ac:dyDescent="0.3">
      <c r="B56" s="230" t="s">
        <v>43</v>
      </c>
      <c r="C56" s="231"/>
      <c r="D56" s="219"/>
      <c r="E56" s="229"/>
      <c r="F56" s="229"/>
      <c r="G56" s="229"/>
      <c r="H56" s="220"/>
      <c r="I56" s="201" t="s">
        <v>42</v>
      </c>
      <c r="J56" s="202"/>
      <c r="K56" s="203"/>
    </row>
    <row r="57" spans="1:198" ht="17.25" thickBot="1" x14ac:dyDescent="0.35">
      <c r="B57" s="103"/>
      <c r="C57" s="103"/>
      <c r="D57" s="105"/>
      <c r="H57" s="107"/>
      <c r="I57" s="107"/>
      <c r="J57" s="119"/>
      <c r="K57" s="107"/>
    </row>
    <row r="58" spans="1:198" ht="17.25" thickBot="1" x14ac:dyDescent="0.35">
      <c r="B58" s="91"/>
      <c r="C58" s="93"/>
      <c r="D58" s="94"/>
      <c r="E58" s="94"/>
      <c r="F58" s="95"/>
      <c r="G58" s="95"/>
      <c r="H58" s="96"/>
      <c r="I58" s="96"/>
      <c r="J58" s="97"/>
      <c r="K58" s="98"/>
    </row>
    <row r="59" spans="1:198" s="1" customFormat="1" ht="17.25" customHeight="1" thickBot="1" x14ac:dyDescent="0.35">
      <c r="B59" s="123"/>
      <c r="C59" s="204" t="s">
        <v>177</v>
      </c>
      <c r="D59" s="205"/>
      <c r="E59" s="205"/>
      <c r="F59" s="205"/>
      <c r="G59" s="205"/>
      <c r="H59" s="205"/>
      <c r="I59" s="206"/>
      <c r="J59" s="17"/>
      <c r="K59" s="100"/>
    </row>
    <row r="60" spans="1:198" s="1" customFormat="1" x14ac:dyDescent="0.3">
      <c r="B60" s="123"/>
      <c r="C60" s="207" t="s">
        <v>35</v>
      </c>
      <c r="D60" s="208"/>
      <c r="E60" s="208"/>
      <c r="F60" s="208"/>
      <c r="G60" s="208"/>
      <c r="H60" s="208"/>
      <c r="I60" s="209"/>
      <c r="J60" s="18"/>
      <c r="K60" s="100"/>
    </row>
    <row r="61" spans="1:198" s="1" customFormat="1" ht="17.25" thickBot="1" x14ac:dyDescent="0.35">
      <c r="B61" s="123"/>
      <c r="C61" s="210"/>
      <c r="D61" s="211"/>
      <c r="E61" s="211"/>
      <c r="F61" s="211"/>
      <c r="G61" s="211"/>
      <c r="H61" s="211"/>
      <c r="I61" s="212"/>
      <c r="J61" s="18"/>
      <c r="K61" s="100"/>
    </row>
    <row r="62" spans="1:198" s="1" customFormat="1" x14ac:dyDescent="0.3">
      <c r="B62" s="125"/>
      <c r="C62" s="192" t="s">
        <v>121</v>
      </c>
      <c r="D62" s="213" t="s">
        <v>1</v>
      </c>
      <c r="E62" s="112" t="s">
        <v>2</v>
      </c>
      <c r="F62" s="213" t="s">
        <v>114</v>
      </c>
      <c r="G62" s="192" t="s">
        <v>0</v>
      </c>
      <c r="H62" s="192" t="s">
        <v>45</v>
      </c>
      <c r="I62" s="114" t="s">
        <v>3</v>
      </c>
      <c r="K62" s="100"/>
    </row>
    <row r="63" spans="1:198" s="1" customFormat="1" x14ac:dyDescent="0.3">
      <c r="B63" s="125"/>
      <c r="C63" s="193"/>
      <c r="D63" s="196"/>
      <c r="E63" s="113" t="s">
        <v>4</v>
      </c>
      <c r="F63" s="214"/>
      <c r="G63" s="193"/>
      <c r="H63" s="193"/>
      <c r="I63" s="115" t="s">
        <v>5</v>
      </c>
      <c r="K63" s="100"/>
    </row>
    <row r="64" spans="1:198" s="1" customFormat="1" ht="17.25" thickBot="1" x14ac:dyDescent="0.35">
      <c r="B64" s="125"/>
      <c r="C64" s="64"/>
      <c r="D64" s="197"/>
      <c r="E64" s="65" t="s">
        <v>7</v>
      </c>
      <c r="F64" s="65" t="s">
        <v>8</v>
      </c>
      <c r="G64" s="65" t="s">
        <v>6</v>
      </c>
      <c r="H64" s="64" t="s">
        <v>9</v>
      </c>
      <c r="I64" s="116" t="s">
        <v>118</v>
      </c>
      <c r="K64" s="100"/>
    </row>
    <row r="65" spans="2:11" s="1" customFormat="1" x14ac:dyDescent="0.3">
      <c r="B65" s="125"/>
      <c r="C65" s="177" t="s">
        <v>10</v>
      </c>
      <c r="D65" s="178"/>
      <c r="E65" s="178"/>
      <c r="F65" s="178"/>
      <c r="G65" s="178"/>
      <c r="H65" s="178"/>
      <c r="I65" s="179"/>
      <c r="K65" s="100"/>
    </row>
    <row r="66" spans="2:11" s="1" customFormat="1" x14ac:dyDescent="0.3">
      <c r="B66" s="125"/>
      <c r="C66" s="180" t="s">
        <v>44</v>
      </c>
      <c r="D66" s="181"/>
      <c r="E66" s="181"/>
      <c r="F66" s="181"/>
      <c r="G66" s="181"/>
      <c r="H66" s="181"/>
      <c r="I66" s="182"/>
      <c r="K66" s="100"/>
    </row>
    <row r="67" spans="2:11" s="1" customFormat="1" x14ac:dyDescent="0.3">
      <c r="B67" s="125"/>
      <c r="C67" s="180" t="s">
        <v>11</v>
      </c>
      <c r="D67" s="181"/>
      <c r="E67" s="181"/>
      <c r="F67" s="181"/>
      <c r="G67" s="181"/>
      <c r="H67" s="181"/>
      <c r="I67" s="182"/>
      <c r="K67" s="100"/>
    </row>
    <row r="68" spans="2:11" s="1" customFormat="1" ht="28.5" x14ac:dyDescent="0.3">
      <c r="B68" s="125"/>
      <c r="C68" s="66" t="s">
        <v>124</v>
      </c>
      <c r="D68" s="134" t="s">
        <v>131</v>
      </c>
      <c r="E68" s="130"/>
      <c r="F68" s="132">
        <v>0.5</v>
      </c>
      <c r="G68" s="66">
        <v>1</v>
      </c>
      <c r="H68" s="48">
        <v>3</v>
      </c>
      <c r="I68" s="68">
        <f>ROUND(H68*G68*F68*E68,0)</f>
        <v>0</v>
      </c>
      <c r="K68" s="100"/>
    </row>
    <row r="69" spans="2:11" s="1" customFormat="1" ht="28.5" x14ac:dyDescent="0.3">
      <c r="B69" s="125"/>
      <c r="C69" s="66" t="s">
        <v>125</v>
      </c>
      <c r="D69" s="67" t="s">
        <v>132</v>
      </c>
      <c r="E69" s="131"/>
      <c r="F69" s="132">
        <v>1</v>
      </c>
      <c r="G69" s="66">
        <v>1</v>
      </c>
      <c r="H69" s="48">
        <v>3</v>
      </c>
      <c r="I69" s="68">
        <f t="shared" ref="I69" si="2">H69*G69*F69*E69</f>
        <v>0</v>
      </c>
      <c r="K69" s="100"/>
    </row>
    <row r="70" spans="2:11" s="1" customFormat="1" x14ac:dyDescent="0.3">
      <c r="B70" s="125"/>
      <c r="C70" s="180" t="s">
        <v>46</v>
      </c>
      <c r="D70" s="181"/>
      <c r="E70" s="181"/>
      <c r="F70" s="181"/>
      <c r="G70" s="181"/>
      <c r="H70" s="181"/>
      <c r="I70" s="182"/>
      <c r="K70" s="100"/>
    </row>
    <row r="71" spans="2:11" s="1" customFormat="1" x14ac:dyDescent="0.3">
      <c r="B71" s="125"/>
      <c r="C71" s="66">
        <v>2.1</v>
      </c>
      <c r="D71" s="133" t="s">
        <v>112</v>
      </c>
      <c r="E71" s="130"/>
      <c r="F71" s="132">
        <v>0.95</v>
      </c>
      <c r="G71" s="66">
        <v>1</v>
      </c>
      <c r="H71" s="48">
        <v>3</v>
      </c>
      <c r="I71" s="68">
        <f t="shared" ref="I71:I73" si="3">H71*G71*F71*E71</f>
        <v>0</v>
      </c>
      <c r="K71" s="100"/>
    </row>
    <row r="72" spans="2:11" s="1" customFormat="1" x14ac:dyDescent="0.3">
      <c r="B72" s="125"/>
      <c r="C72" s="66">
        <v>2.2000000000000002</v>
      </c>
      <c r="D72" s="133" t="s">
        <v>51</v>
      </c>
      <c r="E72" s="130"/>
      <c r="F72" s="132">
        <v>0.21</v>
      </c>
      <c r="G72" s="66">
        <v>1</v>
      </c>
      <c r="H72" s="48">
        <v>1</v>
      </c>
      <c r="I72" s="68">
        <f t="shared" si="3"/>
        <v>0</v>
      </c>
      <c r="K72" s="100"/>
    </row>
    <row r="73" spans="2:11" s="1" customFormat="1" x14ac:dyDescent="0.3">
      <c r="B73" s="125"/>
      <c r="C73" s="66">
        <v>2.2999999999999998</v>
      </c>
      <c r="D73" s="133" t="s">
        <v>133</v>
      </c>
      <c r="E73" s="130"/>
      <c r="F73" s="132">
        <v>0.21</v>
      </c>
      <c r="G73" s="66">
        <v>1</v>
      </c>
      <c r="H73" s="48">
        <v>1</v>
      </c>
      <c r="I73" s="68">
        <f t="shared" si="3"/>
        <v>0</v>
      </c>
      <c r="K73" s="100"/>
    </row>
    <row r="74" spans="2:11" s="1" customFormat="1" x14ac:dyDescent="0.3">
      <c r="B74" s="125"/>
      <c r="C74" s="186" t="s">
        <v>47</v>
      </c>
      <c r="D74" s="187"/>
      <c r="E74" s="187"/>
      <c r="F74" s="187"/>
      <c r="G74" s="187"/>
      <c r="H74" s="188"/>
      <c r="I74" s="137">
        <f>I71+I69+I68+I72+I73</f>
        <v>0</v>
      </c>
      <c r="K74" s="100"/>
    </row>
    <row r="75" spans="2:11" s="1" customFormat="1" x14ac:dyDescent="0.3">
      <c r="B75" s="125"/>
      <c r="C75" s="186" t="s">
        <v>119</v>
      </c>
      <c r="D75" s="187"/>
      <c r="E75" s="187"/>
      <c r="F75" s="187"/>
      <c r="G75" s="187"/>
      <c r="H75" s="188"/>
      <c r="I75" s="151">
        <f>+'FACTOR MULTIPLICADOR ENTIDAD'!I43</f>
        <v>2.1000333333333332</v>
      </c>
      <c r="K75" s="100"/>
    </row>
    <row r="76" spans="2:11" s="1" customFormat="1" ht="17.25" thickBot="1" x14ac:dyDescent="0.3">
      <c r="B76" s="125"/>
      <c r="C76" s="186" t="s">
        <v>120</v>
      </c>
      <c r="D76" s="187"/>
      <c r="E76" s="187"/>
      <c r="F76" s="187"/>
      <c r="G76" s="187"/>
      <c r="H76" s="188"/>
      <c r="I76" s="137">
        <f>ROUND(I75*I74,0)</f>
        <v>0</v>
      </c>
      <c r="J76" s="6"/>
      <c r="K76" s="100"/>
    </row>
    <row r="77" spans="2:11" s="1" customFormat="1" x14ac:dyDescent="0.3">
      <c r="B77" s="125"/>
      <c r="C77" s="192" t="s">
        <v>121</v>
      </c>
      <c r="D77" s="194" t="s">
        <v>12</v>
      </c>
      <c r="E77" s="196" t="s">
        <v>13</v>
      </c>
      <c r="F77" s="198" t="s">
        <v>0</v>
      </c>
      <c r="G77" s="117" t="s">
        <v>14</v>
      </c>
      <c r="H77" s="199" t="s">
        <v>45</v>
      </c>
      <c r="I77" s="118" t="s">
        <v>3</v>
      </c>
      <c r="K77" s="100"/>
    </row>
    <row r="78" spans="2:11" s="1" customFormat="1" x14ac:dyDescent="0.3">
      <c r="B78" s="125"/>
      <c r="C78" s="193"/>
      <c r="D78" s="194"/>
      <c r="E78" s="196"/>
      <c r="F78" s="193"/>
      <c r="G78" s="62" t="s">
        <v>15</v>
      </c>
      <c r="H78" s="200"/>
      <c r="I78" s="63" t="s">
        <v>5</v>
      </c>
      <c r="K78" s="100"/>
    </row>
    <row r="79" spans="2:11" s="1" customFormat="1" ht="17.25" thickBot="1" x14ac:dyDescent="0.35">
      <c r="B79" s="125"/>
      <c r="C79" s="64"/>
      <c r="D79" s="195"/>
      <c r="E79" s="197"/>
      <c r="F79" s="64" t="s">
        <v>48</v>
      </c>
      <c r="G79" s="65" t="s">
        <v>16</v>
      </c>
      <c r="H79" s="65" t="s">
        <v>117</v>
      </c>
      <c r="I79" s="116" t="s">
        <v>115</v>
      </c>
      <c r="K79" s="100"/>
    </row>
    <row r="80" spans="2:11" s="1" customFormat="1" x14ac:dyDescent="0.3">
      <c r="B80" s="125"/>
      <c r="C80" s="177" t="s">
        <v>17</v>
      </c>
      <c r="D80" s="178"/>
      <c r="E80" s="178"/>
      <c r="F80" s="178"/>
      <c r="G80" s="178"/>
      <c r="H80" s="178"/>
      <c r="I80" s="179"/>
      <c r="K80" s="100"/>
    </row>
    <row r="81" spans="2:11" s="1" customFormat="1" x14ac:dyDescent="0.3">
      <c r="B81" s="125"/>
      <c r="C81" s="180" t="s">
        <v>17</v>
      </c>
      <c r="D81" s="181"/>
      <c r="E81" s="181"/>
      <c r="F81" s="181"/>
      <c r="G81" s="181"/>
      <c r="H81" s="181"/>
      <c r="I81" s="182"/>
      <c r="K81" s="100"/>
    </row>
    <row r="82" spans="2:11" s="1" customFormat="1" ht="33" customHeight="1" x14ac:dyDescent="0.3">
      <c r="B82" s="125"/>
      <c r="C82" s="66" t="s">
        <v>126</v>
      </c>
      <c r="D82" s="138" t="s">
        <v>52</v>
      </c>
      <c r="E82" s="136" t="s">
        <v>53</v>
      </c>
      <c r="F82" s="66">
        <v>5</v>
      </c>
      <c r="G82" s="131"/>
      <c r="H82" s="69">
        <v>3</v>
      </c>
      <c r="I82" s="68">
        <f>ROUND(G82*F82*H82,0)</f>
        <v>0</v>
      </c>
      <c r="K82" s="121"/>
    </row>
    <row r="83" spans="2:11" s="1" customFormat="1" ht="112.5" customHeight="1" x14ac:dyDescent="0.3">
      <c r="B83" s="125"/>
      <c r="C83" s="66" t="s">
        <v>127</v>
      </c>
      <c r="D83" s="135" t="s">
        <v>122</v>
      </c>
      <c r="E83" s="136" t="s">
        <v>54</v>
      </c>
      <c r="F83" s="66">
        <v>1</v>
      </c>
      <c r="G83" s="131"/>
      <c r="H83" s="69">
        <v>3</v>
      </c>
      <c r="I83" s="68">
        <f>ROUND(G83*F83*H83,0)</f>
        <v>0</v>
      </c>
      <c r="K83" s="121"/>
    </row>
    <row r="84" spans="2:11" s="1" customFormat="1" ht="33" x14ac:dyDescent="0.3">
      <c r="B84" s="125"/>
      <c r="C84" s="66" t="s">
        <v>128</v>
      </c>
      <c r="D84" s="138" t="s">
        <v>123</v>
      </c>
      <c r="E84" s="136" t="s">
        <v>54</v>
      </c>
      <c r="F84" s="66">
        <v>1</v>
      </c>
      <c r="G84" s="131"/>
      <c r="H84" s="69">
        <v>3</v>
      </c>
      <c r="I84" s="68">
        <f t="shared" ref="I84:I85" si="4">ROUND(G84*F84*H84,0)</f>
        <v>0</v>
      </c>
      <c r="K84" s="121"/>
    </row>
    <row r="85" spans="2:11" s="1" customFormat="1" ht="17.25" thickBot="1" x14ac:dyDescent="0.35">
      <c r="B85" s="125"/>
      <c r="C85" s="66" t="s">
        <v>129</v>
      </c>
      <c r="D85" s="138" t="s">
        <v>113</v>
      </c>
      <c r="E85" s="136" t="s">
        <v>53</v>
      </c>
      <c r="F85" s="66">
        <v>1</v>
      </c>
      <c r="G85" s="131"/>
      <c r="H85" s="69">
        <v>1</v>
      </c>
      <c r="I85" s="68">
        <f t="shared" si="4"/>
        <v>0</v>
      </c>
      <c r="K85" s="121"/>
    </row>
    <row r="86" spans="2:11" s="1" customFormat="1" x14ac:dyDescent="0.3">
      <c r="B86" s="125"/>
      <c r="C86" s="183" t="s">
        <v>116</v>
      </c>
      <c r="D86" s="184"/>
      <c r="E86" s="184"/>
      <c r="F86" s="184"/>
      <c r="G86" s="184"/>
      <c r="H86" s="185"/>
      <c r="I86" s="70">
        <f>+I82+I83+I84+I85</f>
        <v>0</v>
      </c>
      <c r="J86" s="7"/>
      <c r="K86" s="100"/>
    </row>
    <row r="87" spans="2:11" s="1" customFormat="1" x14ac:dyDescent="0.25">
      <c r="B87" s="125"/>
      <c r="C87" s="186" t="s">
        <v>130</v>
      </c>
      <c r="D87" s="187"/>
      <c r="E87" s="187"/>
      <c r="F87" s="187"/>
      <c r="G87" s="187"/>
      <c r="H87" s="188"/>
      <c r="I87" s="71">
        <f>+I86+I76</f>
        <v>0</v>
      </c>
      <c r="J87" s="8"/>
      <c r="K87" s="127"/>
    </row>
    <row r="88" spans="2:11" s="1" customFormat="1" x14ac:dyDescent="0.3">
      <c r="B88" s="101"/>
      <c r="C88" s="186" t="s">
        <v>49</v>
      </c>
      <c r="D88" s="187"/>
      <c r="E88" s="187"/>
      <c r="F88" s="187"/>
      <c r="G88" s="187"/>
      <c r="H88" s="188"/>
      <c r="I88" s="72">
        <f>ROUND(I87*19%,0)</f>
        <v>0</v>
      </c>
      <c r="J88" s="5"/>
      <c r="K88" s="100"/>
    </row>
    <row r="89" spans="2:11" s="1" customFormat="1" ht="17.25" thickBot="1" x14ac:dyDescent="0.35">
      <c r="B89" s="125"/>
      <c r="C89" s="189" t="s">
        <v>50</v>
      </c>
      <c r="D89" s="190"/>
      <c r="E89" s="190"/>
      <c r="F89" s="190"/>
      <c r="G89" s="190"/>
      <c r="H89" s="191"/>
      <c r="I89" s="73">
        <f>I88+I87</f>
        <v>0</v>
      </c>
      <c r="J89" s="10"/>
      <c r="K89" s="121"/>
    </row>
    <row r="90" spans="2:11" s="1" customFormat="1" x14ac:dyDescent="0.3">
      <c r="B90" s="125"/>
      <c r="C90" s="74"/>
      <c r="D90" s="75"/>
      <c r="E90" s="75"/>
      <c r="F90" s="75"/>
      <c r="G90" s="75"/>
      <c r="H90" s="75"/>
      <c r="I90" s="76"/>
      <c r="K90" s="100"/>
    </row>
    <row r="91" spans="2:11" s="1" customFormat="1" x14ac:dyDescent="0.3">
      <c r="B91" s="99"/>
      <c r="C91" s="77" t="s">
        <v>18</v>
      </c>
      <c r="D91" s="78"/>
      <c r="E91" s="78"/>
      <c r="F91" s="79"/>
      <c r="G91" s="79"/>
      <c r="H91" s="80"/>
      <c r="I91" s="81"/>
      <c r="K91" s="128"/>
    </row>
    <row r="92" spans="2:11" s="1" customFormat="1" x14ac:dyDescent="0.3">
      <c r="B92" s="99"/>
      <c r="C92" s="49"/>
      <c r="D92" s="50"/>
      <c r="E92" s="50"/>
      <c r="F92" s="51"/>
      <c r="G92" s="51"/>
      <c r="H92" s="52"/>
      <c r="I92" s="53"/>
      <c r="K92" s="128"/>
    </row>
    <row r="93" spans="2:11" s="1" customFormat="1" x14ac:dyDescent="0.3">
      <c r="B93" s="123"/>
      <c r="C93" s="49"/>
      <c r="D93" s="50"/>
      <c r="E93" s="50"/>
      <c r="F93" s="51"/>
      <c r="G93" s="51"/>
      <c r="H93" s="52"/>
      <c r="I93" s="53"/>
      <c r="K93" s="128"/>
    </row>
    <row r="94" spans="2:11" s="1" customFormat="1" x14ac:dyDescent="0.3">
      <c r="B94" s="123"/>
      <c r="C94" s="49"/>
      <c r="D94" s="50"/>
      <c r="E94" s="50"/>
      <c r="F94" s="51"/>
      <c r="G94" s="51"/>
      <c r="H94" s="52"/>
      <c r="I94" s="53"/>
      <c r="K94" s="128"/>
    </row>
    <row r="95" spans="2:11" s="1" customFormat="1" x14ac:dyDescent="0.3">
      <c r="B95" s="123"/>
      <c r="C95" s="54"/>
      <c r="D95" s="55"/>
      <c r="E95" s="50"/>
      <c r="F95" s="56"/>
      <c r="G95" s="56"/>
      <c r="H95" s="57"/>
      <c r="I95" s="58"/>
      <c r="K95" s="128"/>
    </row>
    <row r="96" spans="2:11" s="1" customFormat="1" x14ac:dyDescent="0.3">
      <c r="B96" s="123"/>
      <c r="C96" s="170" t="s">
        <v>19</v>
      </c>
      <c r="D96" s="171"/>
      <c r="E96" s="171"/>
      <c r="F96" s="174" t="s">
        <v>20</v>
      </c>
      <c r="G96" s="174"/>
      <c r="H96" s="174"/>
      <c r="I96" s="175"/>
      <c r="K96" s="128"/>
    </row>
    <row r="97" spans="1:11" s="1" customFormat="1" ht="17.25" thickBot="1" x14ac:dyDescent="0.35">
      <c r="B97" s="123"/>
      <c r="C97" s="172"/>
      <c r="D97" s="173"/>
      <c r="E97" s="173"/>
      <c r="F97" s="59"/>
      <c r="G97" s="59"/>
      <c r="H97" s="60"/>
      <c r="I97" s="61"/>
      <c r="K97" s="100"/>
    </row>
    <row r="98" spans="1:11" s="1" customFormat="1" ht="17.25" thickBot="1" x14ac:dyDescent="0.35">
      <c r="B98" s="102"/>
      <c r="C98" s="103"/>
      <c r="D98" s="124"/>
      <c r="E98" s="124"/>
      <c r="F98" s="103"/>
      <c r="G98" s="103"/>
      <c r="H98" s="124"/>
      <c r="I98" s="124"/>
      <c r="J98" s="107"/>
      <c r="K98" s="129"/>
    </row>
    <row r="99" spans="1:11" s="1" customFormat="1" x14ac:dyDescent="0.3">
      <c r="B99" s="176" t="s">
        <v>37</v>
      </c>
      <c r="C99" s="176"/>
      <c r="D99" s="176"/>
      <c r="E99" s="176"/>
      <c r="F99" s="176"/>
      <c r="G99" s="176"/>
      <c r="H99" s="176"/>
      <c r="I99" s="176"/>
      <c r="J99" s="176"/>
      <c r="K99" s="176"/>
    </row>
    <row r="100" spans="1:11" s="1" customFormat="1" ht="17.25" thickBot="1" x14ac:dyDescent="0.35">
      <c r="B100" s="103"/>
      <c r="C100" s="104"/>
      <c r="D100" s="105"/>
      <c r="E100" s="105"/>
      <c r="F100" s="106"/>
      <c r="G100" s="106"/>
      <c r="H100" s="107"/>
      <c r="I100" s="107"/>
      <c r="J100" s="107"/>
      <c r="K100" s="107"/>
    </row>
    <row r="101" spans="1:11" s="1" customFormat="1" ht="17.25" thickBot="1" x14ac:dyDescent="0.35">
      <c r="A101" s="2"/>
      <c r="B101" s="2"/>
      <c r="C101" s="12"/>
      <c r="D101" s="14"/>
      <c r="E101" s="14"/>
      <c r="F101" s="15"/>
      <c r="G101" s="15"/>
    </row>
    <row r="102" spans="1:11" s="1" customFormat="1" x14ac:dyDescent="0.3">
      <c r="A102" s="2"/>
      <c r="B102" s="92"/>
      <c r="C102" s="93"/>
      <c r="D102" s="94"/>
      <c r="E102" s="94"/>
      <c r="F102" s="95"/>
      <c r="G102" s="95"/>
      <c r="H102" s="96"/>
      <c r="I102" s="96"/>
      <c r="J102" s="97"/>
      <c r="K102" s="96"/>
    </row>
    <row r="103" spans="1:11" s="1" customFormat="1" x14ac:dyDescent="0.3">
      <c r="A103" s="2"/>
      <c r="B103" s="215"/>
      <c r="C103" s="216"/>
      <c r="D103" s="221" t="s">
        <v>39</v>
      </c>
      <c r="E103" s="222"/>
      <c r="F103" s="222"/>
      <c r="G103" s="222"/>
      <c r="H103" s="223"/>
      <c r="I103" s="201"/>
      <c r="J103" s="202"/>
      <c r="K103" s="203"/>
    </row>
    <row r="104" spans="1:11" s="1" customFormat="1" x14ac:dyDescent="0.3">
      <c r="A104" s="2"/>
      <c r="B104" s="217"/>
      <c r="C104" s="218"/>
      <c r="D104" s="224"/>
      <c r="E104" s="225"/>
      <c r="F104" s="225"/>
      <c r="G104" s="225"/>
      <c r="H104" s="226"/>
      <c r="I104" s="201" t="s">
        <v>40</v>
      </c>
      <c r="J104" s="202"/>
      <c r="K104" s="203"/>
    </row>
    <row r="105" spans="1:11" s="1" customFormat="1" x14ac:dyDescent="0.3">
      <c r="A105" s="2"/>
      <c r="B105" s="219"/>
      <c r="C105" s="220"/>
      <c r="D105" s="227" t="s">
        <v>38</v>
      </c>
      <c r="E105" s="228"/>
      <c r="F105" s="228"/>
      <c r="G105" s="228"/>
      <c r="H105" s="216"/>
      <c r="I105" s="201" t="s">
        <v>41</v>
      </c>
      <c r="J105" s="202"/>
      <c r="K105" s="203"/>
    </row>
    <row r="106" spans="1:11" s="1" customFormat="1" x14ac:dyDescent="0.3">
      <c r="A106" s="2"/>
      <c r="B106" s="230" t="s">
        <v>43</v>
      </c>
      <c r="C106" s="231"/>
      <c r="D106" s="219"/>
      <c r="E106" s="229"/>
      <c r="F106" s="229"/>
      <c r="G106" s="229"/>
      <c r="H106" s="220"/>
      <c r="I106" s="201" t="s">
        <v>42</v>
      </c>
      <c r="J106" s="202"/>
      <c r="K106" s="203"/>
    </row>
    <row r="107" spans="1:11" s="1" customFormat="1" ht="17.25" thickBot="1" x14ac:dyDescent="0.35">
      <c r="A107" s="2"/>
      <c r="B107" s="103"/>
      <c r="C107" s="103"/>
      <c r="D107" s="105"/>
      <c r="E107" s="14"/>
      <c r="F107" s="15"/>
      <c r="G107" s="15"/>
      <c r="H107" s="107"/>
      <c r="I107" s="107"/>
      <c r="J107" s="119"/>
      <c r="K107" s="107"/>
    </row>
    <row r="108" spans="1:11" s="1" customFormat="1" ht="17.25" thickBot="1" x14ac:dyDescent="0.35">
      <c r="A108" s="2"/>
      <c r="B108" s="91"/>
      <c r="C108" s="93"/>
      <c r="D108" s="94"/>
      <c r="E108" s="94"/>
      <c r="F108" s="95"/>
      <c r="G108" s="95"/>
      <c r="H108" s="96"/>
      <c r="I108" s="96"/>
      <c r="J108" s="97"/>
      <c r="K108" s="98"/>
    </row>
    <row r="109" spans="1:11" s="1" customFormat="1" ht="17.25" thickBot="1" x14ac:dyDescent="0.35">
      <c r="B109" s="123"/>
      <c r="C109" s="204" t="s">
        <v>155</v>
      </c>
      <c r="D109" s="205"/>
      <c r="E109" s="205"/>
      <c r="F109" s="205"/>
      <c r="G109" s="205"/>
      <c r="H109" s="205"/>
      <c r="I109" s="206"/>
      <c r="J109" s="17"/>
      <c r="K109" s="100"/>
    </row>
    <row r="110" spans="1:11" s="1" customFormat="1" x14ac:dyDescent="0.3">
      <c r="B110" s="123"/>
      <c r="C110" s="207" t="s">
        <v>35</v>
      </c>
      <c r="D110" s="208"/>
      <c r="E110" s="208"/>
      <c r="F110" s="208"/>
      <c r="G110" s="208"/>
      <c r="H110" s="208"/>
      <c r="I110" s="209"/>
      <c r="J110" s="18"/>
      <c r="K110" s="100"/>
    </row>
    <row r="111" spans="1:11" s="1" customFormat="1" ht="17.25" thickBot="1" x14ac:dyDescent="0.35">
      <c r="B111" s="123"/>
      <c r="C111" s="210"/>
      <c r="D111" s="211"/>
      <c r="E111" s="211"/>
      <c r="F111" s="211"/>
      <c r="G111" s="211"/>
      <c r="H111" s="211"/>
      <c r="I111" s="212"/>
      <c r="J111" s="18"/>
      <c r="K111" s="100"/>
    </row>
    <row r="112" spans="1:11" s="1" customFormat="1" x14ac:dyDescent="0.3">
      <c r="B112" s="125"/>
      <c r="C112" s="192" t="s">
        <v>121</v>
      </c>
      <c r="D112" s="213" t="s">
        <v>1</v>
      </c>
      <c r="E112" s="112" t="s">
        <v>2</v>
      </c>
      <c r="F112" s="213" t="s">
        <v>114</v>
      </c>
      <c r="G112" s="192" t="s">
        <v>0</v>
      </c>
      <c r="H112" s="192" t="s">
        <v>45</v>
      </c>
      <c r="I112" s="114" t="s">
        <v>3</v>
      </c>
      <c r="K112" s="100"/>
    </row>
    <row r="113" spans="2:11" s="1" customFormat="1" x14ac:dyDescent="0.3">
      <c r="B113" s="125"/>
      <c r="C113" s="193"/>
      <c r="D113" s="196"/>
      <c r="E113" s="113" t="s">
        <v>4</v>
      </c>
      <c r="F113" s="214"/>
      <c r="G113" s="193"/>
      <c r="H113" s="193"/>
      <c r="I113" s="115" t="s">
        <v>5</v>
      </c>
      <c r="K113" s="100"/>
    </row>
    <row r="114" spans="2:11" s="1" customFormat="1" ht="17.25" thickBot="1" x14ac:dyDescent="0.35">
      <c r="B114" s="125"/>
      <c r="C114" s="64"/>
      <c r="D114" s="197"/>
      <c r="E114" s="65" t="s">
        <v>7</v>
      </c>
      <c r="F114" s="65" t="s">
        <v>8</v>
      </c>
      <c r="G114" s="65" t="s">
        <v>6</v>
      </c>
      <c r="H114" s="64" t="s">
        <v>9</v>
      </c>
      <c r="I114" s="116" t="s">
        <v>118</v>
      </c>
      <c r="K114" s="100"/>
    </row>
    <row r="115" spans="2:11" s="1" customFormat="1" x14ac:dyDescent="0.3">
      <c r="B115" s="125"/>
      <c r="C115" s="177" t="s">
        <v>10</v>
      </c>
      <c r="D115" s="178"/>
      <c r="E115" s="178"/>
      <c r="F115" s="178"/>
      <c r="G115" s="178"/>
      <c r="H115" s="178"/>
      <c r="I115" s="179"/>
      <c r="K115" s="100"/>
    </row>
    <row r="116" spans="2:11" s="1" customFormat="1" x14ac:dyDescent="0.3">
      <c r="B116" s="125"/>
      <c r="C116" s="180" t="s">
        <v>44</v>
      </c>
      <c r="D116" s="181"/>
      <c r="E116" s="181"/>
      <c r="F116" s="181"/>
      <c r="G116" s="181"/>
      <c r="H116" s="181"/>
      <c r="I116" s="182"/>
      <c r="K116" s="100"/>
    </row>
    <row r="117" spans="2:11" s="1" customFormat="1" x14ac:dyDescent="0.3">
      <c r="B117" s="125"/>
      <c r="C117" s="180" t="s">
        <v>11</v>
      </c>
      <c r="D117" s="181"/>
      <c r="E117" s="181"/>
      <c r="F117" s="181"/>
      <c r="G117" s="181"/>
      <c r="H117" s="181"/>
      <c r="I117" s="182"/>
      <c r="K117" s="100"/>
    </row>
    <row r="118" spans="2:11" s="1" customFormat="1" ht="28.5" x14ac:dyDescent="0.3">
      <c r="B118" s="125"/>
      <c r="C118" s="66" t="s">
        <v>124</v>
      </c>
      <c r="D118" s="134" t="s">
        <v>131</v>
      </c>
      <c r="E118" s="130"/>
      <c r="F118" s="132">
        <v>0.5</v>
      </c>
      <c r="G118" s="66">
        <v>1</v>
      </c>
      <c r="H118" s="48">
        <v>3</v>
      </c>
      <c r="I118" s="68">
        <f>ROUND(H118*G118*F118*E118,0)</f>
        <v>0</v>
      </c>
      <c r="K118" s="100"/>
    </row>
    <row r="119" spans="2:11" s="1" customFormat="1" ht="28.5" x14ac:dyDescent="0.3">
      <c r="B119" s="125"/>
      <c r="C119" s="66" t="s">
        <v>125</v>
      </c>
      <c r="D119" s="67" t="s">
        <v>132</v>
      </c>
      <c r="E119" s="131"/>
      <c r="F119" s="132">
        <v>1</v>
      </c>
      <c r="G119" s="66">
        <v>1</v>
      </c>
      <c r="H119" s="48">
        <v>3</v>
      </c>
      <c r="I119" s="68">
        <f t="shared" ref="I119" si="5">H119*G119*F119*E119</f>
        <v>0</v>
      </c>
      <c r="K119" s="100"/>
    </row>
    <row r="120" spans="2:11" s="1" customFormat="1" x14ac:dyDescent="0.3">
      <c r="B120" s="125"/>
      <c r="C120" s="180" t="s">
        <v>46</v>
      </c>
      <c r="D120" s="181"/>
      <c r="E120" s="181"/>
      <c r="F120" s="181"/>
      <c r="G120" s="181"/>
      <c r="H120" s="181"/>
      <c r="I120" s="182"/>
      <c r="K120" s="100"/>
    </row>
    <row r="121" spans="2:11" s="1" customFormat="1" x14ac:dyDescent="0.3">
      <c r="B121" s="125"/>
      <c r="C121" s="66">
        <v>1.3</v>
      </c>
      <c r="D121" s="133" t="s">
        <v>112</v>
      </c>
      <c r="E121" s="130"/>
      <c r="F121" s="132">
        <v>1</v>
      </c>
      <c r="G121" s="66">
        <v>1</v>
      </c>
      <c r="H121" s="48">
        <v>3</v>
      </c>
      <c r="I121" s="68">
        <f t="shared" ref="I121" si="6">H121*G121*F121*E121</f>
        <v>0</v>
      </c>
      <c r="K121" s="100"/>
    </row>
    <row r="122" spans="2:11" s="1" customFormat="1" x14ac:dyDescent="0.3">
      <c r="B122" s="125"/>
      <c r="C122" s="186" t="s">
        <v>47</v>
      </c>
      <c r="D122" s="187"/>
      <c r="E122" s="187"/>
      <c r="F122" s="187"/>
      <c r="G122" s="187"/>
      <c r="H122" s="188"/>
      <c r="I122" s="137">
        <f>I121+I119+I118</f>
        <v>0</v>
      </c>
      <c r="K122" s="100"/>
    </row>
    <row r="123" spans="2:11" s="1" customFormat="1" x14ac:dyDescent="0.3">
      <c r="B123" s="125"/>
      <c r="C123" s="186" t="s">
        <v>119</v>
      </c>
      <c r="D123" s="187"/>
      <c r="E123" s="187"/>
      <c r="F123" s="187"/>
      <c r="G123" s="187"/>
      <c r="H123" s="188"/>
      <c r="I123" s="370">
        <f>+'FACTOR MULTIPLICADOR ENTIDAD'!I90</f>
        <v>1.95</v>
      </c>
      <c r="K123" s="100"/>
    </row>
    <row r="124" spans="2:11" s="1" customFormat="1" ht="17.25" thickBot="1" x14ac:dyDescent="0.3">
      <c r="B124" s="125"/>
      <c r="C124" s="186" t="s">
        <v>120</v>
      </c>
      <c r="D124" s="187"/>
      <c r="E124" s="187"/>
      <c r="F124" s="187"/>
      <c r="G124" s="187"/>
      <c r="H124" s="188"/>
      <c r="I124" s="137">
        <f>ROUND(I123*I122,0)</f>
        <v>0</v>
      </c>
      <c r="J124" s="6"/>
      <c r="K124" s="100"/>
    </row>
    <row r="125" spans="2:11" s="1" customFormat="1" x14ac:dyDescent="0.3">
      <c r="B125" s="125"/>
      <c r="C125" s="192" t="s">
        <v>121</v>
      </c>
      <c r="D125" s="194" t="s">
        <v>12</v>
      </c>
      <c r="E125" s="196" t="s">
        <v>13</v>
      </c>
      <c r="F125" s="198" t="s">
        <v>0</v>
      </c>
      <c r="G125" s="117" t="s">
        <v>160</v>
      </c>
      <c r="H125" s="199" t="s">
        <v>45</v>
      </c>
      <c r="I125" s="118" t="s">
        <v>3</v>
      </c>
      <c r="K125" s="100"/>
    </row>
    <row r="126" spans="2:11" s="1" customFormat="1" x14ac:dyDescent="0.3">
      <c r="B126" s="125"/>
      <c r="C126" s="193"/>
      <c r="D126" s="194"/>
      <c r="E126" s="196"/>
      <c r="F126" s="193"/>
      <c r="G126" s="62"/>
      <c r="H126" s="200"/>
      <c r="I126" s="63" t="s">
        <v>5</v>
      </c>
      <c r="K126" s="100"/>
    </row>
    <row r="127" spans="2:11" s="1" customFormat="1" ht="17.25" thickBot="1" x14ac:dyDescent="0.35">
      <c r="B127" s="125"/>
      <c r="C127" s="64"/>
      <c r="D127" s="195"/>
      <c r="E127" s="197"/>
      <c r="F127" s="64" t="s">
        <v>48</v>
      </c>
      <c r="G127" s="65" t="s">
        <v>16</v>
      </c>
      <c r="H127" s="65" t="s">
        <v>117</v>
      </c>
      <c r="I127" s="116" t="s">
        <v>115</v>
      </c>
      <c r="K127" s="100"/>
    </row>
    <row r="128" spans="2:11" s="1" customFormat="1" x14ac:dyDescent="0.3">
      <c r="B128" s="125"/>
      <c r="C128" s="394" t="s">
        <v>171</v>
      </c>
      <c r="D128" s="395"/>
      <c r="E128" s="395"/>
      <c r="F128" s="395"/>
      <c r="G128" s="395"/>
      <c r="H128" s="395"/>
      <c r="I128" s="396"/>
      <c r="K128" s="100"/>
    </row>
    <row r="129" spans="2:11" s="1" customFormat="1" x14ac:dyDescent="0.3">
      <c r="B129" s="125"/>
      <c r="C129" s="180" t="s">
        <v>17</v>
      </c>
      <c r="D129" s="181"/>
      <c r="E129" s="181"/>
      <c r="F129" s="181"/>
      <c r="G129" s="181"/>
      <c r="H129" s="181"/>
      <c r="I129" s="182"/>
      <c r="K129" s="100"/>
    </row>
    <row r="130" spans="2:11" s="1" customFormat="1" ht="72" customHeight="1" x14ac:dyDescent="0.3">
      <c r="B130" s="125"/>
      <c r="C130" s="66" t="s">
        <v>126</v>
      </c>
      <c r="D130" s="371" t="s">
        <v>156</v>
      </c>
      <c r="E130" s="136" t="s">
        <v>54</v>
      </c>
      <c r="F130" s="66">
        <v>1</v>
      </c>
      <c r="G130" s="131"/>
      <c r="H130" s="69">
        <v>3</v>
      </c>
      <c r="I130" s="68">
        <f>ROUND(G130*F130*H130,0)</f>
        <v>0</v>
      </c>
      <c r="K130" s="121"/>
    </row>
    <row r="131" spans="2:11" s="1" customFormat="1" ht="48" customHeight="1" x14ac:dyDescent="0.3">
      <c r="B131" s="125"/>
      <c r="C131" s="66" t="s">
        <v>127</v>
      </c>
      <c r="D131" s="372" t="s">
        <v>157</v>
      </c>
      <c r="E131" s="136" t="s">
        <v>54</v>
      </c>
      <c r="F131" s="66">
        <v>1</v>
      </c>
      <c r="G131" s="131"/>
      <c r="H131" s="69">
        <v>3</v>
      </c>
      <c r="I131" s="68">
        <f>ROUND(G131*F131*H131,0)</f>
        <v>0</v>
      </c>
      <c r="K131" s="121"/>
    </row>
    <row r="132" spans="2:11" s="1" customFormat="1" x14ac:dyDescent="0.3">
      <c r="B132" s="125"/>
      <c r="C132" s="66" t="s">
        <v>128</v>
      </c>
      <c r="D132" s="372" t="s">
        <v>158</v>
      </c>
      <c r="E132" s="136" t="s">
        <v>54</v>
      </c>
      <c r="F132" s="66">
        <v>1</v>
      </c>
      <c r="G132" s="131"/>
      <c r="H132" s="69">
        <v>3</v>
      </c>
      <c r="I132" s="68">
        <f t="shared" ref="I132:I133" si="7">ROUND(G132*F132*H132,0)</f>
        <v>0</v>
      </c>
      <c r="K132" s="121"/>
    </row>
    <row r="133" spans="2:11" s="1" customFormat="1" ht="93.75" customHeight="1" thickBot="1" x14ac:dyDescent="0.35">
      <c r="B133" s="125"/>
      <c r="C133" s="66" t="s">
        <v>129</v>
      </c>
      <c r="D133" s="372" t="s">
        <v>159</v>
      </c>
      <c r="E133" s="136" t="s">
        <v>54</v>
      </c>
      <c r="F133" s="66">
        <v>1</v>
      </c>
      <c r="G133" s="131"/>
      <c r="H133" s="69">
        <v>3</v>
      </c>
      <c r="I133" s="68">
        <f t="shared" si="7"/>
        <v>0</v>
      </c>
      <c r="K133" s="121"/>
    </row>
    <row r="134" spans="2:11" s="1" customFormat="1" ht="17.25" customHeight="1" thickBot="1" x14ac:dyDescent="0.35">
      <c r="B134" s="125"/>
      <c r="C134" s="177" t="s">
        <v>172</v>
      </c>
      <c r="D134" s="178"/>
      <c r="E134" s="178"/>
      <c r="F134" s="178"/>
      <c r="G134" s="178"/>
      <c r="H134" s="178"/>
      <c r="I134" s="137">
        <f>+I130+I131+I132+I133</f>
        <v>0</v>
      </c>
      <c r="K134" s="121"/>
    </row>
    <row r="135" spans="2:11" s="1" customFormat="1" ht="17.25" thickBot="1" x14ac:dyDescent="0.35">
      <c r="B135" s="125"/>
      <c r="C135" s="394" t="s">
        <v>161</v>
      </c>
      <c r="D135" s="395"/>
      <c r="E135" s="395"/>
      <c r="F135" s="395"/>
      <c r="G135" s="395"/>
      <c r="H135" s="395"/>
      <c r="I135" s="396"/>
      <c r="J135" s="168"/>
      <c r="K135" s="121"/>
    </row>
    <row r="136" spans="2:11" s="1" customFormat="1" x14ac:dyDescent="0.3">
      <c r="B136" s="125"/>
      <c r="C136" s="373" t="s">
        <v>23</v>
      </c>
      <c r="D136" s="374" t="s">
        <v>12</v>
      </c>
      <c r="E136" s="374" t="s">
        <v>13</v>
      </c>
      <c r="F136" s="375" t="s">
        <v>162</v>
      </c>
      <c r="G136" s="376"/>
      <c r="H136" s="386" t="s">
        <v>160</v>
      </c>
      <c r="I136" s="387" t="s">
        <v>163</v>
      </c>
      <c r="J136" s="377" t="s">
        <v>163</v>
      </c>
      <c r="K136" s="100"/>
    </row>
    <row r="137" spans="2:11" s="1" customFormat="1" x14ac:dyDescent="0.3">
      <c r="B137" s="125"/>
      <c r="C137" s="378"/>
      <c r="D137" s="379"/>
      <c r="E137" s="379"/>
      <c r="F137" s="380"/>
      <c r="G137" s="381"/>
      <c r="H137" s="388"/>
      <c r="I137" s="389"/>
      <c r="J137" s="382"/>
      <c r="K137" s="127"/>
    </row>
    <row r="138" spans="2:11" s="1" customFormat="1" ht="75" x14ac:dyDescent="0.3">
      <c r="B138" s="101"/>
      <c r="C138" s="383">
        <v>3.1</v>
      </c>
      <c r="D138" s="400" t="s">
        <v>164</v>
      </c>
      <c r="E138" s="384"/>
      <c r="F138" s="407">
        <v>5.0000000000000001E-3</v>
      </c>
      <c r="G138" s="407"/>
      <c r="H138" s="408">
        <f>+I134+I124</f>
        <v>0</v>
      </c>
      <c r="I138" s="408">
        <f>+H138*F138</f>
        <v>0</v>
      </c>
      <c r="J138" s="385">
        <f t="shared" ref="J138:J144" si="8">+F138*H138</f>
        <v>0</v>
      </c>
      <c r="K138" s="100"/>
    </row>
    <row r="139" spans="2:11" s="1" customFormat="1" ht="30" x14ac:dyDescent="0.3">
      <c r="B139" s="125"/>
      <c r="C139" s="383">
        <v>3.2</v>
      </c>
      <c r="D139" s="401" t="s">
        <v>165</v>
      </c>
      <c r="E139" s="384"/>
      <c r="F139" s="407">
        <v>0.02</v>
      </c>
      <c r="G139" s="407"/>
      <c r="H139" s="408">
        <f>H138</f>
        <v>0</v>
      </c>
      <c r="I139" s="408">
        <f t="shared" ref="I139:I144" si="9">+H139*F139</f>
        <v>0</v>
      </c>
      <c r="J139" s="385">
        <f t="shared" si="8"/>
        <v>0</v>
      </c>
      <c r="K139" s="121"/>
    </row>
    <row r="140" spans="2:11" s="1" customFormat="1" x14ac:dyDescent="0.3">
      <c r="B140" s="125"/>
      <c r="C140" s="383">
        <v>3.3</v>
      </c>
      <c r="D140" s="402" t="s">
        <v>166</v>
      </c>
      <c r="E140" s="384"/>
      <c r="F140" s="407">
        <v>1.4999999999999999E-2</v>
      </c>
      <c r="G140" s="407"/>
      <c r="H140" s="408">
        <f>+H139</f>
        <v>0</v>
      </c>
      <c r="I140" s="408">
        <f t="shared" si="9"/>
        <v>0</v>
      </c>
      <c r="J140" s="385">
        <f t="shared" si="8"/>
        <v>0</v>
      </c>
      <c r="K140" s="100"/>
    </row>
    <row r="141" spans="2:11" s="1" customFormat="1" x14ac:dyDescent="0.3">
      <c r="B141" s="99"/>
      <c r="C141" s="383">
        <v>3.4</v>
      </c>
      <c r="D141" s="403" t="s">
        <v>167</v>
      </c>
      <c r="E141" s="384"/>
      <c r="F141" s="407">
        <v>5.0000000000000001E-3</v>
      </c>
      <c r="G141" s="407"/>
      <c r="H141" s="408">
        <f>+H140</f>
        <v>0</v>
      </c>
      <c r="I141" s="408">
        <f t="shared" si="9"/>
        <v>0</v>
      </c>
      <c r="J141" s="385">
        <f t="shared" si="8"/>
        <v>0</v>
      </c>
      <c r="K141" s="128"/>
    </row>
    <row r="142" spans="2:11" s="1" customFormat="1" x14ac:dyDescent="0.3">
      <c r="B142" s="99"/>
      <c r="C142" s="383">
        <v>3.5</v>
      </c>
      <c r="D142" s="404" t="s">
        <v>168</v>
      </c>
      <c r="E142" s="384"/>
      <c r="F142" s="407">
        <v>1.4999999999999999E-2</v>
      </c>
      <c r="G142" s="407"/>
      <c r="H142" s="408">
        <f>+H141</f>
        <v>0</v>
      </c>
      <c r="I142" s="408">
        <f t="shared" si="9"/>
        <v>0</v>
      </c>
      <c r="J142" s="385">
        <f t="shared" si="8"/>
        <v>0</v>
      </c>
      <c r="K142" s="128"/>
    </row>
    <row r="143" spans="2:11" s="1" customFormat="1" x14ac:dyDescent="0.3">
      <c r="B143" s="123"/>
      <c r="C143" s="383">
        <v>3.6</v>
      </c>
      <c r="D143" s="405" t="s">
        <v>169</v>
      </c>
      <c r="E143" s="384"/>
      <c r="F143" s="407">
        <v>2.5999999999999999E-2</v>
      </c>
      <c r="G143" s="407"/>
      <c r="H143" s="408">
        <f>+H142</f>
        <v>0</v>
      </c>
      <c r="I143" s="408">
        <f t="shared" si="9"/>
        <v>0</v>
      </c>
      <c r="J143" s="385">
        <f t="shared" si="8"/>
        <v>0</v>
      </c>
      <c r="K143" s="128"/>
    </row>
    <row r="144" spans="2:11" s="1" customFormat="1" x14ac:dyDescent="0.3">
      <c r="B144" s="123"/>
      <c r="C144" s="383">
        <v>3.7</v>
      </c>
      <c r="D144" s="405" t="s">
        <v>170</v>
      </c>
      <c r="E144" s="384"/>
      <c r="F144" s="407">
        <v>0.05</v>
      </c>
      <c r="G144" s="407"/>
      <c r="H144" s="408">
        <f>+H143</f>
        <v>0</v>
      </c>
      <c r="I144" s="408">
        <f t="shared" si="9"/>
        <v>0</v>
      </c>
      <c r="J144" s="385">
        <f t="shared" si="8"/>
        <v>0</v>
      </c>
      <c r="K144" s="128"/>
    </row>
    <row r="145" spans="2:11" s="1" customFormat="1" ht="17.25" customHeight="1" x14ac:dyDescent="0.3">
      <c r="B145" s="123"/>
      <c r="C145" s="397" t="s">
        <v>173</v>
      </c>
      <c r="D145" s="398"/>
      <c r="E145" s="398"/>
      <c r="F145" s="398"/>
      <c r="G145" s="398"/>
      <c r="H145" s="399"/>
      <c r="I145" s="406">
        <f>+I138+I139+I140+I141+I142+I143+I144</f>
        <v>0</v>
      </c>
      <c r="K145" s="128"/>
    </row>
    <row r="146" spans="2:11" s="1" customFormat="1" x14ac:dyDescent="0.25">
      <c r="B146" s="123"/>
      <c r="C146" s="186" t="s">
        <v>174</v>
      </c>
      <c r="D146" s="187"/>
      <c r="E146" s="187"/>
      <c r="F146" s="187"/>
      <c r="G146" s="187"/>
      <c r="H146" s="188"/>
      <c r="I146" s="71">
        <f>+I145+I134+I124</f>
        <v>0</v>
      </c>
      <c r="J146" s="8"/>
      <c r="K146" s="100"/>
    </row>
    <row r="147" spans="2:11" s="1" customFormat="1" ht="17.25" thickBot="1" x14ac:dyDescent="0.35">
      <c r="B147" s="102"/>
      <c r="C147" s="186" t="s">
        <v>175</v>
      </c>
      <c r="D147" s="187"/>
      <c r="E147" s="187"/>
      <c r="F147" s="187"/>
      <c r="G147" s="187"/>
      <c r="H147" s="188"/>
      <c r="I147" s="72">
        <f>ROUND(I146*19%,0)</f>
        <v>0</v>
      </c>
      <c r="J147" s="5"/>
      <c r="K147" s="129"/>
    </row>
    <row r="148" spans="2:11" s="1" customFormat="1" ht="16.5" customHeight="1" thickBot="1" x14ac:dyDescent="0.35">
      <c r="B148" s="390"/>
      <c r="C148" s="189" t="s">
        <v>176</v>
      </c>
      <c r="D148" s="190"/>
      <c r="E148" s="190"/>
      <c r="F148" s="190"/>
      <c r="G148" s="190"/>
      <c r="H148" s="191"/>
      <c r="I148" s="73">
        <f>I147+I146</f>
        <v>0</v>
      </c>
      <c r="J148" s="10"/>
      <c r="K148" s="391"/>
    </row>
    <row r="149" spans="2:11" s="1" customFormat="1" ht="17.25" thickBot="1" x14ac:dyDescent="0.35">
      <c r="B149" s="102"/>
      <c r="C149" s="74"/>
      <c r="D149" s="75"/>
      <c r="E149" s="75"/>
      <c r="F149" s="75"/>
      <c r="G149" s="75"/>
      <c r="H149" s="75"/>
      <c r="I149" s="76"/>
      <c r="K149" s="108"/>
    </row>
    <row r="150" spans="2:11" s="1" customFormat="1" x14ac:dyDescent="0.3">
      <c r="B150" s="18"/>
      <c r="C150" s="77" t="s">
        <v>18</v>
      </c>
      <c r="D150" s="78"/>
      <c r="E150" s="78"/>
      <c r="F150" s="79"/>
      <c r="G150" s="79"/>
      <c r="H150" s="80"/>
      <c r="I150" s="81"/>
      <c r="K150" s="100"/>
    </row>
    <row r="151" spans="2:11" s="1" customFormat="1" x14ac:dyDescent="0.3">
      <c r="B151" s="18"/>
      <c r="C151" s="49"/>
      <c r="D151" s="50"/>
      <c r="E151" s="50"/>
      <c r="F151" s="51"/>
      <c r="G151" s="51"/>
      <c r="H151" s="52"/>
      <c r="I151" s="53"/>
      <c r="K151" s="100"/>
    </row>
    <row r="152" spans="2:11" s="1" customFormat="1" x14ac:dyDescent="0.3">
      <c r="B152" s="18"/>
      <c r="C152" s="49"/>
      <c r="D152" s="50"/>
      <c r="E152" s="50"/>
      <c r="F152" s="51"/>
      <c r="G152" s="51"/>
      <c r="H152" s="52"/>
      <c r="I152" s="53"/>
      <c r="K152" s="100"/>
    </row>
    <row r="153" spans="2:11" s="1" customFormat="1" x14ac:dyDescent="0.3">
      <c r="B153" s="18"/>
      <c r="C153" s="49"/>
      <c r="D153" s="50"/>
      <c r="E153" s="50"/>
      <c r="F153" s="51"/>
      <c r="G153" s="51"/>
      <c r="H153" s="52"/>
      <c r="I153" s="53"/>
      <c r="K153" s="100"/>
    </row>
    <row r="154" spans="2:11" s="1" customFormat="1" x14ac:dyDescent="0.3">
      <c r="B154" s="18"/>
      <c r="C154" s="54"/>
      <c r="D154" s="55"/>
      <c r="E154" s="50"/>
      <c r="F154" s="56"/>
      <c r="G154" s="56"/>
      <c r="H154" s="57"/>
      <c r="I154" s="58"/>
      <c r="K154" s="100"/>
    </row>
    <row r="155" spans="2:11" s="1" customFormat="1" x14ac:dyDescent="0.3">
      <c r="B155" s="18"/>
      <c r="C155" s="170" t="s">
        <v>19</v>
      </c>
      <c r="D155" s="392"/>
      <c r="E155" s="392"/>
      <c r="F155" s="174" t="s">
        <v>20</v>
      </c>
      <c r="G155" s="174"/>
      <c r="H155" s="174"/>
      <c r="I155" s="175"/>
      <c r="K155" s="100"/>
    </row>
    <row r="156" spans="2:11" s="1" customFormat="1" ht="17.25" thickBot="1" x14ac:dyDescent="0.35">
      <c r="B156" s="18"/>
      <c r="C156" s="172"/>
      <c r="D156" s="173"/>
      <c r="E156" s="173"/>
      <c r="F156" s="59"/>
      <c r="G156" s="59"/>
      <c r="H156" s="60"/>
      <c r="I156" s="61"/>
      <c r="K156" s="100"/>
    </row>
    <row r="157" spans="2:11" s="1" customFormat="1" x14ac:dyDescent="0.3">
      <c r="B157" s="18"/>
      <c r="C157" s="169"/>
      <c r="D157" s="169"/>
      <c r="E157" s="169"/>
      <c r="F157" s="169"/>
      <c r="G157" s="169"/>
      <c r="H157" s="169"/>
      <c r="I157" s="169"/>
      <c r="J157" s="169"/>
      <c r="K157" s="100"/>
    </row>
    <row r="158" spans="2:11" s="1" customFormat="1" ht="17.25" thickBot="1" x14ac:dyDescent="0.35">
      <c r="B158" s="393"/>
      <c r="C158" s="104"/>
      <c r="D158" s="105"/>
      <c r="E158" s="105"/>
      <c r="F158" s="106"/>
      <c r="G158" s="106"/>
      <c r="H158" s="107"/>
      <c r="I158" s="107"/>
      <c r="J158" s="107"/>
      <c r="K158" s="108"/>
    </row>
    <row r="159" spans="2:11" s="1" customFormat="1" x14ac:dyDescent="0.3">
      <c r="C159" s="12"/>
      <c r="D159" s="14"/>
      <c r="E159" s="14"/>
      <c r="F159" s="15"/>
      <c r="G159" s="15"/>
    </row>
    <row r="160" spans="2:11" s="1" customFormat="1" x14ac:dyDescent="0.3">
      <c r="C160" s="12"/>
      <c r="D160" s="14"/>
      <c r="E160" s="14"/>
      <c r="F160" s="15"/>
      <c r="G160" s="15"/>
    </row>
    <row r="161" spans="3:7" s="1" customFormat="1" x14ac:dyDescent="0.3">
      <c r="C161" s="12"/>
      <c r="D161" s="14"/>
      <c r="E161" s="14"/>
      <c r="F161" s="15"/>
      <c r="G161" s="15"/>
    </row>
    <row r="162" spans="3:7" s="1" customFormat="1" x14ac:dyDescent="0.3">
      <c r="C162" s="12"/>
      <c r="D162" s="14"/>
      <c r="E162" s="14"/>
      <c r="F162" s="15"/>
      <c r="G162" s="15"/>
    </row>
    <row r="163" spans="3:7" s="1" customFormat="1" x14ac:dyDescent="0.3">
      <c r="C163" s="12"/>
      <c r="D163" s="14"/>
      <c r="E163" s="14"/>
      <c r="F163" s="15"/>
      <c r="G163" s="15"/>
    </row>
    <row r="164" spans="3:7" s="1" customFormat="1" x14ac:dyDescent="0.3">
      <c r="C164" s="12"/>
      <c r="D164" s="14"/>
      <c r="E164" s="14"/>
      <c r="F164" s="15"/>
      <c r="G164" s="15"/>
    </row>
    <row r="165" spans="3:7" s="1" customFormat="1" x14ac:dyDescent="0.3">
      <c r="C165" s="12"/>
      <c r="D165" s="14"/>
      <c r="E165" s="14"/>
      <c r="F165" s="15"/>
      <c r="G165" s="15"/>
    </row>
    <row r="166" spans="3:7" s="1" customFormat="1" x14ac:dyDescent="0.3">
      <c r="C166" s="12"/>
      <c r="D166" s="14"/>
      <c r="E166" s="14"/>
      <c r="F166" s="15"/>
      <c r="G166" s="15"/>
    </row>
    <row r="167" spans="3:7" s="1" customFormat="1" x14ac:dyDescent="0.3">
      <c r="C167" s="12"/>
      <c r="D167" s="14"/>
      <c r="E167" s="14"/>
      <c r="F167" s="15"/>
      <c r="G167" s="15"/>
    </row>
    <row r="168" spans="3:7" s="1" customFormat="1" x14ac:dyDescent="0.3">
      <c r="C168" s="12"/>
      <c r="D168" s="14"/>
      <c r="E168" s="14"/>
      <c r="F168" s="15"/>
      <c r="G168" s="15"/>
    </row>
    <row r="169" spans="3:7" s="1" customFormat="1" x14ac:dyDescent="0.3">
      <c r="C169" s="12"/>
      <c r="D169" s="14"/>
      <c r="E169" s="14"/>
      <c r="F169" s="15"/>
      <c r="G169" s="15"/>
    </row>
    <row r="170" spans="3:7" s="1" customFormat="1" x14ac:dyDescent="0.3">
      <c r="C170" s="12"/>
      <c r="D170" s="14"/>
      <c r="E170" s="14"/>
      <c r="F170" s="15"/>
      <c r="G170" s="15"/>
    </row>
    <row r="171" spans="3:7" s="1" customFormat="1" x14ac:dyDescent="0.3">
      <c r="C171" s="12"/>
      <c r="D171" s="14"/>
      <c r="E171" s="14"/>
      <c r="F171" s="15"/>
      <c r="G171" s="15"/>
    </row>
    <row r="172" spans="3:7" s="1" customFormat="1" x14ac:dyDescent="0.3">
      <c r="C172" s="12"/>
      <c r="D172" s="14"/>
      <c r="E172" s="14"/>
      <c r="F172" s="15"/>
      <c r="G172" s="15"/>
    </row>
    <row r="173" spans="3:7" s="1" customFormat="1" x14ac:dyDescent="0.3">
      <c r="C173" s="12"/>
      <c r="D173" s="14"/>
      <c r="E173" s="14"/>
      <c r="F173" s="15"/>
      <c r="G173" s="15"/>
    </row>
    <row r="174" spans="3:7" s="1" customFormat="1" x14ac:dyDescent="0.3">
      <c r="C174" s="12"/>
      <c r="D174" s="14"/>
      <c r="E174" s="14"/>
      <c r="F174" s="15"/>
      <c r="G174" s="15"/>
    </row>
    <row r="175" spans="3:7" s="1" customFormat="1" x14ac:dyDescent="0.3">
      <c r="C175" s="12"/>
      <c r="D175" s="14"/>
      <c r="E175" s="14"/>
      <c r="F175" s="15"/>
      <c r="G175" s="15"/>
    </row>
    <row r="176" spans="3:7" s="1" customFormat="1" x14ac:dyDescent="0.3">
      <c r="C176" s="12"/>
      <c r="D176" s="14"/>
      <c r="E176" s="14"/>
      <c r="F176" s="15"/>
      <c r="G176" s="15"/>
    </row>
    <row r="177" spans="3:7" s="1" customFormat="1" x14ac:dyDescent="0.3">
      <c r="C177" s="12"/>
      <c r="D177" s="14"/>
      <c r="E177" s="14"/>
      <c r="F177" s="15"/>
      <c r="G177" s="15"/>
    </row>
    <row r="178" spans="3:7" s="1" customFormat="1" x14ac:dyDescent="0.3">
      <c r="C178" s="12"/>
      <c r="D178" s="14"/>
      <c r="E178" s="14"/>
      <c r="F178" s="15"/>
      <c r="G178" s="15"/>
    </row>
    <row r="179" spans="3:7" s="1" customFormat="1" x14ac:dyDescent="0.3">
      <c r="C179" s="12"/>
      <c r="D179" s="14"/>
      <c r="E179" s="14"/>
      <c r="F179" s="15"/>
      <c r="G179" s="15"/>
    </row>
    <row r="180" spans="3:7" s="1" customFormat="1" x14ac:dyDescent="0.3">
      <c r="C180" s="12"/>
      <c r="D180" s="14"/>
      <c r="E180" s="14"/>
      <c r="F180" s="15"/>
      <c r="G180" s="15"/>
    </row>
    <row r="181" spans="3:7" s="1" customFormat="1" x14ac:dyDescent="0.3">
      <c r="C181" s="12"/>
      <c r="D181" s="14"/>
      <c r="E181" s="14"/>
      <c r="F181" s="15"/>
      <c r="G181" s="15"/>
    </row>
    <row r="182" spans="3:7" s="1" customFormat="1" x14ac:dyDescent="0.3">
      <c r="C182" s="12"/>
      <c r="D182" s="14"/>
      <c r="E182" s="14"/>
      <c r="F182" s="15"/>
      <c r="G182" s="15"/>
    </row>
    <row r="183" spans="3:7" s="1" customFormat="1" x14ac:dyDescent="0.3">
      <c r="C183" s="12"/>
      <c r="D183" s="14"/>
      <c r="E183" s="14"/>
      <c r="F183" s="15"/>
      <c r="G183" s="15"/>
    </row>
    <row r="184" spans="3:7" s="1" customFormat="1" x14ac:dyDescent="0.3">
      <c r="C184" s="12"/>
      <c r="D184" s="14"/>
      <c r="E184" s="14"/>
      <c r="F184" s="15"/>
      <c r="G184" s="15"/>
    </row>
    <row r="185" spans="3:7" s="1" customFormat="1" x14ac:dyDescent="0.3">
      <c r="C185" s="12"/>
      <c r="D185" s="14"/>
      <c r="E185" s="14"/>
      <c r="F185" s="15"/>
      <c r="G185" s="15"/>
    </row>
    <row r="186" spans="3:7" s="1" customFormat="1" x14ac:dyDescent="0.3">
      <c r="C186" s="12"/>
      <c r="D186" s="14"/>
      <c r="E186" s="14"/>
      <c r="F186" s="15"/>
      <c r="G186" s="15"/>
    </row>
    <row r="187" spans="3:7" s="1" customFormat="1" x14ac:dyDescent="0.3">
      <c r="C187" s="12"/>
      <c r="D187" s="14"/>
      <c r="E187" s="14"/>
      <c r="F187" s="15"/>
      <c r="G187" s="15"/>
    </row>
    <row r="188" spans="3:7" s="1" customFormat="1" x14ac:dyDescent="0.3">
      <c r="C188" s="12"/>
      <c r="D188" s="14"/>
      <c r="E188" s="14"/>
      <c r="F188" s="15"/>
      <c r="G188" s="15"/>
    </row>
    <row r="189" spans="3:7" s="1" customFormat="1" x14ac:dyDescent="0.3">
      <c r="C189" s="12"/>
      <c r="D189" s="14"/>
      <c r="E189" s="14"/>
      <c r="F189" s="15"/>
      <c r="G189" s="15"/>
    </row>
    <row r="190" spans="3:7" s="1" customFormat="1" x14ac:dyDescent="0.3">
      <c r="C190" s="12"/>
      <c r="D190" s="14"/>
      <c r="E190" s="14"/>
      <c r="F190" s="15"/>
      <c r="G190" s="15"/>
    </row>
    <row r="191" spans="3:7" s="1" customFormat="1" x14ac:dyDescent="0.3">
      <c r="C191" s="12"/>
      <c r="D191" s="14"/>
      <c r="E191" s="14"/>
      <c r="F191" s="15"/>
      <c r="G191" s="15"/>
    </row>
    <row r="192" spans="3:7" s="1" customFormat="1" x14ac:dyDescent="0.3">
      <c r="C192" s="12"/>
      <c r="D192" s="14"/>
      <c r="E192" s="14"/>
      <c r="F192" s="15"/>
      <c r="G192" s="15"/>
    </row>
    <row r="193" spans="3:7" s="1" customFormat="1" x14ac:dyDescent="0.3">
      <c r="C193" s="12"/>
      <c r="D193" s="14"/>
      <c r="E193" s="14"/>
      <c r="F193" s="15"/>
      <c r="G193" s="15"/>
    </row>
    <row r="194" spans="3:7" s="1" customFormat="1" x14ac:dyDescent="0.3">
      <c r="C194" s="12"/>
      <c r="D194" s="14"/>
      <c r="E194" s="14"/>
      <c r="F194" s="15"/>
      <c r="G194" s="15"/>
    </row>
    <row r="195" spans="3:7" s="1" customFormat="1" x14ac:dyDescent="0.3">
      <c r="C195" s="12"/>
      <c r="D195" s="14"/>
      <c r="E195" s="14"/>
      <c r="F195" s="15"/>
      <c r="G195" s="15"/>
    </row>
    <row r="196" spans="3:7" s="1" customFormat="1" x14ac:dyDescent="0.3">
      <c r="C196" s="12"/>
      <c r="D196" s="14"/>
      <c r="E196" s="14"/>
      <c r="F196" s="15"/>
      <c r="G196" s="15"/>
    </row>
    <row r="197" spans="3:7" s="1" customFormat="1" x14ac:dyDescent="0.3">
      <c r="C197" s="12"/>
      <c r="D197" s="14"/>
      <c r="E197" s="14"/>
      <c r="F197" s="15"/>
      <c r="G197" s="15"/>
    </row>
    <row r="198" spans="3:7" s="1" customFormat="1" x14ac:dyDescent="0.3">
      <c r="C198" s="12"/>
      <c r="D198" s="14"/>
      <c r="E198" s="14"/>
      <c r="F198" s="15"/>
      <c r="G198" s="15"/>
    </row>
    <row r="199" spans="3:7" s="1" customFormat="1" x14ac:dyDescent="0.3">
      <c r="C199" s="12"/>
      <c r="D199" s="14"/>
      <c r="E199" s="14"/>
      <c r="F199" s="15"/>
      <c r="G199" s="15"/>
    </row>
    <row r="200" spans="3:7" s="1" customFormat="1" x14ac:dyDescent="0.3">
      <c r="C200" s="12"/>
      <c r="D200" s="14"/>
      <c r="E200" s="14"/>
      <c r="F200" s="15"/>
      <c r="G200" s="15"/>
    </row>
    <row r="201" spans="3:7" s="1" customFormat="1" x14ac:dyDescent="0.3">
      <c r="C201" s="12"/>
      <c r="D201" s="14"/>
      <c r="E201" s="14"/>
      <c r="F201" s="15"/>
      <c r="G201" s="15"/>
    </row>
    <row r="202" spans="3:7" s="1" customFormat="1" x14ac:dyDescent="0.3">
      <c r="C202" s="12"/>
      <c r="D202" s="14"/>
      <c r="E202" s="14"/>
      <c r="F202" s="15"/>
      <c r="G202" s="15"/>
    </row>
    <row r="203" spans="3:7" s="1" customFormat="1" x14ac:dyDescent="0.3">
      <c r="C203" s="12"/>
      <c r="D203" s="14"/>
      <c r="E203" s="14"/>
      <c r="F203" s="15"/>
      <c r="G203" s="15"/>
    </row>
    <row r="204" spans="3:7" s="1" customFormat="1" x14ac:dyDescent="0.3">
      <c r="C204" s="12"/>
      <c r="D204" s="14"/>
      <c r="E204" s="14"/>
      <c r="F204" s="15"/>
      <c r="G204" s="15"/>
    </row>
    <row r="205" spans="3:7" s="1" customFormat="1" x14ac:dyDescent="0.3">
      <c r="C205" s="12"/>
      <c r="D205" s="14"/>
      <c r="E205" s="14"/>
      <c r="F205" s="15"/>
      <c r="G205" s="15"/>
    </row>
    <row r="206" spans="3:7" s="1" customFormat="1" x14ac:dyDescent="0.3">
      <c r="C206" s="12"/>
      <c r="D206" s="14"/>
      <c r="E206" s="14"/>
      <c r="F206" s="15"/>
      <c r="G206" s="15"/>
    </row>
    <row r="207" spans="3:7" s="1" customFormat="1" x14ac:dyDescent="0.3">
      <c r="C207" s="12"/>
      <c r="D207" s="14"/>
      <c r="E207" s="14"/>
      <c r="F207" s="15"/>
      <c r="G207" s="15"/>
    </row>
    <row r="208" spans="3:7" s="1" customFormat="1" x14ac:dyDescent="0.3">
      <c r="C208" s="12"/>
      <c r="D208" s="14"/>
      <c r="E208" s="14"/>
      <c r="F208" s="15"/>
      <c r="G208" s="15"/>
    </row>
    <row r="209" spans="3:7" s="1" customFormat="1" x14ac:dyDescent="0.3">
      <c r="C209" s="12"/>
      <c r="D209" s="14"/>
      <c r="E209" s="14"/>
      <c r="F209" s="15"/>
      <c r="G209" s="15"/>
    </row>
    <row r="210" spans="3:7" s="1" customFormat="1" x14ac:dyDescent="0.3">
      <c r="C210" s="12"/>
      <c r="D210" s="14"/>
      <c r="E210" s="14"/>
      <c r="F210" s="15"/>
      <c r="G210" s="15"/>
    </row>
    <row r="211" spans="3:7" s="1" customFormat="1" x14ac:dyDescent="0.3">
      <c r="C211" s="12"/>
      <c r="D211" s="14"/>
      <c r="E211" s="14"/>
      <c r="F211" s="15"/>
      <c r="G211" s="15"/>
    </row>
    <row r="212" spans="3:7" s="1" customFormat="1" x14ac:dyDescent="0.3">
      <c r="C212" s="12"/>
      <c r="D212" s="14"/>
      <c r="E212" s="14"/>
      <c r="F212" s="15"/>
      <c r="G212" s="15"/>
    </row>
    <row r="213" spans="3:7" s="1" customFormat="1" x14ac:dyDescent="0.3">
      <c r="C213" s="12"/>
      <c r="D213" s="14"/>
      <c r="E213" s="14"/>
      <c r="F213" s="15"/>
      <c r="G213" s="15"/>
    </row>
    <row r="214" spans="3:7" s="1" customFormat="1" x14ac:dyDescent="0.3">
      <c r="C214" s="12"/>
      <c r="D214" s="14"/>
      <c r="E214" s="14"/>
      <c r="F214" s="15"/>
      <c r="G214" s="15"/>
    </row>
    <row r="215" spans="3:7" s="1" customFormat="1" x14ac:dyDescent="0.3">
      <c r="C215" s="12"/>
      <c r="D215" s="14"/>
      <c r="E215" s="14"/>
      <c r="F215" s="15"/>
      <c r="G215" s="15"/>
    </row>
    <row r="216" spans="3:7" s="1" customFormat="1" x14ac:dyDescent="0.3">
      <c r="C216" s="12"/>
      <c r="D216" s="14"/>
      <c r="E216" s="14"/>
      <c r="F216" s="15"/>
      <c r="G216" s="15"/>
    </row>
    <row r="217" spans="3:7" s="1" customFormat="1" x14ac:dyDescent="0.3">
      <c r="C217" s="12"/>
      <c r="D217" s="14"/>
      <c r="E217" s="14"/>
      <c r="F217" s="15"/>
      <c r="G217" s="15"/>
    </row>
    <row r="218" spans="3:7" s="1" customFormat="1" x14ac:dyDescent="0.3">
      <c r="C218" s="12"/>
      <c r="D218" s="14"/>
      <c r="E218" s="14"/>
      <c r="F218" s="15"/>
      <c r="G218" s="15"/>
    </row>
    <row r="219" spans="3:7" s="1" customFormat="1" x14ac:dyDescent="0.3">
      <c r="C219" s="12"/>
      <c r="D219" s="14"/>
      <c r="E219" s="14"/>
      <c r="F219" s="15"/>
      <c r="G219" s="15"/>
    </row>
    <row r="220" spans="3:7" s="1" customFormat="1" x14ac:dyDescent="0.3">
      <c r="C220" s="12"/>
      <c r="D220" s="14"/>
      <c r="E220" s="14"/>
      <c r="F220" s="15"/>
      <c r="G220" s="15"/>
    </row>
    <row r="221" spans="3:7" s="1" customFormat="1" x14ac:dyDescent="0.3">
      <c r="C221" s="12"/>
      <c r="D221" s="14"/>
      <c r="E221" s="14"/>
      <c r="F221" s="15"/>
      <c r="G221" s="15"/>
    </row>
    <row r="222" spans="3:7" s="1" customFormat="1" x14ac:dyDescent="0.3">
      <c r="C222" s="12"/>
      <c r="D222" s="14"/>
      <c r="E222" s="14"/>
      <c r="F222" s="15"/>
      <c r="G222" s="15"/>
    </row>
    <row r="223" spans="3:7" s="1" customFormat="1" x14ac:dyDescent="0.3">
      <c r="C223" s="12"/>
      <c r="D223" s="14"/>
      <c r="E223" s="14"/>
      <c r="F223" s="15"/>
      <c r="G223" s="15"/>
    </row>
    <row r="224" spans="3:7" s="1" customFormat="1" x14ac:dyDescent="0.3">
      <c r="C224" s="12"/>
      <c r="D224" s="14"/>
      <c r="E224" s="14"/>
      <c r="F224" s="15"/>
      <c r="G224" s="15"/>
    </row>
    <row r="225" spans="3:7" s="1" customFormat="1" x14ac:dyDescent="0.3">
      <c r="C225" s="12"/>
      <c r="D225" s="14"/>
      <c r="E225" s="14"/>
      <c r="F225" s="15"/>
      <c r="G225" s="15"/>
    </row>
    <row r="226" spans="3:7" s="1" customFormat="1" x14ac:dyDescent="0.3">
      <c r="C226" s="12"/>
      <c r="D226" s="14"/>
      <c r="E226" s="14"/>
      <c r="F226" s="15"/>
      <c r="G226" s="15"/>
    </row>
    <row r="227" spans="3:7" s="1" customFormat="1" x14ac:dyDescent="0.3">
      <c r="C227" s="12"/>
      <c r="D227" s="14"/>
      <c r="E227" s="14"/>
      <c r="F227" s="15"/>
      <c r="G227" s="15"/>
    </row>
    <row r="228" spans="3:7" s="1" customFormat="1" x14ac:dyDescent="0.3">
      <c r="C228" s="12"/>
      <c r="D228" s="14"/>
      <c r="E228" s="14"/>
      <c r="F228" s="15"/>
      <c r="G228" s="15"/>
    </row>
    <row r="229" spans="3:7" s="1" customFormat="1" x14ac:dyDescent="0.3">
      <c r="C229" s="12"/>
      <c r="D229" s="14"/>
      <c r="E229" s="14"/>
      <c r="F229" s="15"/>
      <c r="G229" s="15"/>
    </row>
    <row r="230" spans="3:7" s="1" customFormat="1" x14ac:dyDescent="0.3">
      <c r="C230" s="12"/>
      <c r="D230" s="14"/>
      <c r="E230" s="14"/>
      <c r="F230" s="15"/>
      <c r="G230" s="15"/>
    </row>
    <row r="231" spans="3:7" s="1" customFormat="1" x14ac:dyDescent="0.3">
      <c r="C231" s="12"/>
      <c r="D231" s="14"/>
      <c r="E231" s="14"/>
      <c r="F231" s="15"/>
      <c r="G231" s="15"/>
    </row>
    <row r="232" spans="3:7" s="1" customFormat="1" x14ac:dyDescent="0.3">
      <c r="C232" s="12"/>
      <c r="D232" s="14"/>
      <c r="E232" s="14"/>
      <c r="F232" s="15"/>
      <c r="G232" s="15"/>
    </row>
    <row r="233" spans="3:7" s="1" customFormat="1" x14ac:dyDescent="0.3">
      <c r="C233" s="12"/>
      <c r="D233" s="14"/>
      <c r="E233" s="14"/>
      <c r="F233" s="15"/>
      <c r="G233" s="15"/>
    </row>
    <row r="234" spans="3:7" s="1" customFormat="1" x14ac:dyDescent="0.3">
      <c r="C234" s="12"/>
      <c r="D234" s="14"/>
      <c r="E234" s="14"/>
      <c r="F234" s="15"/>
      <c r="G234" s="15"/>
    </row>
    <row r="235" spans="3:7" s="1" customFormat="1" x14ac:dyDescent="0.3">
      <c r="C235" s="12"/>
      <c r="D235" s="14"/>
      <c r="E235" s="14"/>
      <c r="F235" s="15"/>
      <c r="G235" s="15"/>
    </row>
    <row r="236" spans="3:7" s="1" customFormat="1" x14ac:dyDescent="0.3">
      <c r="C236" s="12"/>
      <c r="D236" s="14"/>
      <c r="E236" s="14"/>
      <c r="F236" s="15"/>
      <c r="G236" s="15"/>
    </row>
    <row r="237" spans="3:7" s="1" customFormat="1" x14ac:dyDescent="0.3">
      <c r="C237" s="12"/>
      <c r="D237" s="14"/>
      <c r="E237" s="14"/>
      <c r="F237" s="15"/>
      <c r="G237" s="15"/>
    </row>
    <row r="238" spans="3:7" s="1" customFormat="1" x14ac:dyDescent="0.3">
      <c r="C238" s="12"/>
      <c r="D238" s="14"/>
      <c r="E238" s="14"/>
      <c r="F238" s="15"/>
      <c r="G238" s="15"/>
    </row>
    <row r="239" spans="3:7" s="1" customFormat="1" x14ac:dyDescent="0.3">
      <c r="C239" s="12"/>
      <c r="D239" s="14"/>
      <c r="E239" s="14"/>
      <c r="F239" s="15"/>
      <c r="G239" s="15"/>
    </row>
    <row r="240" spans="3:7" s="1" customFormat="1" x14ac:dyDescent="0.3">
      <c r="C240" s="12"/>
      <c r="D240" s="14"/>
      <c r="E240" s="14"/>
      <c r="F240" s="15"/>
      <c r="G240" s="15"/>
    </row>
    <row r="241" spans="3:7" s="1" customFormat="1" x14ac:dyDescent="0.3">
      <c r="C241" s="12"/>
      <c r="D241" s="14"/>
      <c r="E241" s="14"/>
      <c r="F241" s="15"/>
      <c r="G241" s="15"/>
    </row>
    <row r="242" spans="3:7" s="1" customFormat="1" x14ac:dyDescent="0.3">
      <c r="C242" s="12"/>
      <c r="D242" s="14"/>
      <c r="E242" s="14"/>
      <c r="F242" s="15"/>
      <c r="G242" s="15"/>
    </row>
    <row r="243" spans="3:7" s="1" customFormat="1" x14ac:dyDescent="0.3">
      <c r="C243" s="12"/>
      <c r="D243" s="14"/>
      <c r="E243" s="14"/>
      <c r="F243" s="15"/>
      <c r="G243" s="15"/>
    </row>
    <row r="244" spans="3:7" s="1" customFormat="1" x14ac:dyDescent="0.3">
      <c r="C244" s="12"/>
      <c r="D244" s="14"/>
      <c r="E244" s="14"/>
      <c r="F244" s="15"/>
      <c r="G244" s="15"/>
    </row>
    <row r="245" spans="3:7" s="1" customFormat="1" x14ac:dyDescent="0.3">
      <c r="C245" s="12"/>
      <c r="D245" s="14"/>
      <c r="E245" s="14"/>
      <c r="F245" s="15"/>
      <c r="G245" s="15"/>
    </row>
    <row r="246" spans="3:7" s="1" customFormat="1" x14ac:dyDescent="0.3">
      <c r="C246" s="12"/>
      <c r="D246" s="14"/>
      <c r="E246" s="14"/>
      <c r="F246" s="15"/>
      <c r="G246" s="15"/>
    </row>
    <row r="247" spans="3:7" s="1" customFormat="1" x14ac:dyDescent="0.3">
      <c r="C247" s="12"/>
      <c r="D247" s="14"/>
      <c r="E247" s="14"/>
      <c r="F247" s="15"/>
      <c r="G247" s="15"/>
    </row>
    <row r="248" spans="3:7" s="1" customFormat="1" x14ac:dyDescent="0.3">
      <c r="C248" s="12"/>
      <c r="D248" s="14"/>
      <c r="E248" s="14"/>
      <c r="F248" s="15"/>
      <c r="G248" s="15"/>
    </row>
    <row r="249" spans="3:7" s="1" customFormat="1" x14ac:dyDescent="0.3">
      <c r="C249" s="12"/>
      <c r="D249" s="14"/>
      <c r="E249" s="14"/>
      <c r="F249" s="15"/>
      <c r="G249" s="15"/>
    </row>
    <row r="250" spans="3:7" s="1" customFormat="1" x14ac:dyDescent="0.3">
      <c r="C250" s="12"/>
      <c r="D250" s="14"/>
      <c r="E250" s="14"/>
      <c r="F250" s="15"/>
      <c r="G250" s="15"/>
    </row>
    <row r="251" spans="3:7" s="1" customFormat="1" x14ac:dyDescent="0.3">
      <c r="C251" s="12"/>
      <c r="D251" s="14"/>
      <c r="E251" s="14"/>
      <c r="F251" s="15"/>
      <c r="G251" s="15"/>
    </row>
    <row r="252" spans="3:7" s="1" customFormat="1" x14ac:dyDescent="0.3">
      <c r="C252" s="12"/>
      <c r="D252" s="14"/>
      <c r="E252" s="14"/>
      <c r="F252" s="15"/>
      <c r="G252" s="15"/>
    </row>
    <row r="253" spans="3:7" s="1" customFormat="1" x14ac:dyDescent="0.3">
      <c r="C253" s="12"/>
      <c r="D253" s="14"/>
      <c r="E253" s="14"/>
      <c r="F253" s="15"/>
      <c r="G253" s="15"/>
    </row>
    <row r="254" spans="3:7" s="1" customFormat="1" x14ac:dyDescent="0.3">
      <c r="C254" s="12"/>
      <c r="D254" s="14"/>
      <c r="E254" s="14"/>
      <c r="F254" s="15"/>
      <c r="G254" s="15"/>
    </row>
    <row r="255" spans="3:7" s="1" customFormat="1" x14ac:dyDescent="0.3">
      <c r="C255" s="12"/>
      <c r="D255" s="14"/>
      <c r="E255" s="14"/>
      <c r="F255" s="15"/>
      <c r="G255" s="15"/>
    </row>
    <row r="256" spans="3:7" s="1" customFormat="1" x14ac:dyDescent="0.3">
      <c r="C256" s="12"/>
      <c r="D256" s="14"/>
      <c r="E256" s="14"/>
      <c r="F256" s="15"/>
      <c r="G256" s="15"/>
    </row>
    <row r="257" spans="3:7" s="1" customFormat="1" x14ac:dyDescent="0.3">
      <c r="C257" s="12"/>
      <c r="D257" s="14"/>
      <c r="E257" s="14"/>
      <c r="F257" s="15"/>
      <c r="G257" s="15"/>
    </row>
    <row r="258" spans="3:7" s="1" customFormat="1" x14ac:dyDescent="0.3">
      <c r="C258" s="12"/>
      <c r="D258" s="14"/>
      <c r="E258" s="14"/>
      <c r="F258" s="15"/>
      <c r="G258" s="15"/>
    </row>
    <row r="259" spans="3:7" s="1" customFormat="1" x14ac:dyDescent="0.3">
      <c r="C259" s="12"/>
      <c r="D259" s="14"/>
      <c r="E259" s="14"/>
      <c r="F259" s="15"/>
      <c r="G259" s="15"/>
    </row>
    <row r="260" spans="3:7" s="1" customFormat="1" x14ac:dyDescent="0.3">
      <c r="C260" s="12"/>
      <c r="D260" s="14"/>
      <c r="E260" s="14"/>
      <c r="F260" s="15"/>
      <c r="G260" s="15"/>
    </row>
    <row r="261" spans="3:7" s="1" customFormat="1" x14ac:dyDescent="0.3">
      <c r="C261" s="12"/>
      <c r="D261" s="14"/>
      <c r="E261" s="14"/>
      <c r="F261" s="15"/>
      <c r="G261" s="15"/>
    </row>
    <row r="262" spans="3:7" s="1" customFormat="1" x14ac:dyDescent="0.3">
      <c r="C262" s="12"/>
      <c r="D262" s="14"/>
      <c r="E262" s="14"/>
      <c r="F262" s="15"/>
      <c r="G262" s="15"/>
    </row>
    <row r="263" spans="3:7" s="1" customFormat="1" x14ac:dyDescent="0.3">
      <c r="C263" s="12"/>
      <c r="D263" s="14"/>
      <c r="E263" s="14"/>
      <c r="F263" s="15"/>
      <c r="G263" s="15"/>
    </row>
    <row r="264" spans="3:7" s="1" customFormat="1" x14ac:dyDescent="0.3">
      <c r="C264" s="12"/>
      <c r="D264" s="14"/>
      <c r="E264" s="14"/>
      <c r="F264" s="15"/>
      <c r="G264" s="15"/>
    </row>
    <row r="265" spans="3:7" s="1" customFormat="1" x14ac:dyDescent="0.3">
      <c r="C265" s="12"/>
      <c r="D265" s="14"/>
      <c r="E265" s="14"/>
      <c r="F265" s="15"/>
      <c r="G265" s="15"/>
    </row>
    <row r="266" spans="3:7" s="1" customFormat="1" x14ac:dyDescent="0.3">
      <c r="C266" s="12"/>
      <c r="D266" s="14"/>
      <c r="E266" s="14"/>
      <c r="F266" s="15"/>
      <c r="G266" s="15"/>
    </row>
    <row r="267" spans="3:7" s="1" customFormat="1" x14ac:dyDescent="0.3">
      <c r="C267" s="12"/>
      <c r="D267" s="14"/>
      <c r="E267" s="14"/>
      <c r="F267" s="15"/>
      <c r="G267" s="15"/>
    </row>
    <row r="268" spans="3:7" s="1" customFormat="1" x14ac:dyDescent="0.3">
      <c r="C268" s="12"/>
      <c r="D268" s="14"/>
      <c r="E268" s="14"/>
      <c r="F268" s="15"/>
      <c r="G268" s="15"/>
    </row>
    <row r="269" spans="3:7" s="1" customFormat="1" x14ac:dyDescent="0.3">
      <c r="C269" s="12"/>
      <c r="D269" s="14"/>
      <c r="E269" s="14"/>
      <c r="F269" s="15"/>
      <c r="G269" s="15"/>
    </row>
    <row r="270" spans="3:7" s="1" customFormat="1" x14ac:dyDescent="0.3">
      <c r="C270" s="12"/>
      <c r="D270" s="14"/>
      <c r="E270" s="14"/>
      <c r="F270" s="15"/>
      <c r="G270" s="15"/>
    </row>
    <row r="271" spans="3:7" s="1" customFormat="1" x14ac:dyDescent="0.3">
      <c r="C271" s="12"/>
      <c r="D271" s="14"/>
      <c r="E271" s="14"/>
      <c r="F271" s="15"/>
      <c r="G271" s="15"/>
    </row>
    <row r="272" spans="3:7" s="1" customFormat="1" x14ac:dyDescent="0.3">
      <c r="C272" s="12"/>
      <c r="D272" s="14"/>
      <c r="E272" s="14"/>
      <c r="F272" s="15"/>
      <c r="G272" s="15"/>
    </row>
    <row r="273" spans="3:7" s="1" customFormat="1" x14ac:dyDescent="0.3">
      <c r="C273" s="12"/>
      <c r="D273" s="14"/>
      <c r="E273" s="14"/>
      <c r="F273" s="15"/>
      <c r="G273" s="15"/>
    </row>
    <row r="274" spans="3:7" s="1" customFormat="1" x14ac:dyDescent="0.3">
      <c r="C274" s="12"/>
      <c r="D274" s="14"/>
      <c r="E274" s="14"/>
      <c r="F274" s="15"/>
      <c r="G274" s="15"/>
    </row>
    <row r="275" spans="3:7" s="1" customFormat="1" x14ac:dyDescent="0.3">
      <c r="C275" s="12"/>
      <c r="D275" s="14"/>
      <c r="E275" s="14"/>
      <c r="F275" s="15"/>
      <c r="G275" s="15"/>
    </row>
    <row r="276" spans="3:7" s="1" customFormat="1" x14ac:dyDescent="0.3">
      <c r="C276" s="12"/>
      <c r="D276" s="14"/>
      <c r="E276" s="14"/>
      <c r="F276" s="15"/>
      <c r="G276" s="15"/>
    </row>
    <row r="277" spans="3:7" s="1" customFormat="1" x14ac:dyDescent="0.3">
      <c r="C277" s="12"/>
      <c r="D277" s="14"/>
      <c r="E277" s="14"/>
      <c r="F277" s="15"/>
      <c r="G277" s="15"/>
    </row>
    <row r="278" spans="3:7" s="1" customFormat="1" x14ac:dyDescent="0.3">
      <c r="C278" s="12"/>
      <c r="D278" s="14"/>
      <c r="E278" s="14"/>
      <c r="F278" s="15"/>
      <c r="G278" s="15"/>
    </row>
    <row r="279" spans="3:7" s="1" customFormat="1" x14ac:dyDescent="0.3">
      <c r="C279" s="12"/>
      <c r="D279" s="14"/>
      <c r="E279" s="14"/>
      <c r="F279" s="15"/>
      <c r="G279" s="15"/>
    </row>
    <row r="280" spans="3:7" s="1" customFormat="1" x14ac:dyDescent="0.3">
      <c r="C280" s="12"/>
      <c r="D280" s="14"/>
      <c r="E280" s="14"/>
      <c r="F280" s="15"/>
      <c r="G280" s="15"/>
    </row>
    <row r="281" spans="3:7" s="1" customFormat="1" x14ac:dyDescent="0.3">
      <c r="C281" s="12"/>
      <c r="D281" s="14"/>
      <c r="E281" s="14"/>
      <c r="F281" s="15"/>
      <c r="G281" s="15"/>
    </row>
    <row r="282" spans="3:7" s="1" customFormat="1" x14ac:dyDescent="0.3">
      <c r="C282" s="12"/>
      <c r="D282" s="14"/>
      <c r="E282" s="14"/>
      <c r="F282" s="15"/>
      <c r="G282" s="15"/>
    </row>
    <row r="283" spans="3:7" s="1" customFormat="1" x14ac:dyDescent="0.3">
      <c r="C283" s="12"/>
      <c r="D283" s="14"/>
      <c r="E283" s="14"/>
      <c r="F283" s="15"/>
      <c r="G283" s="15"/>
    </row>
    <row r="284" spans="3:7" s="1" customFormat="1" x14ac:dyDescent="0.3">
      <c r="C284" s="12"/>
      <c r="D284" s="14"/>
      <c r="E284" s="14"/>
      <c r="F284" s="15"/>
      <c r="G284" s="15"/>
    </row>
    <row r="285" spans="3:7" s="1" customFormat="1" x14ac:dyDescent="0.3">
      <c r="C285" s="12"/>
      <c r="D285" s="14"/>
      <c r="E285" s="14"/>
      <c r="F285" s="15"/>
      <c r="G285" s="15"/>
    </row>
    <row r="286" spans="3:7" s="1" customFormat="1" x14ac:dyDescent="0.3">
      <c r="C286" s="12"/>
      <c r="D286" s="14"/>
      <c r="E286" s="14"/>
      <c r="F286" s="15"/>
      <c r="G286" s="15"/>
    </row>
    <row r="287" spans="3:7" s="1" customFormat="1" x14ac:dyDescent="0.3">
      <c r="C287" s="12"/>
      <c r="D287" s="14"/>
      <c r="E287" s="14"/>
      <c r="F287" s="15"/>
      <c r="G287" s="15"/>
    </row>
    <row r="288" spans="3:7" s="1" customFormat="1" x14ac:dyDescent="0.3">
      <c r="C288" s="12"/>
      <c r="D288" s="14"/>
      <c r="E288" s="14"/>
      <c r="F288" s="15"/>
      <c r="G288" s="15"/>
    </row>
    <row r="289" spans="3:7" s="1" customFormat="1" x14ac:dyDescent="0.3">
      <c r="C289" s="12"/>
      <c r="D289" s="14"/>
      <c r="E289" s="14"/>
      <c r="F289" s="15"/>
      <c r="G289" s="15"/>
    </row>
    <row r="290" spans="3:7" s="1" customFormat="1" x14ac:dyDescent="0.3">
      <c r="C290" s="12"/>
      <c r="D290" s="14"/>
      <c r="E290" s="14"/>
      <c r="F290" s="15"/>
      <c r="G290" s="15"/>
    </row>
    <row r="291" spans="3:7" s="1" customFormat="1" x14ac:dyDescent="0.3">
      <c r="C291" s="12"/>
      <c r="D291" s="14"/>
      <c r="E291" s="14"/>
      <c r="F291" s="15"/>
      <c r="G291" s="15"/>
    </row>
    <row r="292" spans="3:7" s="1" customFormat="1" x14ac:dyDescent="0.3">
      <c r="C292" s="12"/>
      <c r="D292" s="14"/>
      <c r="E292" s="14"/>
      <c r="F292" s="15"/>
      <c r="G292" s="15"/>
    </row>
    <row r="293" spans="3:7" s="1" customFormat="1" x14ac:dyDescent="0.3">
      <c r="C293" s="12"/>
      <c r="D293" s="14"/>
      <c r="E293" s="14"/>
      <c r="F293" s="15"/>
      <c r="G293" s="15"/>
    </row>
    <row r="294" spans="3:7" s="1" customFormat="1" x14ac:dyDescent="0.3">
      <c r="C294" s="12"/>
      <c r="D294" s="14"/>
      <c r="E294" s="14"/>
      <c r="F294" s="15"/>
      <c r="G294" s="15"/>
    </row>
    <row r="295" spans="3:7" s="1" customFormat="1" x14ac:dyDescent="0.3">
      <c r="C295" s="12"/>
      <c r="D295" s="14"/>
      <c r="E295" s="14"/>
      <c r="F295" s="15"/>
      <c r="G295" s="15"/>
    </row>
    <row r="296" spans="3:7" s="1" customFormat="1" x14ac:dyDescent="0.3">
      <c r="C296" s="12"/>
      <c r="D296" s="14"/>
      <c r="E296" s="14"/>
      <c r="F296" s="15"/>
      <c r="G296" s="15"/>
    </row>
    <row r="297" spans="3:7" s="1" customFormat="1" x14ac:dyDescent="0.3">
      <c r="C297" s="12"/>
      <c r="D297" s="14"/>
      <c r="E297" s="14"/>
      <c r="F297" s="15"/>
      <c r="G297" s="15"/>
    </row>
    <row r="298" spans="3:7" s="1" customFormat="1" x14ac:dyDescent="0.3">
      <c r="C298" s="12"/>
      <c r="D298" s="14"/>
      <c r="E298" s="14"/>
      <c r="F298" s="15"/>
      <c r="G298" s="15"/>
    </row>
    <row r="299" spans="3:7" s="1" customFormat="1" x14ac:dyDescent="0.3">
      <c r="C299" s="12"/>
      <c r="D299" s="14"/>
      <c r="E299" s="14"/>
      <c r="F299" s="15"/>
      <c r="G299" s="15"/>
    </row>
    <row r="300" spans="3:7" s="1" customFormat="1" x14ac:dyDescent="0.3">
      <c r="C300" s="12"/>
      <c r="D300" s="14"/>
      <c r="E300" s="14"/>
      <c r="F300" s="15"/>
      <c r="G300" s="15"/>
    </row>
    <row r="301" spans="3:7" s="1" customFormat="1" x14ac:dyDescent="0.3">
      <c r="C301" s="12"/>
      <c r="D301" s="14"/>
      <c r="E301" s="14"/>
      <c r="F301" s="15"/>
      <c r="G301" s="15"/>
    </row>
    <row r="302" spans="3:7" s="1" customFormat="1" x14ac:dyDescent="0.3">
      <c r="C302" s="12"/>
      <c r="D302" s="14"/>
      <c r="E302" s="14"/>
      <c r="F302" s="15"/>
      <c r="G302" s="15"/>
    </row>
    <row r="303" spans="3:7" s="1" customFormat="1" x14ac:dyDescent="0.3">
      <c r="C303" s="12"/>
      <c r="D303" s="14"/>
      <c r="E303" s="14"/>
      <c r="F303" s="15"/>
      <c r="G303" s="15"/>
    </row>
    <row r="304" spans="3:7" s="1" customFormat="1" x14ac:dyDescent="0.3">
      <c r="C304" s="12"/>
      <c r="D304" s="14"/>
      <c r="E304" s="14"/>
      <c r="F304" s="15"/>
      <c r="G304" s="15"/>
    </row>
    <row r="305" spans="3:7" s="1" customFormat="1" x14ac:dyDescent="0.3">
      <c r="C305" s="12"/>
      <c r="D305" s="14"/>
      <c r="E305" s="14"/>
      <c r="F305" s="15"/>
      <c r="G305" s="15"/>
    </row>
    <row r="306" spans="3:7" s="1" customFormat="1" x14ac:dyDescent="0.3">
      <c r="C306" s="12"/>
      <c r="D306" s="14"/>
      <c r="E306" s="14"/>
      <c r="F306" s="15"/>
      <c r="G306" s="15"/>
    </row>
    <row r="307" spans="3:7" s="1" customFormat="1" x14ac:dyDescent="0.3">
      <c r="C307" s="12"/>
      <c r="D307" s="14"/>
      <c r="E307" s="14"/>
      <c r="F307" s="15"/>
      <c r="G307" s="15"/>
    </row>
    <row r="308" spans="3:7" s="1" customFormat="1" x14ac:dyDescent="0.3">
      <c r="C308" s="12"/>
      <c r="D308" s="14"/>
      <c r="E308" s="14"/>
      <c r="F308" s="15"/>
      <c r="G308" s="15"/>
    </row>
    <row r="309" spans="3:7" s="1" customFormat="1" x14ac:dyDescent="0.3">
      <c r="C309" s="12"/>
      <c r="D309" s="14"/>
      <c r="E309" s="14"/>
      <c r="F309" s="15"/>
      <c r="G309" s="15"/>
    </row>
    <row r="310" spans="3:7" s="1" customFormat="1" x14ac:dyDescent="0.3">
      <c r="C310" s="12"/>
      <c r="D310" s="14"/>
      <c r="E310" s="14"/>
      <c r="F310" s="15"/>
      <c r="G310" s="15"/>
    </row>
    <row r="311" spans="3:7" s="1" customFormat="1" x14ac:dyDescent="0.3">
      <c r="C311" s="12"/>
      <c r="D311" s="14"/>
      <c r="E311" s="14"/>
      <c r="F311" s="15"/>
      <c r="G311" s="15"/>
    </row>
    <row r="312" spans="3:7" s="1" customFormat="1" x14ac:dyDescent="0.3">
      <c r="C312" s="12"/>
      <c r="D312" s="14"/>
      <c r="E312" s="14"/>
      <c r="F312" s="15"/>
      <c r="G312" s="15"/>
    </row>
    <row r="313" spans="3:7" s="1" customFormat="1" x14ac:dyDescent="0.3">
      <c r="C313" s="12"/>
      <c r="D313" s="14"/>
      <c r="E313" s="14"/>
      <c r="F313" s="15"/>
      <c r="G313" s="15"/>
    </row>
    <row r="314" spans="3:7" s="1" customFormat="1" x14ac:dyDescent="0.3">
      <c r="C314" s="12"/>
      <c r="D314" s="14"/>
      <c r="E314" s="14"/>
      <c r="F314" s="15"/>
      <c r="G314" s="15"/>
    </row>
    <row r="315" spans="3:7" s="1" customFormat="1" x14ac:dyDescent="0.3">
      <c r="C315" s="12"/>
      <c r="D315" s="14"/>
      <c r="E315" s="14"/>
      <c r="F315" s="15"/>
      <c r="G315" s="15"/>
    </row>
    <row r="316" spans="3:7" s="1" customFormat="1" x14ac:dyDescent="0.3">
      <c r="C316" s="12"/>
      <c r="D316" s="14"/>
      <c r="E316" s="14"/>
      <c r="F316" s="15"/>
      <c r="G316" s="15"/>
    </row>
    <row r="317" spans="3:7" s="1" customFormat="1" x14ac:dyDescent="0.3">
      <c r="C317" s="12"/>
      <c r="D317" s="14"/>
      <c r="E317" s="14"/>
      <c r="F317" s="15"/>
      <c r="G317" s="15"/>
    </row>
    <row r="318" spans="3:7" s="1" customFormat="1" x14ac:dyDescent="0.3">
      <c r="C318" s="12"/>
      <c r="D318" s="14"/>
      <c r="E318" s="14"/>
      <c r="F318" s="15"/>
      <c r="G318" s="15"/>
    </row>
    <row r="319" spans="3:7" s="1" customFormat="1" x14ac:dyDescent="0.3">
      <c r="C319" s="12"/>
      <c r="D319" s="14"/>
      <c r="E319" s="14"/>
      <c r="F319" s="15"/>
      <c r="G319" s="15"/>
    </row>
    <row r="320" spans="3:7" s="1" customFormat="1" x14ac:dyDescent="0.3">
      <c r="C320" s="12"/>
      <c r="D320" s="14"/>
      <c r="E320" s="14"/>
      <c r="F320" s="15"/>
      <c r="G320" s="15"/>
    </row>
    <row r="321" spans="3:7" s="1" customFormat="1" x14ac:dyDescent="0.3">
      <c r="C321" s="12"/>
      <c r="D321" s="14"/>
      <c r="E321" s="14"/>
      <c r="F321" s="15"/>
      <c r="G321" s="15"/>
    </row>
    <row r="322" spans="3:7" s="1" customFormat="1" x14ac:dyDescent="0.3">
      <c r="C322" s="12"/>
      <c r="D322" s="14"/>
      <c r="E322" s="14"/>
      <c r="F322" s="15"/>
      <c r="G322" s="15"/>
    </row>
    <row r="323" spans="3:7" s="1" customFormat="1" x14ac:dyDescent="0.3">
      <c r="C323" s="12"/>
      <c r="D323" s="14"/>
      <c r="E323" s="14"/>
      <c r="F323" s="15"/>
      <c r="G323" s="15"/>
    </row>
    <row r="324" spans="3:7" s="1" customFormat="1" x14ac:dyDescent="0.3">
      <c r="C324" s="12"/>
      <c r="D324" s="14"/>
      <c r="E324" s="14"/>
      <c r="F324" s="15"/>
      <c r="G324" s="15"/>
    </row>
    <row r="325" spans="3:7" s="1" customFormat="1" x14ac:dyDescent="0.3">
      <c r="C325" s="12"/>
      <c r="D325" s="14"/>
      <c r="E325" s="14"/>
      <c r="F325" s="15"/>
      <c r="G325" s="15"/>
    </row>
    <row r="326" spans="3:7" s="1" customFormat="1" x14ac:dyDescent="0.3">
      <c r="C326" s="12"/>
      <c r="D326" s="14"/>
      <c r="E326" s="14"/>
      <c r="F326" s="15"/>
      <c r="G326" s="15"/>
    </row>
    <row r="327" spans="3:7" s="1" customFormat="1" x14ac:dyDescent="0.3">
      <c r="C327" s="12"/>
      <c r="D327" s="14"/>
      <c r="E327" s="14"/>
      <c r="F327" s="15"/>
      <c r="G327" s="15"/>
    </row>
    <row r="328" spans="3:7" s="1" customFormat="1" x14ac:dyDescent="0.3">
      <c r="C328" s="12"/>
      <c r="D328" s="14"/>
      <c r="E328" s="14"/>
      <c r="F328" s="15"/>
      <c r="G328" s="15"/>
    </row>
    <row r="329" spans="3:7" s="1" customFormat="1" x14ac:dyDescent="0.3">
      <c r="C329" s="12"/>
      <c r="D329" s="14"/>
      <c r="E329" s="14"/>
      <c r="F329" s="15"/>
      <c r="G329" s="15"/>
    </row>
    <row r="330" spans="3:7" s="1" customFormat="1" x14ac:dyDescent="0.3">
      <c r="C330" s="12"/>
      <c r="D330" s="14"/>
      <c r="E330" s="14"/>
      <c r="F330" s="15"/>
      <c r="G330" s="15"/>
    </row>
    <row r="331" spans="3:7" s="1" customFormat="1" x14ac:dyDescent="0.3">
      <c r="C331" s="12"/>
      <c r="D331" s="14"/>
      <c r="E331" s="14"/>
      <c r="F331" s="15"/>
      <c r="G331" s="15"/>
    </row>
    <row r="332" spans="3:7" s="1" customFormat="1" x14ac:dyDescent="0.3">
      <c r="C332" s="12"/>
      <c r="D332" s="14"/>
      <c r="E332" s="14"/>
      <c r="F332" s="15"/>
      <c r="G332" s="15"/>
    </row>
    <row r="333" spans="3:7" s="1" customFormat="1" x14ac:dyDescent="0.3">
      <c r="C333" s="12"/>
      <c r="D333" s="14"/>
      <c r="E333" s="14"/>
      <c r="F333" s="15"/>
      <c r="G333" s="15"/>
    </row>
    <row r="334" spans="3:7" s="1" customFormat="1" x14ac:dyDescent="0.3">
      <c r="C334" s="12"/>
      <c r="D334" s="14"/>
      <c r="E334" s="14"/>
      <c r="F334" s="15"/>
      <c r="G334" s="15"/>
    </row>
    <row r="335" spans="3:7" s="1" customFormat="1" x14ac:dyDescent="0.3">
      <c r="C335" s="12"/>
      <c r="D335" s="14"/>
      <c r="E335" s="14"/>
      <c r="F335" s="15"/>
      <c r="G335" s="15"/>
    </row>
    <row r="336" spans="3:7" s="1" customFormat="1" x14ac:dyDescent="0.3">
      <c r="C336" s="12"/>
      <c r="D336" s="14"/>
      <c r="E336" s="14"/>
      <c r="F336" s="15"/>
      <c r="G336" s="15"/>
    </row>
    <row r="337" spans="3:7" s="1" customFormat="1" x14ac:dyDescent="0.3">
      <c r="C337" s="12"/>
      <c r="D337" s="14"/>
      <c r="E337" s="14"/>
      <c r="F337" s="15"/>
      <c r="G337" s="15"/>
    </row>
    <row r="338" spans="3:7" s="1" customFormat="1" x14ac:dyDescent="0.3">
      <c r="C338" s="12"/>
      <c r="D338" s="14"/>
      <c r="E338" s="14"/>
      <c r="F338" s="15"/>
      <c r="G338" s="15"/>
    </row>
    <row r="339" spans="3:7" s="1" customFormat="1" x14ac:dyDescent="0.3">
      <c r="C339" s="12"/>
      <c r="D339" s="14"/>
      <c r="E339" s="14"/>
      <c r="F339" s="15"/>
      <c r="G339" s="15"/>
    </row>
    <row r="340" spans="3:7" s="1" customFormat="1" x14ac:dyDescent="0.3">
      <c r="C340" s="12"/>
      <c r="D340" s="14"/>
      <c r="E340" s="14"/>
      <c r="F340" s="15"/>
      <c r="G340" s="15"/>
    </row>
    <row r="341" spans="3:7" s="1" customFormat="1" x14ac:dyDescent="0.3">
      <c r="C341" s="12"/>
      <c r="D341" s="14"/>
      <c r="E341" s="14"/>
      <c r="F341" s="15"/>
      <c r="G341" s="15"/>
    </row>
    <row r="342" spans="3:7" s="1" customFormat="1" x14ac:dyDescent="0.3">
      <c r="C342" s="12"/>
      <c r="D342" s="14"/>
      <c r="E342" s="14"/>
      <c r="F342" s="15"/>
      <c r="G342" s="15"/>
    </row>
    <row r="343" spans="3:7" s="1" customFormat="1" x14ac:dyDescent="0.3">
      <c r="C343" s="12"/>
      <c r="D343" s="14"/>
      <c r="E343" s="14"/>
      <c r="F343" s="15"/>
      <c r="G343" s="15"/>
    </row>
    <row r="344" spans="3:7" s="1" customFormat="1" x14ac:dyDescent="0.3">
      <c r="C344" s="12"/>
      <c r="D344" s="14"/>
      <c r="E344" s="14"/>
      <c r="F344" s="15"/>
      <c r="G344" s="15"/>
    </row>
    <row r="345" spans="3:7" s="1" customFormat="1" x14ac:dyDescent="0.3">
      <c r="C345" s="12"/>
      <c r="D345" s="14"/>
      <c r="E345" s="14"/>
      <c r="F345" s="15"/>
      <c r="G345" s="15"/>
    </row>
    <row r="346" spans="3:7" s="1" customFormat="1" x14ac:dyDescent="0.3">
      <c r="C346" s="12"/>
      <c r="D346" s="14"/>
      <c r="E346" s="14"/>
      <c r="F346" s="15"/>
      <c r="G346" s="15"/>
    </row>
    <row r="347" spans="3:7" s="1" customFormat="1" x14ac:dyDescent="0.3">
      <c r="C347" s="12"/>
      <c r="D347" s="14"/>
      <c r="E347" s="14"/>
      <c r="F347" s="15"/>
      <c r="G347" s="15"/>
    </row>
    <row r="348" spans="3:7" s="1" customFormat="1" x14ac:dyDescent="0.3">
      <c r="C348" s="12"/>
      <c r="D348" s="14"/>
      <c r="E348" s="14"/>
      <c r="F348" s="15"/>
      <c r="G348" s="15"/>
    </row>
    <row r="349" spans="3:7" s="1" customFormat="1" x14ac:dyDescent="0.3">
      <c r="C349" s="12"/>
      <c r="D349" s="14"/>
      <c r="E349" s="14"/>
      <c r="F349" s="15"/>
      <c r="G349" s="15"/>
    </row>
    <row r="350" spans="3:7" s="1" customFormat="1" x14ac:dyDescent="0.3">
      <c r="C350" s="12"/>
      <c r="D350" s="14"/>
      <c r="E350" s="14"/>
      <c r="F350" s="15"/>
      <c r="G350" s="15"/>
    </row>
    <row r="351" spans="3:7" s="1" customFormat="1" x14ac:dyDescent="0.3">
      <c r="C351" s="12"/>
      <c r="D351" s="14"/>
      <c r="E351" s="14"/>
      <c r="F351" s="15"/>
      <c r="G351" s="15"/>
    </row>
    <row r="352" spans="3:7" s="1" customFormat="1" x14ac:dyDescent="0.3">
      <c r="C352" s="12"/>
      <c r="D352" s="14"/>
      <c r="E352" s="14"/>
      <c r="F352" s="15"/>
      <c r="G352" s="15"/>
    </row>
    <row r="353" spans="2:10" s="1" customFormat="1" x14ac:dyDescent="0.3">
      <c r="C353" s="12"/>
      <c r="D353" s="14"/>
      <c r="E353" s="14"/>
      <c r="F353" s="15"/>
      <c r="G353" s="15"/>
    </row>
    <row r="354" spans="2:10" x14ac:dyDescent="0.3">
      <c r="B354" s="1"/>
      <c r="J354" s="1"/>
    </row>
    <row r="355" spans="2:10" x14ac:dyDescent="0.3">
      <c r="J355" s="1"/>
    </row>
    <row r="356" spans="2:10" x14ac:dyDescent="0.3">
      <c r="J356" s="1"/>
    </row>
    <row r="357" spans="2:10" x14ac:dyDescent="0.3">
      <c r="J357" s="1"/>
    </row>
    <row r="358" spans="2:10" x14ac:dyDescent="0.3">
      <c r="J358" s="1"/>
    </row>
    <row r="359" spans="2:10" x14ac:dyDescent="0.3">
      <c r="J359" s="1"/>
    </row>
    <row r="360" spans="2:10" x14ac:dyDescent="0.3">
      <c r="J360" s="1"/>
    </row>
    <row r="361" spans="2:10" x14ac:dyDescent="0.3">
      <c r="J361" s="1"/>
    </row>
    <row r="362" spans="2:10" x14ac:dyDescent="0.3">
      <c r="J362" s="1"/>
    </row>
    <row r="363" spans="2:10" x14ac:dyDescent="0.3">
      <c r="J363" s="1"/>
    </row>
  </sheetData>
  <mergeCells count="121">
    <mergeCell ref="C155:E156"/>
    <mergeCell ref="F155:I155"/>
    <mergeCell ref="F143:G143"/>
    <mergeCell ref="F144:G144"/>
    <mergeCell ref="C145:H145"/>
    <mergeCell ref="C146:H146"/>
    <mergeCell ref="C147:H147"/>
    <mergeCell ref="C148:H148"/>
    <mergeCell ref="J136:J137"/>
    <mergeCell ref="F138:G138"/>
    <mergeCell ref="F139:G139"/>
    <mergeCell ref="F140:G140"/>
    <mergeCell ref="F141:G141"/>
    <mergeCell ref="F142:G142"/>
    <mergeCell ref="C128:I128"/>
    <mergeCell ref="C129:I129"/>
    <mergeCell ref="C134:H134"/>
    <mergeCell ref="C135:I135"/>
    <mergeCell ref="C136:C137"/>
    <mergeCell ref="D136:D137"/>
    <mergeCell ref="E136:E137"/>
    <mergeCell ref="F136:G137"/>
    <mergeCell ref="C124:H124"/>
    <mergeCell ref="C125:C126"/>
    <mergeCell ref="D125:D127"/>
    <mergeCell ref="E125:E127"/>
    <mergeCell ref="F125:F126"/>
    <mergeCell ref="H125:H126"/>
    <mergeCell ref="C115:I115"/>
    <mergeCell ref="C116:I116"/>
    <mergeCell ref="C117:I117"/>
    <mergeCell ref="C120:I120"/>
    <mergeCell ref="C122:H122"/>
    <mergeCell ref="C123:H123"/>
    <mergeCell ref="I106:K106"/>
    <mergeCell ref="C109:I109"/>
    <mergeCell ref="C110:I111"/>
    <mergeCell ref="C112:C113"/>
    <mergeCell ref="D112:D114"/>
    <mergeCell ref="F112:F113"/>
    <mergeCell ref="G112:G113"/>
    <mergeCell ref="H112:H113"/>
    <mergeCell ref="C96:E97"/>
    <mergeCell ref="F96:I96"/>
    <mergeCell ref="B99:K99"/>
    <mergeCell ref="B103:C105"/>
    <mergeCell ref="D103:H104"/>
    <mergeCell ref="I103:K103"/>
    <mergeCell ref="I104:K104"/>
    <mergeCell ref="D105:H106"/>
    <mergeCell ref="I105:K105"/>
    <mergeCell ref="B106:C106"/>
    <mergeCell ref="C80:I80"/>
    <mergeCell ref="C81:I81"/>
    <mergeCell ref="C86:H86"/>
    <mergeCell ref="C87:H87"/>
    <mergeCell ref="C88:H88"/>
    <mergeCell ref="C89:H89"/>
    <mergeCell ref="C76:H76"/>
    <mergeCell ref="C77:C78"/>
    <mergeCell ref="D77:D79"/>
    <mergeCell ref="E77:E79"/>
    <mergeCell ref="F77:F78"/>
    <mergeCell ref="H77:H78"/>
    <mergeCell ref="C65:I65"/>
    <mergeCell ref="C66:I66"/>
    <mergeCell ref="C67:I67"/>
    <mergeCell ref="C70:I70"/>
    <mergeCell ref="C74:H74"/>
    <mergeCell ref="C75:H75"/>
    <mergeCell ref="I56:K56"/>
    <mergeCell ref="C59:I59"/>
    <mergeCell ref="C60:I61"/>
    <mergeCell ref="C62:C63"/>
    <mergeCell ref="D62:D64"/>
    <mergeCell ref="F62:F63"/>
    <mergeCell ref="G62:G63"/>
    <mergeCell ref="H62:H63"/>
    <mergeCell ref="C46:E47"/>
    <mergeCell ref="F46:I46"/>
    <mergeCell ref="B49:K49"/>
    <mergeCell ref="B53:C55"/>
    <mergeCell ref="D53:H54"/>
    <mergeCell ref="I53:K53"/>
    <mergeCell ref="I54:K54"/>
    <mergeCell ref="D55:H56"/>
    <mergeCell ref="I55:K55"/>
    <mergeCell ref="B56:C56"/>
    <mergeCell ref="C30:I30"/>
    <mergeCell ref="C31:I31"/>
    <mergeCell ref="C36:H36"/>
    <mergeCell ref="C37:H37"/>
    <mergeCell ref="C38:H38"/>
    <mergeCell ref="C39:H39"/>
    <mergeCell ref="C26:H26"/>
    <mergeCell ref="C27:C28"/>
    <mergeCell ref="D27:D29"/>
    <mergeCell ref="E27:E29"/>
    <mergeCell ref="F27:F28"/>
    <mergeCell ref="H27:H28"/>
    <mergeCell ref="C15:I15"/>
    <mergeCell ref="C16:I16"/>
    <mergeCell ref="C17:I17"/>
    <mergeCell ref="C20:I20"/>
    <mergeCell ref="C24:H24"/>
    <mergeCell ref="C25:H25"/>
    <mergeCell ref="C9:I9"/>
    <mergeCell ref="C10:I11"/>
    <mergeCell ref="C12:C13"/>
    <mergeCell ref="D12:D14"/>
    <mergeCell ref="F12:F13"/>
    <mergeCell ref="G12:G13"/>
    <mergeCell ref="H12:H13"/>
    <mergeCell ref="B2:C4"/>
    <mergeCell ref="D2:H3"/>
    <mergeCell ref="I2:K2"/>
    <mergeCell ref="I3:K3"/>
    <mergeCell ref="D4:H5"/>
    <mergeCell ref="I4:K4"/>
    <mergeCell ref="B5:C5"/>
    <mergeCell ref="I5:K5"/>
  </mergeCells>
  <printOptions horizontalCentered="1" verticalCentered="1"/>
  <pageMargins left="0" right="0.11811023622047245" top="0" bottom="0" header="0" footer="0"/>
  <pageSetup scale="50" orientation="portrait" r:id="rId1"/>
  <rowBreaks count="1" manualBreakCount="1">
    <brk id="50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0"/>
  <sheetViews>
    <sheetView workbookViewId="0">
      <selection activeCell="A4" sqref="A4"/>
    </sheetView>
  </sheetViews>
  <sheetFormatPr baseColWidth="10" defaultRowHeight="16.5" x14ac:dyDescent="0.3"/>
  <cols>
    <col min="9" max="9" width="15.42578125" bestFit="1" customWidth="1"/>
  </cols>
  <sheetData>
    <row r="1" spans="1:9" ht="24" thickBot="1" x14ac:dyDescent="0.4">
      <c r="A1" s="244" t="s">
        <v>110</v>
      </c>
      <c r="B1" s="245"/>
      <c r="C1" s="245"/>
      <c r="D1" s="245"/>
      <c r="E1" s="245"/>
      <c r="F1" s="245"/>
      <c r="G1" s="245"/>
      <c r="H1" s="245"/>
      <c r="I1" s="246"/>
    </row>
    <row r="2" spans="1:9" ht="17.25" customHeight="1" x14ac:dyDescent="0.3">
      <c r="A2" s="247" t="s">
        <v>111</v>
      </c>
      <c r="B2" s="248"/>
      <c r="C2" s="248"/>
      <c r="D2" s="248"/>
      <c r="E2" s="248"/>
      <c r="F2" s="248"/>
      <c r="G2" s="248"/>
      <c r="H2" s="248"/>
      <c r="I2" s="249"/>
    </row>
    <row r="3" spans="1:9" x14ac:dyDescent="0.3">
      <c r="A3" s="367" t="s">
        <v>178</v>
      </c>
      <c r="B3" s="368"/>
      <c r="C3" s="368"/>
      <c r="D3" s="368"/>
      <c r="E3" s="368"/>
      <c r="F3" s="368"/>
      <c r="G3" s="368"/>
      <c r="H3" s="368"/>
      <c r="I3" s="369"/>
    </row>
    <row r="4" spans="1:9" ht="14.25" customHeight="1" x14ac:dyDescent="0.3">
      <c r="A4" s="142"/>
      <c r="B4" s="143"/>
      <c r="C4" s="143"/>
      <c r="D4" s="143"/>
      <c r="E4" s="143"/>
      <c r="F4" s="143"/>
      <c r="G4" s="143"/>
      <c r="H4" s="143"/>
      <c r="I4" s="144"/>
    </row>
    <row r="5" spans="1:9" x14ac:dyDescent="0.3">
      <c r="A5" s="250" t="s">
        <v>134</v>
      </c>
      <c r="B5" s="251"/>
      <c r="C5" s="251"/>
      <c r="D5" s="251"/>
      <c r="E5" s="251"/>
      <c r="F5" s="251"/>
      <c r="G5" s="251"/>
      <c r="H5" s="251"/>
      <c r="I5" s="252"/>
    </row>
    <row r="6" spans="1:9" x14ac:dyDescent="0.3">
      <c r="A6" s="253"/>
      <c r="B6" s="254"/>
      <c r="C6" s="254"/>
      <c r="D6" s="254"/>
      <c r="E6" s="254"/>
      <c r="F6" s="254"/>
      <c r="G6" s="254"/>
      <c r="H6" s="254"/>
      <c r="I6" s="145"/>
    </row>
    <row r="7" spans="1:9" ht="16.5" customHeight="1" x14ac:dyDescent="0.3">
      <c r="A7" s="146"/>
      <c r="B7" s="141"/>
      <c r="C7" s="147" t="s">
        <v>12</v>
      </c>
      <c r="D7" s="148"/>
      <c r="E7" s="148"/>
      <c r="F7" s="148"/>
      <c r="G7" s="148"/>
      <c r="H7" s="149"/>
      <c r="I7" s="150" t="s">
        <v>55</v>
      </c>
    </row>
    <row r="8" spans="1:9" x14ac:dyDescent="0.3">
      <c r="A8" s="152" t="s">
        <v>75</v>
      </c>
      <c r="B8" s="238" t="s">
        <v>56</v>
      </c>
      <c r="C8" s="233"/>
      <c r="D8" s="233"/>
      <c r="E8" s="233"/>
      <c r="F8" s="233"/>
      <c r="G8" s="233"/>
      <c r="H8" s="233"/>
      <c r="I8" s="239"/>
    </row>
    <row r="9" spans="1:9" x14ac:dyDescent="0.3">
      <c r="A9" s="153" t="s">
        <v>76</v>
      </c>
      <c r="B9" s="232" t="s">
        <v>77</v>
      </c>
      <c r="C9" s="233"/>
      <c r="D9" s="233"/>
      <c r="E9" s="233"/>
      <c r="F9" s="233"/>
      <c r="G9" s="233"/>
      <c r="H9" s="234"/>
      <c r="I9" s="154">
        <v>1</v>
      </c>
    </row>
    <row r="10" spans="1:9" x14ac:dyDescent="0.3">
      <c r="A10" s="153" t="s">
        <v>78</v>
      </c>
      <c r="B10" s="232" t="s">
        <v>57</v>
      </c>
      <c r="C10" s="233"/>
      <c r="D10" s="233"/>
      <c r="E10" s="155">
        <v>1</v>
      </c>
      <c r="F10" s="156" t="s">
        <v>79</v>
      </c>
      <c r="G10" s="140"/>
      <c r="H10" s="157"/>
      <c r="I10" s="154">
        <f>1/12</f>
        <v>8.3333333333333329E-2</v>
      </c>
    </row>
    <row r="11" spans="1:9" x14ac:dyDescent="0.3">
      <c r="A11" s="153" t="s">
        <v>80</v>
      </c>
      <c r="B11" s="232" t="s">
        <v>58</v>
      </c>
      <c r="C11" s="233"/>
      <c r="D11" s="233"/>
      <c r="E11" s="155">
        <v>1</v>
      </c>
      <c r="F11" s="156" t="s">
        <v>79</v>
      </c>
      <c r="G11" s="140"/>
      <c r="H11" s="157"/>
      <c r="I11" s="154">
        <f>1/12</f>
        <v>8.3333333333333329E-2</v>
      </c>
    </row>
    <row r="12" spans="1:9" x14ac:dyDescent="0.3">
      <c r="A12" s="153" t="s">
        <v>81</v>
      </c>
      <c r="B12" s="232" t="s">
        <v>59</v>
      </c>
      <c r="C12" s="233"/>
      <c r="D12" s="233"/>
      <c r="E12" s="155">
        <v>0.01</v>
      </c>
      <c r="F12" s="156" t="s">
        <v>82</v>
      </c>
      <c r="G12" s="140"/>
      <c r="H12" s="157"/>
      <c r="I12" s="154">
        <v>0.01</v>
      </c>
    </row>
    <row r="13" spans="1:9" x14ac:dyDescent="0.3">
      <c r="A13" s="153" t="s">
        <v>83</v>
      </c>
      <c r="B13" s="232" t="s">
        <v>60</v>
      </c>
      <c r="C13" s="233"/>
      <c r="D13" s="233"/>
      <c r="E13" s="233"/>
      <c r="F13" s="233"/>
      <c r="G13" s="233"/>
      <c r="H13" s="234"/>
      <c r="I13" s="154">
        <f>+I11/2</f>
        <v>4.1666666666666664E-2</v>
      </c>
    </row>
    <row r="14" spans="1:9" x14ac:dyDescent="0.3">
      <c r="A14" s="153" t="s">
        <v>84</v>
      </c>
      <c r="B14" s="232" t="s">
        <v>85</v>
      </c>
      <c r="C14" s="233"/>
      <c r="D14" s="233"/>
      <c r="E14" s="233"/>
      <c r="F14" s="233"/>
      <c r="G14" s="233"/>
      <c r="H14" s="234"/>
      <c r="I14" s="154">
        <v>0.20499999999999999</v>
      </c>
    </row>
    <row r="15" spans="1:9" x14ac:dyDescent="0.3">
      <c r="A15" s="153" t="s">
        <v>86</v>
      </c>
      <c r="B15" s="232" t="s">
        <v>61</v>
      </c>
      <c r="C15" s="233"/>
      <c r="D15" s="233"/>
      <c r="E15" s="233"/>
      <c r="F15" s="233"/>
      <c r="G15" s="233"/>
      <c r="H15" s="234"/>
      <c r="I15" s="154">
        <v>0.04</v>
      </c>
    </row>
    <row r="16" spans="1:9" x14ac:dyDescent="0.3">
      <c r="A16" s="153" t="s">
        <v>87</v>
      </c>
      <c r="B16" s="232" t="s">
        <v>88</v>
      </c>
      <c r="C16" s="233"/>
      <c r="D16" s="233"/>
      <c r="E16" s="233"/>
      <c r="F16" s="233"/>
      <c r="G16" s="233"/>
      <c r="H16" s="234"/>
      <c r="I16" s="154">
        <v>2.5000000000000001E-2</v>
      </c>
    </row>
    <row r="17" spans="1:9" x14ac:dyDescent="0.3">
      <c r="A17" s="153" t="s">
        <v>89</v>
      </c>
      <c r="B17" s="232" t="s">
        <v>62</v>
      </c>
      <c r="C17" s="233"/>
      <c r="D17" s="233"/>
      <c r="E17" s="233"/>
      <c r="F17" s="233"/>
      <c r="G17" s="233"/>
      <c r="H17" s="234"/>
      <c r="I17" s="154">
        <v>0.02</v>
      </c>
    </row>
    <row r="18" spans="1:9" ht="16.5" customHeight="1" x14ac:dyDescent="0.3">
      <c r="A18" s="153" t="s">
        <v>90</v>
      </c>
      <c r="B18" s="232" t="s">
        <v>63</v>
      </c>
      <c r="C18" s="233"/>
      <c r="D18" s="233"/>
      <c r="E18" s="233"/>
      <c r="F18" s="233"/>
      <c r="G18" s="233"/>
      <c r="H18" s="234"/>
      <c r="I18" s="154">
        <v>0.03</v>
      </c>
    </row>
    <row r="19" spans="1:9" ht="16.5" customHeight="1" x14ac:dyDescent="0.3">
      <c r="A19" s="153" t="s">
        <v>91</v>
      </c>
      <c r="B19" s="243" t="s">
        <v>92</v>
      </c>
      <c r="C19" s="233"/>
      <c r="D19" s="233"/>
      <c r="E19" s="233"/>
      <c r="F19" s="233"/>
      <c r="G19" s="233"/>
      <c r="H19" s="234"/>
      <c r="I19" s="158">
        <v>0.01</v>
      </c>
    </row>
    <row r="20" spans="1:9" x14ac:dyDescent="0.3">
      <c r="A20" s="153" t="s">
        <v>93</v>
      </c>
      <c r="B20" s="232" t="s">
        <v>64</v>
      </c>
      <c r="C20" s="233"/>
      <c r="D20" s="233"/>
      <c r="E20" s="233"/>
      <c r="F20" s="233"/>
      <c r="G20" s="233"/>
      <c r="H20" s="234"/>
      <c r="I20" s="154">
        <v>2.1700000000000001E-2</v>
      </c>
    </row>
    <row r="21" spans="1:9" x14ac:dyDescent="0.3">
      <c r="A21" s="159"/>
      <c r="B21" s="141"/>
      <c r="C21" s="140"/>
      <c r="D21" s="140"/>
      <c r="E21" s="140"/>
      <c r="F21" s="235" t="s">
        <v>94</v>
      </c>
      <c r="G21" s="233"/>
      <c r="H21" s="234"/>
      <c r="I21" s="160">
        <f>SUM(I9:I20)</f>
        <v>1.5700333333333334</v>
      </c>
    </row>
    <row r="22" spans="1:9" ht="16.5" customHeight="1" x14ac:dyDescent="0.3">
      <c r="A22" s="161"/>
      <c r="B22" s="140"/>
      <c r="C22" s="140"/>
      <c r="D22" s="140"/>
      <c r="E22" s="140"/>
      <c r="F22" s="140"/>
      <c r="G22" s="140"/>
      <c r="H22" s="155"/>
      <c r="I22" s="162"/>
    </row>
    <row r="23" spans="1:9" x14ac:dyDescent="0.3">
      <c r="A23" s="152" t="s">
        <v>95</v>
      </c>
      <c r="B23" s="238" t="s">
        <v>65</v>
      </c>
      <c r="C23" s="233"/>
      <c r="D23" s="233"/>
      <c r="E23" s="233"/>
      <c r="F23" s="233"/>
      <c r="G23" s="233"/>
      <c r="H23" s="233"/>
      <c r="I23" s="239"/>
    </row>
    <row r="24" spans="1:9" x14ac:dyDescent="0.3">
      <c r="A24" s="153" t="s">
        <v>96</v>
      </c>
      <c r="B24" s="232" t="s">
        <v>66</v>
      </c>
      <c r="C24" s="233"/>
      <c r="D24" s="233"/>
      <c r="E24" s="233"/>
      <c r="F24" s="233"/>
      <c r="G24" s="233"/>
      <c r="H24" s="234"/>
      <c r="I24" s="154">
        <v>0.08</v>
      </c>
    </row>
    <row r="25" spans="1:9" x14ac:dyDescent="0.3">
      <c r="A25" s="153" t="s">
        <v>97</v>
      </c>
      <c r="B25" s="232" t="s">
        <v>67</v>
      </c>
      <c r="C25" s="233"/>
      <c r="D25" s="233"/>
      <c r="E25" s="233"/>
      <c r="F25" s="233"/>
      <c r="G25" s="233"/>
      <c r="H25" s="234"/>
      <c r="I25" s="154">
        <v>0.04</v>
      </c>
    </row>
    <row r="26" spans="1:9" x14ac:dyDescent="0.3">
      <c r="A26" s="153" t="s">
        <v>98</v>
      </c>
      <c r="B26" s="232" t="s">
        <v>99</v>
      </c>
      <c r="C26" s="233"/>
      <c r="D26" s="233"/>
      <c r="E26" s="233"/>
      <c r="F26" s="233"/>
      <c r="G26" s="233"/>
      <c r="H26" s="234"/>
      <c r="I26" s="154">
        <v>0.05</v>
      </c>
    </row>
    <row r="27" spans="1:9" x14ac:dyDescent="0.3">
      <c r="A27" s="159"/>
      <c r="B27" s="141"/>
      <c r="C27" s="140"/>
      <c r="D27" s="140"/>
      <c r="E27" s="140"/>
      <c r="F27" s="235" t="s">
        <v>94</v>
      </c>
      <c r="G27" s="233"/>
      <c r="H27" s="234"/>
      <c r="I27" s="160">
        <f>SUM(I24:I26)</f>
        <v>0.16999999999999998</v>
      </c>
    </row>
    <row r="28" spans="1:9" ht="16.5" customHeight="1" x14ac:dyDescent="0.3">
      <c r="A28" s="161"/>
      <c r="B28" s="140"/>
      <c r="C28" s="140"/>
      <c r="D28" s="140"/>
      <c r="E28" s="140"/>
      <c r="F28" s="140"/>
      <c r="G28" s="140"/>
      <c r="H28" s="155"/>
      <c r="I28" s="162"/>
    </row>
    <row r="29" spans="1:9" x14ac:dyDescent="0.3">
      <c r="A29" s="152" t="s">
        <v>100</v>
      </c>
      <c r="B29" s="238" t="s">
        <v>68</v>
      </c>
      <c r="C29" s="233"/>
      <c r="D29" s="233"/>
      <c r="E29" s="233"/>
      <c r="F29" s="233"/>
      <c r="G29" s="233"/>
      <c r="H29" s="233"/>
      <c r="I29" s="239"/>
    </row>
    <row r="30" spans="1:9" x14ac:dyDescent="0.3">
      <c r="A30" s="153" t="s">
        <v>101</v>
      </c>
      <c r="B30" s="232" t="s">
        <v>69</v>
      </c>
      <c r="C30" s="233"/>
      <c r="D30" s="233"/>
      <c r="E30" s="233"/>
      <c r="F30" s="233"/>
      <c r="G30" s="233"/>
      <c r="H30" s="234"/>
      <c r="I30" s="154">
        <v>0.08</v>
      </c>
    </row>
    <row r="31" spans="1:9" x14ac:dyDescent="0.3">
      <c r="A31" s="153" t="s">
        <v>98</v>
      </c>
      <c r="B31" s="232" t="s">
        <v>102</v>
      </c>
      <c r="C31" s="233"/>
      <c r="D31" s="233"/>
      <c r="E31" s="233"/>
      <c r="F31" s="233"/>
      <c r="G31" s="233"/>
      <c r="H31" s="234"/>
      <c r="I31" s="154">
        <v>0.05</v>
      </c>
    </row>
    <row r="32" spans="1:9" x14ac:dyDescent="0.3">
      <c r="A32" s="153" t="s">
        <v>103</v>
      </c>
      <c r="B32" s="232" t="s">
        <v>70</v>
      </c>
      <c r="C32" s="233"/>
      <c r="D32" s="233"/>
      <c r="E32" s="233"/>
      <c r="F32" s="233"/>
      <c r="G32" s="233"/>
      <c r="H32" s="234"/>
      <c r="I32" s="154">
        <v>0.03</v>
      </c>
    </row>
    <row r="33" spans="1:9" x14ac:dyDescent="0.3">
      <c r="A33" s="153" t="s">
        <v>104</v>
      </c>
      <c r="B33" s="232" t="s">
        <v>71</v>
      </c>
      <c r="C33" s="233"/>
      <c r="D33" s="233"/>
      <c r="E33" s="233"/>
      <c r="F33" s="233"/>
      <c r="G33" s="233"/>
      <c r="H33" s="234"/>
      <c r="I33" s="154">
        <v>0.05</v>
      </c>
    </row>
    <row r="34" spans="1:9" x14ac:dyDescent="0.3">
      <c r="A34" s="153" t="s">
        <v>105</v>
      </c>
      <c r="B34" s="232" t="s">
        <v>72</v>
      </c>
      <c r="C34" s="233"/>
      <c r="D34" s="233"/>
      <c r="E34" s="233"/>
      <c r="F34" s="233"/>
      <c r="G34" s="233"/>
      <c r="H34" s="234"/>
      <c r="I34" s="154">
        <v>0.04</v>
      </c>
    </row>
    <row r="35" spans="1:9" x14ac:dyDescent="0.3">
      <c r="A35" s="153"/>
      <c r="B35" s="141"/>
      <c r="C35" s="140"/>
      <c r="D35" s="140"/>
      <c r="E35" s="140"/>
      <c r="F35" s="235" t="s">
        <v>94</v>
      </c>
      <c r="G35" s="233"/>
      <c r="H35" s="234"/>
      <c r="I35" s="160">
        <f>SUM(I30:I34)</f>
        <v>0.25</v>
      </c>
    </row>
    <row r="36" spans="1:9" ht="16.5" customHeight="1" x14ac:dyDescent="0.3">
      <c r="A36" s="163"/>
      <c r="B36" s="140"/>
      <c r="C36" s="140"/>
      <c r="D36" s="140"/>
      <c r="E36" s="140"/>
      <c r="F36" s="140"/>
      <c r="G36" s="140"/>
      <c r="H36" s="155"/>
      <c r="I36" s="162"/>
    </row>
    <row r="37" spans="1:9" x14ac:dyDescent="0.3">
      <c r="A37" s="152" t="s">
        <v>106</v>
      </c>
      <c r="B37" s="238" t="s">
        <v>73</v>
      </c>
      <c r="C37" s="233"/>
      <c r="D37" s="233"/>
      <c r="E37" s="233"/>
      <c r="F37" s="233"/>
      <c r="G37" s="233"/>
      <c r="H37" s="233"/>
      <c r="I37" s="239"/>
    </row>
    <row r="38" spans="1:9" x14ac:dyDescent="0.3">
      <c r="A38" s="153">
        <v>4.0999999999999996</v>
      </c>
      <c r="B38" s="232" t="s">
        <v>74</v>
      </c>
      <c r="C38" s="233"/>
      <c r="D38" s="233"/>
      <c r="E38" s="233"/>
      <c r="F38" s="233"/>
      <c r="G38" s="233"/>
      <c r="H38" s="234"/>
      <c r="I38" s="154">
        <v>0.04</v>
      </c>
    </row>
    <row r="39" spans="1:9" x14ac:dyDescent="0.3">
      <c r="A39" s="153"/>
      <c r="B39" s="141"/>
      <c r="C39" s="140"/>
      <c r="D39" s="140"/>
      <c r="E39" s="140"/>
      <c r="F39" s="235" t="s">
        <v>94</v>
      </c>
      <c r="G39" s="233"/>
      <c r="H39" s="234"/>
      <c r="I39" s="160">
        <f>SUM(I38:I38)</f>
        <v>0.04</v>
      </c>
    </row>
    <row r="40" spans="1:9" ht="16.5" customHeight="1" x14ac:dyDescent="0.3">
      <c r="A40" s="164"/>
      <c r="B40" s="165"/>
      <c r="C40" s="166"/>
      <c r="D40" s="166"/>
      <c r="E40" s="166"/>
      <c r="F40" s="140"/>
      <c r="G40" s="140"/>
      <c r="H40" s="155"/>
      <c r="I40" s="162"/>
    </row>
    <row r="41" spans="1:9" ht="16.5" customHeight="1" x14ac:dyDescent="0.3">
      <c r="A41" s="152" t="s">
        <v>107</v>
      </c>
      <c r="B41" s="240" t="s">
        <v>108</v>
      </c>
      <c r="C41" s="241"/>
      <c r="D41" s="241"/>
      <c r="E41" s="242"/>
      <c r="F41" s="235" t="s">
        <v>94</v>
      </c>
      <c r="G41" s="233"/>
      <c r="H41" s="234"/>
      <c r="I41" s="160">
        <v>7.0000000000000007E-2</v>
      </c>
    </row>
    <row r="42" spans="1:9" x14ac:dyDescent="0.3">
      <c r="A42" s="161"/>
      <c r="B42" s="140"/>
      <c r="C42" s="140"/>
      <c r="D42" s="140"/>
      <c r="E42" s="140"/>
      <c r="F42" s="140"/>
      <c r="G42" s="140"/>
      <c r="H42" s="155"/>
      <c r="I42" s="162"/>
    </row>
    <row r="43" spans="1:9" ht="17.25" thickBot="1" x14ac:dyDescent="0.35">
      <c r="A43" s="236" t="s">
        <v>109</v>
      </c>
      <c r="B43" s="237"/>
      <c r="C43" s="237"/>
      <c r="D43" s="237"/>
      <c r="E43" s="237"/>
      <c r="F43" s="237"/>
      <c r="G43" s="237"/>
      <c r="H43" s="237"/>
      <c r="I43" s="167">
        <f>SUM(I41,I39,I35,I27,I21)</f>
        <v>2.1000333333333332</v>
      </c>
    </row>
    <row r="44" spans="1:9" ht="17.25" thickBot="1" x14ac:dyDescent="0.35"/>
    <row r="45" spans="1:9" ht="44.25" customHeight="1" thickBot="1" x14ac:dyDescent="0.35">
      <c r="A45" s="323" t="s">
        <v>154</v>
      </c>
      <c r="B45" s="324"/>
      <c r="C45" s="324"/>
      <c r="D45" s="324"/>
      <c r="E45" s="324"/>
      <c r="F45" s="324"/>
      <c r="G45" s="324"/>
      <c r="H45" s="324"/>
      <c r="I45" s="325"/>
    </row>
    <row r="46" spans="1:9" ht="18.75" x14ac:dyDescent="0.3">
      <c r="A46" s="326"/>
      <c r="B46" s="327"/>
      <c r="C46" s="327"/>
      <c r="D46" s="327"/>
      <c r="E46" s="327"/>
      <c r="F46" s="327"/>
      <c r="G46" s="327"/>
      <c r="H46" s="327"/>
      <c r="I46" s="328"/>
    </row>
    <row r="47" spans="1:9" ht="18.75" x14ac:dyDescent="0.3">
      <c r="A47" s="329" t="s">
        <v>134</v>
      </c>
      <c r="B47" s="330"/>
      <c r="C47" s="330"/>
      <c r="D47" s="330"/>
      <c r="E47" s="330"/>
      <c r="F47" s="330"/>
      <c r="G47" s="330"/>
      <c r="H47" s="330"/>
      <c r="I47" s="331"/>
    </row>
    <row r="48" spans="1:9" x14ac:dyDescent="0.3">
      <c r="A48" s="332"/>
      <c r="B48" s="333"/>
      <c r="C48" s="333"/>
      <c r="D48" s="333"/>
      <c r="E48" s="333"/>
      <c r="F48" s="333"/>
      <c r="G48" s="333"/>
      <c r="H48" s="333"/>
      <c r="I48" s="334"/>
    </row>
    <row r="49" spans="1:9" x14ac:dyDescent="0.3">
      <c r="A49" s="146"/>
      <c r="B49" s="141"/>
      <c r="C49" s="147" t="s">
        <v>12</v>
      </c>
      <c r="D49" s="148"/>
      <c r="E49" s="148"/>
      <c r="F49" s="148"/>
      <c r="G49" s="148"/>
      <c r="H49" s="149"/>
      <c r="I49" s="150" t="s">
        <v>55</v>
      </c>
    </row>
    <row r="50" spans="1:9" x14ac:dyDescent="0.3">
      <c r="A50" s="335" t="s">
        <v>75</v>
      </c>
      <c r="B50" s="336" t="s">
        <v>56</v>
      </c>
      <c r="C50" s="337"/>
      <c r="D50" s="337"/>
      <c r="E50" s="337"/>
      <c r="F50" s="337"/>
      <c r="G50" s="337"/>
      <c r="H50" s="337"/>
      <c r="I50" s="338"/>
    </row>
    <row r="51" spans="1:9" x14ac:dyDescent="0.3">
      <c r="A51" s="339" t="s">
        <v>76</v>
      </c>
      <c r="B51" s="340" t="s">
        <v>77</v>
      </c>
      <c r="C51" s="337"/>
      <c r="D51" s="337"/>
      <c r="E51" s="337"/>
      <c r="F51" s="337"/>
      <c r="G51" s="337"/>
      <c r="H51" s="341"/>
      <c r="I51" s="342">
        <v>1</v>
      </c>
    </row>
    <row r="52" spans="1:9" x14ac:dyDescent="0.3">
      <c r="A52" s="339" t="s">
        <v>78</v>
      </c>
      <c r="B52" s="343" t="s">
        <v>136</v>
      </c>
      <c r="C52" s="344"/>
      <c r="D52" s="344"/>
      <c r="E52" s="344"/>
      <c r="F52" s="344"/>
      <c r="G52" s="344"/>
      <c r="H52" s="345"/>
      <c r="I52" s="342">
        <v>5.1999999999999998E-3</v>
      </c>
    </row>
    <row r="53" spans="1:9" x14ac:dyDescent="0.3">
      <c r="A53" s="339" t="s">
        <v>80</v>
      </c>
      <c r="B53" s="343" t="s">
        <v>137</v>
      </c>
      <c r="C53" s="344"/>
      <c r="D53" s="344"/>
      <c r="E53" s="344"/>
      <c r="F53" s="344"/>
      <c r="G53" s="344"/>
      <c r="H53" s="345"/>
      <c r="I53" s="342">
        <v>7.3000000000000001E-3</v>
      </c>
    </row>
    <row r="54" spans="1:9" x14ac:dyDescent="0.3">
      <c r="A54" s="339" t="s">
        <v>81</v>
      </c>
      <c r="B54" s="343" t="s">
        <v>138</v>
      </c>
      <c r="C54" s="344"/>
      <c r="D54" s="344"/>
      <c r="E54" s="344"/>
      <c r="F54" s="344"/>
      <c r="G54" s="344"/>
      <c r="H54" s="345"/>
      <c r="I54" s="342">
        <v>8.3000000000000001E-3</v>
      </c>
    </row>
    <row r="55" spans="1:9" x14ac:dyDescent="0.3">
      <c r="A55" s="339" t="s">
        <v>83</v>
      </c>
      <c r="B55" s="343" t="s">
        <v>139</v>
      </c>
      <c r="C55" s="344"/>
      <c r="D55" s="344"/>
      <c r="E55" s="344"/>
      <c r="F55" s="344"/>
      <c r="G55" s="344"/>
      <c r="H55" s="345"/>
      <c r="I55" s="342">
        <v>1.04E-2</v>
      </c>
    </row>
    <row r="56" spans="1:9" x14ac:dyDescent="0.3">
      <c r="A56" s="339" t="s">
        <v>84</v>
      </c>
      <c r="B56" s="343" t="s">
        <v>140</v>
      </c>
      <c r="C56" s="344"/>
      <c r="D56" s="344"/>
      <c r="E56" s="344"/>
      <c r="F56" s="344"/>
      <c r="G56" s="344"/>
      <c r="H56" s="345"/>
      <c r="I56" s="342">
        <v>7.3000000000000001E-3</v>
      </c>
    </row>
    <row r="57" spans="1:9" x14ac:dyDescent="0.3">
      <c r="A57" s="339" t="s">
        <v>86</v>
      </c>
      <c r="B57" s="343" t="s">
        <v>141</v>
      </c>
      <c r="C57" s="344"/>
      <c r="D57" s="344"/>
      <c r="E57" s="344"/>
      <c r="F57" s="344"/>
      <c r="G57" s="344"/>
      <c r="H57" s="345"/>
      <c r="I57" s="342">
        <v>8.8000000000000005E-3</v>
      </c>
    </row>
    <row r="58" spans="1:9" x14ac:dyDescent="0.3">
      <c r="A58" s="339" t="s">
        <v>87</v>
      </c>
      <c r="B58" s="343" t="s">
        <v>57</v>
      </c>
      <c r="C58" s="346"/>
      <c r="D58" s="346"/>
      <c r="E58" s="347"/>
      <c r="F58" s="348"/>
      <c r="G58" s="349"/>
      <c r="H58" s="350"/>
      <c r="I58" s="342">
        <f>1/12</f>
        <v>8.3333333333333329E-2</v>
      </c>
    </row>
    <row r="59" spans="1:9" x14ac:dyDescent="0.3">
      <c r="A59" s="339" t="s">
        <v>89</v>
      </c>
      <c r="B59" s="343" t="s">
        <v>58</v>
      </c>
      <c r="C59" s="346"/>
      <c r="D59" s="346"/>
      <c r="E59" s="347"/>
      <c r="F59" s="348"/>
      <c r="G59" s="349"/>
      <c r="H59" s="350"/>
      <c r="I59" s="342">
        <f>1/12</f>
        <v>8.3333333333333329E-2</v>
      </c>
    </row>
    <row r="60" spans="1:9" x14ac:dyDescent="0.3">
      <c r="A60" s="339" t="s">
        <v>90</v>
      </c>
      <c r="B60" s="343" t="s">
        <v>59</v>
      </c>
      <c r="C60" s="346"/>
      <c r="D60" s="346"/>
      <c r="E60" s="347"/>
      <c r="F60" s="348"/>
      <c r="G60" s="349"/>
      <c r="H60" s="350"/>
      <c r="I60" s="342">
        <v>1.0999999999999999E-2</v>
      </c>
    </row>
    <row r="61" spans="1:9" x14ac:dyDescent="0.3">
      <c r="A61" s="339" t="s">
        <v>91</v>
      </c>
      <c r="B61" s="343" t="s">
        <v>60</v>
      </c>
      <c r="C61" s="346"/>
      <c r="D61" s="346"/>
      <c r="E61" s="346"/>
      <c r="F61" s="346"/>
      <c r="G61" s="346"/>
      <c r="H61" s="351"/>
      <c r="I61" s="342">
        <f>+I59/2</f>
        <v>4.1666666666666664E-2</v>
      </c>
    </row>
    <row r="62" spans="1:9" x14ac:dyDescent="0.3">
      <c r="A62" s="339" t="s">
        <v>93</v>
      </c>
      <c r="B62" s="343" t="s">
        <v>85</v>
      </c>
      <c r="C62" s="346"/>
      <c r="D62" s="346"/>
      <c r="E62" s="346"/>
      <c r="F62" s="346"/>
      <c r="G62" s="346"/>
      <c r="H62" s="351"/>
      <c r="I62" s="342">
        <v>0.20499999999999999</v>
      </c>
    </row>
    <row r="63" spans="1:9" x14ac:dyDescent="0.3">
      <c r="A63" s="339" t="s">
        <v>142</v>
      </c>
      <c r="B63" s="343" t="s">
        <v>61</v>
      </c>
      <c r="C63" s="346"/>
      <c r="D63" s="346"/>
      <c r="E63" s="346"/>
      <c r="F63" s="346"/>
      <c r="G63" s="346"/>
      <c r="H63" s="351"/>
      <c r="I63" s="342">
        <v>0.04</v>
      </c>
    </row>
    <row r="64" spans="1:9" x14ac:dyDescent="0.3">
      <c r="A64" s="339" t="s">
        <v>143</v>
      </c>
      <c r="B64" s="343" t="s">
        <v>88</v>
      </c>
      <c r="C64" s="346"/>
      <c r="D64" s="346"/>
      <c r="E64" s="346"/>
      <c r="F64" s="346"/>
      <c r="G64" s="346"/>
      <c r="H64" s="351"/>
      <c r="I64" s="342">
        <v>6.9599999999999995E-2</v>
      </c>
    </row>
    <row r="65" spans="1:9" x14ac:dyDescent="0.3">
      <c r="A65" s="339" t="s">
        <v>144</v>
      </c>
      <c r="B65" s="343" t="s">
        <v>62</v>
      </c>
      <c r="C65" s="346"/>
      <c r="D65" s="346"/>
      <c r="E65" s="346"/>
      <c r="F65" s="346"/>
      <c r="G65" s="346"/>
      <c r="H65" s="351"/>
      <c r="I65" s="342">
        <v>0.02</v>
      </c>
    </row>
    <row r="66" spans="1:9" x14ac:dyDescent="0.3">
      <c r="A66" s="339" t="s">
        <v>145</v>
      </c>
      <c r="B66" s="343" t="s">
        <v>63</v>
      </c>
      <c r="C66" s="346"/>
      <c r="D66" s="346"/>
      <c r="E66" s="346"/>
      <c r="F66" s="346"/>
      <c r="G66" s="346"/>
      <c r="H66" s="351"/>
      <c r="I66" s="342">
        <v>0.03</v>
      </c>
    </row>
    <row r="67" spans="1:9" x14ac:dyDescent="0.3">
      <c r="A67" s="339" t="s">
        <v>146</v>
      </c>
      <c r="B67" s="343" t="s">
        <v>64</v>
      </c>
      <c r="C67" s="346"/>
      <c r="D67" s="346"/>
      <c r="E67" s="346"/>
      <c r="F67" s="346"/>
      <c r="G67" s="346"/>
      <c r="H67" s="351"/>
      <c r="I67" s="342">
        <v>0.1</v>
      </c>
    </row>
    <row r="68" spans="1:9" x14ac:dyDescent="0.3">
      <c r="A68" s="146"/>
      <c r="B68" s="352"/>
      <c r="C68" s="349"/>
      <c r="D68" s="349"/>
      <c r="E68" s="349"/>
      <c r="F68" s="353" t="s">
        <v>94</v>
      </c>
      <c r="G68" s="346"/>
      <c r="H68" s="351"/>
      <c r="I68" s="354">
        <f>SUM(I51:I67)</f>
        <v>1.7312333333333336</v>
      </c>
    </row>
    <row r="69" spans="1:9" x14ac:dyDescent="0.3">
      <c r="A69" s="355"/>
      <c r="B69" s="140"/>
      <c r="C69" s="140"/>
      <c r="D69" s="140"/>
      <c r="E69" s="140"/>
      <c r="F69" s="356"/>
      <c r="G69" s="140"/>
      <c r="H69" s="357"/>
      <c r="I69" s="358"/>
    </row>
    <row r="70" spans="1:9" x14ac:dyDescent="0.3">
      <c r="A70" s="335" t="s">
        <v>95</v>
      </c>
      <c r="B70" s="336" t="s">
        <v>65</v>
      </c>
      <c r="C70" s="337"/>
      <c r="D70" s="337"/>
      <c r="E70" s="337"/>
      <c r="F70" s="337"/>
      <c r="G70" s="337"/>
      <c r="H70" s="337"/>
      <c r="I70" s="338"/>
    </row>
    <row r="71" spans="1:9" x14ac:dyDescent="0.3">
      <c r="A71" s="339" t="s">
        <v>96</v>
      </c>
      <c r="B71" s="340" t="s">
        <v>66</v>
      </c>
      <c r="C71" s="337"/>
      <c r="D71" s="337"/>
      <c r="E71" s="337"/>
      <c r="F71" s="337"/>
      <c r="G71" s="337"/>
      <c r="H71" s="341"/>
      <c r="I71" s="342">
        <v>0.04</v>
      </c>
    </row>
    <row r="72" spans="1:9" x14ac:dyDescent="0.3">
      <c r="A72" s="339" t="s">
        <v>97</v>
      </c>
      <c r="B72" s="340" t="s">
        <v>67</v>
      </c>
      <c r="C72" s="337"/>
      <c r="D72" s="337"/>
      <c r="E72" s="337"/>
      <c r="F72" s="337"/>
      <c r="G72" s="337"/>
      <c r="H72" s="341"/>
      <c r="I72" s="342">
        <v>0.02</v>
      </c>
    </row>
    <row r="73" spans="1:9" x14ac:dyDescent="0.3">
      <c r="A73" s="339" t="s">
        <v>98</v>
      </c>
      <c r="B73" s="340" t="s">
        <v>99</v>
      </c>
      <c r="C73" s="337"/>
      <c r="D73" s="337"/>
      <c r="E73" s="337"/>
      <c r="F73" s="337"/>
      <c r="G73" s="337"/>
      <c r="H73" s="341"/>
      <c r="I73" s="342">
        <v>1.4999999999999999E-2</v>
      </c>
    </row>
    <row r="74" spans="1:9" x14ac:dyDescent="0.3">
      <c r="A74" s="146"/>
      <c r="B74" s="141"/>
      <c r="C74" s="140"/>
      <c r="D74" s="140"/>
      <c r="E74" s="140"/>
      <c r="F74" s="359" t="s">
        <v>94</v>
      </c>
      <c r="G74" s="337"/>
      <c r="H74" s="341"/>
      <c r="I74" s="360">
        <f>SUM(I71:I73)</f>
        <v>7.4999999999999997E-2</v>
      </c>
    </row>
    <row r="75" spans="1:9" x14ac:dyDescent="0.3">
      <c r="A75" s="355"/>
      <c r="B75" s="140"/>
      <c r="C75" s="140"/>
      <c r="D75" s="140"/>
      <c r="E75" s="140"/>
      <c r="F75" s="356"/>
      <c r="G75" s="140"/>
      <c r="H75" s="357"/>
      <c r="I75" s="358"/>
    </row>
    <row r="76" spans="1:9" x14ac:dyDescent="0.3">
      <c r="A76" s="335" t="s">
        <v>100</v>
      </c>
      <c r="B76" s="336" t="s">
        <v>68</v>
      </c>
      <c r="C76" s="337"/>
      <c r="D76" s="337"/>
      <c r="E76" s="337"/>
      <c r="F76" s="337"/>
      <c r="G76" s="337"/>
      <c r="H76" s="337"/>
      <c r="I76" s="338"/>
    </row>
    <row r="77" spans="1:9" x14ac:dyDescent="0.3">
      <c r="A77" s="339" t="s">
        <v>101</v>
      </c>
      <c r="B77" s="340" t="s">
        <v>102</v>
      </c>
      <c r="C77" s="337"/>
      <c r="D77" s="337"/>
      <c r="E77" s="337"/>
      <c r="F77" s="337"/>
      <c r="G77" s="337"/>
      <c r="H77" s="341"/>
      <c r="I77" s="342">
        <v>2.5000000000000001E-2</v>
      </c>
    </row>
    <row r="78" spans="1:9" x14ac:dyDescent="0.3">
      <c r="A78" s="339" t="s">
        <v>98</v>
      </c>
      <c r="B78" s="340" t="s">
        <v>70</v>
      </c>
      <c r="C78" s="337"/>
      <c r="D78" s="337"/>
      <c r="E78" s="337"/>
      <c r="F78" s="337"/>
      <c r="G78" s="337"/>
      <c r="H78" s="341"/>
      <c r="I78" s="342">
        <v>1.4999999999999999E-2</v>
      </c>
    </row>
    <row r="79" spans="1:9" x14ac:dyDescent="0.3">
      <c r="A79" s="339"/>
      <c r="B79" s="340"/>
      <c r="C79" s="337"/>
      <c r="D79" s="337"/>
      <c r="E79" s="337"/>
      <c r="F79" s="337"/>
      <c r="G79" s="337"/>
      <c r="H79" s="341"/>
      <c r="I79" s="342"/>
    </row>
    <row r="80" spans="1:9" x14ac:dyDescent="0.3">
      <c r="A80" s="146"/>
      <c r="B80" s="141"/>
      <c r="C80" s="140"/>
      <c r="D80" s="140"/>
      <c r="E80" s="140"/>
      <c r="F80" s="359" t="s">
        <v>94</v>
      </c>
      <c r="G80" s="337"/>
      <c r="H80" s="341"/>
      <c r="I80" s="360">
        <f>SUM(I77:I79)</f>
        <v>0.04</v>
      </c>
    </row>
    <row r="81" spans="1:9" x14ac:dyDescent="0.3">
      <c r="A81" s="355"/>
      <c r="B81" s="140"/>
      <c r="C81" s="140"/>
      <c r="D81" s="140"/>
      <c r="E81" s="140"/>
      <c r="F81" s="356"/>
      <c r="G81" s="140"/>
      <c r="H81" s="357"/>
      <c r="I81" s="358"/>
    </row>
    <row r="82" spans="1:9" x14ac:dyDescent="0.3">
      <c r="A82" s="335" t="s">
        <v>106</v>
      </c>
      <c r="B82" s="336" t="s">
        <v>147</v>
      </c>
      <c r="C82" s="337"/>
      <c r="D82" s="337"/>
      <c r="E82" s="337"/>
      <c r="F82" s="337"/>
      <c r="G82" s="337"/>
      <c r="H82" s="337"/>
      <c r="I82" s="338"/>
    </row>
    <row r="83" spans="1:9" x14ac:dyDescent="0.3">
      <c r="A83" s="339" t="s">
        <v>148</v>
      </c>
      <c r="B83" s="340" t="s">
        <v>149</v>
      </c>
      <c r="C83" s="337"/>
      <c r="D83" s="337"/>
      <c r="E83" s="337"/>
      <c r="F83" s="337"/>
      <c r="G83" s="337"/>
      <c r="H83" s="341"/>
      <c r="I83" s="342">
        <v>0.01</v>
      </c>
    </row>
    <row r="84" spans="1:9" x14ac:dyDescent="0.3">
      <c r="A84" s="339" t="s">
        <v>150</v>
      </c>
      <c r="B84" s="340" t="s">
        <v>151</v>
      </c>
      <c r="C84" s="337"/>
      <c r="D84" s="337"/>
      <c r="E84" s="337"/>
      <c r="F84" s="337"/>
      <c r="G84" s="337"/>
      <c r="H84" s="341"/>
      <c r="I84" s="342">
        <v>1.4999999999999999E-2</v>
      </c>
    </row>
    <row r="85" spans="1:9" x14ac:dyDescent="0.3">
      <c r="A85" s="339" t="s">
        <v>152</v>
      </c>
      <c r="B85" s="340" t="s">
        <v>153</v>
      </c>
      <c r="C85" s="337"/>
      <c r="D85" s="337"/>
      <c r="E85" s="337"/>
      <c r="F85" s="337"/>
      <c r="G85" s="337"/>
      <c r="H85" s="341"/>
      <c r="I85" s="342">
        <v>1.4999999999999999E-2</v>
      </c>
    </row>
    <row r="86" spans="1:9" x14ac:dyDescent="0.3">
      <c r="A86" s="146"/>
      <c r="B86" s="141"/>
      <c r="C86" s="140"/>
      <c r="D86" s="140"/>
      <c r="E86" s="140"/>
      <c r="F86" s="359" t="s">
        <v>94</v>
      </c>
      <c r="G86" s="337"/>
      <c r="H86" s="341"/>
      <c r="I86" s="360">
        <f>SUM(I83:I85)</f>
        <v>0.04</v>
      </c>
    </row>
    <row r="87" spans="1:9" x14ac:dyDescent="0.3">
      <c r="A87" s="361"/>
      <c r="B87" s="362"/>
      <c r="C87" s="140"/>
      <c r="D87" s="140"/>
      <c r="E87" s="140"/>
      <c r="F87" s="356"/>
      <c r="G87" s="140"/>
      <c r="H87" s="357"/>
      <c r="I87" s="358"/>
    </row>
    <row r="88" spans="1:9" x14ac:dyDescent="0.3">
      <c r="A88" s="335" t="s">
        <v>107</v>
      </c>
      <c r="B88" s="363" t="s">
        <v>108</v>
      </c>
      <c r="C88" s="337"/>
      <c r="D88" s="337"/>
      <c r="E88" s="337"/>
      <c r="F88" s="359" t="s">
        <v>94</v>
      </c>
      <c r="G88" s="337"/>
      <c r="H88" s="341"/>
      <c r="I88" s="360">
        <v>0.06</v>
      </c>
    </row>
    <row r="89" spans="1:9" x14ac:dyDescent="0.3">
      <c r="A89" s="355"/>
      <c r="B89" s="140"/>
      <c r="C89" s="140"/>
      <c r="D89" s="140"/>
      <c r="E89" s="140"/>
      <c r="F89" s="356"/>
      <c r="G89" s="140"/>
      <c r="H89" s="357"/>
      <c r="I89" s="358"/>
    </row>
    <row r="90" spans="1:9" ht="19.5" thickBot="1" x14ac:dyDescent="0.35">
      <c r="A90" s="364" t="s">
        <v>109</v>
      </c>
      <c r="B90" s="365"/>
      <c r="C90" s="365"/>
      <c r="D90" s="365"/>
      <c r="E90" s="365"/>
      <c r="F90" s="365"/>
      <c r="G90" s="365"/>
      <c r="H90" s="365"/>
      <c r="I90" s="366">
        <f>ROUND(SUM(I88,I86,I80,I74,I68),2)</f>
        <v>1.95</v>
      </c>
    </row>
  </sheetData>
  <mergeCells count="77">
    <mergeCell ref="F86:H86"/>
    <mergeCell ref="B88:E88"/>
    <mergeCell ref="F88:H88"/>
    <mergeCell ref="A90:H90"/>
    <mergeCell ref="A3:I3"/>
    <mergeCell ref="F80:H80"/>
    <mergeCell ref="B82:I82"/>
    <mergeCell ref="B83:H83"/>
    <mergeCell ref="B84:H84"/>
    <mergeCell ref="B85:H85"/>
    <mergeCell ref="F74:H74"/>
    <mergeCell ref="B76:I76"/>
    <mergeCell ref="B77:H77"/>
    <mergeCell ref="B78:H78"/>
    <mergeCell ref="B79:H79"/>
    <mergeCell ref="F68:H68"/>
    <mergeCell ref="B70:I70"/>
    <mergeCell ref="B71:H71"/>
    <mergeCell ref="B72:H72"/>
    <mergeCell ref="B73:H73"/>
    <mergeCell ref="B63:H63"/>
    <mergeCell ref="B64:H64"/>
    <mergeCell ref="B65:H65"/>
    <mergeCell ref="B66:H66"/>
    <mergeCell ref="B67:H67"/>
    <mergeCell ref="B58:D58"/>
    <mergeCell ref="B59:D59"/>
    <mergeCell ref="B60:D60"/>
    <mergeCell ref="B61:H61"/>
    <mergeCell ref="B62:H62"/>
    <mergeCell ref="B53:H53"/>
    <mergeCell ref="B54:H54"/>
    <mergeCell ref="B55:H55"/>
    <mergeCell ref="B56:H56"/>
    <mergeCell ref="B57:H57"/>
    <mergeCell ref="A47:I47"/>
    <mergeCell ref="A48:H48"/>
    <mergeCell ref="B50:I50"/>
    <mergeCell ref="B51:H51"/>
    <mergeCell ref="B52:H52"/>
    <mergeCell ref="A1:I1"/>
    <mergeCell ref="A2:I2"/>
    <mergeCell ref="A5:I5"/>
    <mergeCell ref="A6:H6"/>
    <mergeCell ref="A45:I45"/>
    <mergeCell ref="B10:D10"/>
    <mergeCell ref="B11:D11"/>
    <mergeCell ref="B8:I8"/>
    <mergeCell ref="B9:H9"/>
    <mergeCell ref="B12:D12"/>
    <mergeCell ref="B24:H24"/>
    <mergeCell ref="B25:H25"/>
    <mergeCell ref="B30:H30"/>
    <mergeCell ref="B31:H31"/>
    <mergeCell ref="B32:H32"/>
    <mergeCell ref="B26:H26"/>
    <mergeCell ref="F27:H27"/>
    <mergeCell ref="B29:I29"/>
    <mergeCell ref="B13:H13"/>
    <mergeCell ref="B14:H14"/>
    <mergeCell ref="B15:H15"/>
    <mergeCell ref="B16:H16"/>
    <mergeCell ref="B17:H17"/>
    <mergeCell ref="B18:H18"/>
    <mergeCell ref="B19:H19"/>
    <mergeCell ref="B20:H20"/>
    <mergeCell ref="F21:H21"/>
    <mergeCell ref="B23:I23"/>
    <mergeCell ref="B34:H34"/>
    <mergeCell ref="F35:H35"/>
    <mergeCell ref="B33:H33"/>
    <mergeCell ref="A43:H43"/>
    <mergeCell ref="B37:I37"/>
    <mergeCell ref="B38:H38"/>
    <mergeCell ref="F39:H39"/>
    <mergeCell ref="B41:E41"/>
    <mergeCell ref="F41:H41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/>
  </sheetPr>
  <dimension ref="B1:GP41"/>
  <sheetViews>
    <sheetView showGridLines="0" view="pageBreakPreview" topLeftCell="A16" zoomScale="80" zoomScaleNormal="93" zoomScaleSheetLayoutView="80" workbookViewId="0">
      <selection activeCell="D27" sqref="D27"/>
    </sheetView>
  </sheetViews>
  <sheetFormatPr baseColWidth="10" defaultColWidth="11.42578125" defaultRowHeight="16.5" x14ac:dyDescent="0.3"/>
  <cols>
    <col min="1" max="1" width="5.5703125" customWidth="1"/>
    <col min="2" max="2" width="7.28515625" customWidth="1"/>
    <col min="3" max="3" width="20.5703125" customWidth="1"/>
    <col min="4" max="4" width="17.28515625" customWidth="1"/>
    <col min="5" max="5" width="16.85546875" customWidth="1"/>
    <col min="6" max="6" width="42.42578125" customWidth="1"/>
    <col min="7" max="7" width="27.5703125" customWidth="1"/>
    <col min="8" max="8" width="5.140625" customWidth="1"/>
    <col min="9" max="9" width="5.5703125" customWidth="1"/>
  </cols>
  <sheetData>
    <row r="1" spans="2:198" s="2" customFormat="1" ht="17.25" thickBot="1" x14ac:dyDescent="0.35">
      <c r="D1" s="12"/>
      <c r="E1" s="14"/>
      <c r="F1" s="14"/>
      <c r="G1" s="15"/>
      <c r="H1" s="1"/>
      <c r="I1" s="1"/>
      <c r="J1" s="1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9.45" customHeight="1" x14ac:dyDescent="0.3">
      <c r="B2" s="304"/>
      <c r="C2" s="305"/>
      <c r="D2" s="279" t="s">
        <v>39</v>
      </c>
      <c r="E2" s="280"/>
      <c r="F2" s="281"/>
      <c r="G2" s="312"/>
      <c r="H2" s="313"/>
      <c r="I2" s="1"/>
      <c r="J2" s="1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26.25" customHeight="1" x14ac:dyDescent="0.3">
      <c r="B3" s="306"/>
      <c r="C3" s="307"/>
      <c r="D3" s="282"/>
      <c r="E3" s="283"/>
      <c r="F3" s="284"/>
      <c r="G3" s="314" t="s">
        <v>40</v>
      </c>
      <c r="H3" s="315"/>
      <c r="I3" s="1"/>
      <c r="J3" s="1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ht="26.25" customHeight="1" x14ac:dyDescent="0.3">
      <c r="B4" s="308"/>
      <c r="C4" s="309"/>
      <c r="D4" s="285" t="s">
        <v>38</v>
      </c>
      <c r="E4" s="286"/>
      <c r="F4" s="287"/>
      <c r="G4" s="316" t="s">
        <v>41</v>
      </c>
      <c r="H4" s="317"/>
      <c r="I4" s="1"/>
      <c r="J4" s="1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ht="26.25" customHeight="1" thickBot="1" x14ac:dyDescent="0.35">
      <c r="B5" s="310" t="s">
        <v>43</v>
      </c>
      <c r="C5" s="311"/>
      <c r="D5" s="288"/>
      <c r="E5" s="289"/>
      <c r="F5" s="290"/>
      <c r="G5" s="318" t="s">
        <v>42</v>
      </c>
      <c r="H5" s="319"/>
      <c r="I5" s="1"/>
      <c r="J5" s="16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7.25" thickBot="1" x14ac:dyDescent="0.35"/>
    <row r="7" spans="2:198" ht="11.25" customHeight="1" x14ac:dyDescent="0.3">
      <c r="B7" s="89"/>
      <c r="C7" s="260"/>
      <c r="D7" s="260"/>
      <c r="E7" s="260"/>
      <c r="F7" s="260"/>
      <c r="G7" s="260"/>
      <c r="H7" s="85"/>
    </row>
    <row r="8" spans="2:198" ht="10.5" customHeight="1" thickBot="1" x14ac:dyDescent="0.35">
      <c r="B8" s="40"/>
      <c r="C8" s="45"/>
      <c r="D8" s="45"/>
      <c r="E8" s="45"/>
      <c r="F8" s="45"/>
      <c r="G8" s="46"/>
      <c r="H8" s="86"/>
    </row>
    <row r="9" spans="2:198" ht="17.25" thickBot="1" x14ac:dyDescent="0.35">
      <c r="B9" s="90"/>
      <c r="C9" s="255" t="s">
        <v>21</v>
      </c>
      <c r="D9" s="256"/>
      <c r="E9" s="256"/>
      <c r="F9" s="256"/>
      <c r="G9" s="257"/>
      <c r="H9" s="86"/>
    </row>
    <row r="10" spans="2:198" ht="56.25" customHeight="1" thickBot="1" x14ac:dyDescent="0.35">
      <c r="B10" s="90"/>
      <c r="C10" s="258" t="s">
        <v>34</v>
      </c>
      <c r="D10" s="258"/>
      <c r="E10" s="258"/>
      <c r="F10" s="258"/>
      <c r="G10" s="259"/>
      <c r="H10" s="86"/>
    </row>
    <row r="11" spans="2:198" ht="17.25" customHeight="1" thickBot="1" x14ac:dyDescent="0.35">
      <c r="B11" s="90"/>
      <c r="C11" s="261" t="s">
        <v>22</v>
      </c>
      <c r="D11" s="261"/>
      <c r="E11" s="261"/>
      <c r="F11" s="261"/>
      <c r="G11" s="262"/>
      <c r="H11" s="86"/>
    </row>
    <row r="12" spans="2:198" ht="16.5" customHeight="1" x14ac:dyDescent="0.3">
      <c r="B12" s="90"/>
      <c r="C12" s="109" t="s">
        <v>23</v>
      </c>
      <c r="D12" s="265" t="s">
        <v>24</v>
      </c>
      <c r="E12" s="266"/>
      <c r="F12" s="275" t="s">
        <v>25</v>
      </c>
      <c r="G12" s="276"/>
      <c r="H12" s="86"/>
    </row>
    <row r="13" spans="2:198" x14ac:dyDescent="0.3">
      <c r="B13" s="90"/>
      <c r="C13" s="47"/>
      <c r="D13" s="277"/>
      <c r="E13" s="278"/>
      <c r="F13" s="269"/>
      <c r="G13" s="270"/>
      <c r="H13" s="86"/>
    </row>
    <row r="14" spans="2:198" x14ac:dyDescent="0.3">
      <c r="B14" s="90"/>
      <c r="C14" s="110">
        <v>1</v>
      </c>
      <c r="D14" s="263" t="s">
        <v>26</v>
      </c>
      <c r="E14" s="264"/>
      <c r="F14" s="271"/>
      <c r="G14" s="272"/>
      <c r="H14" s="86"/>
    </row>
    <row r="15" spans="2:198" x14ac:dyDescent="0.3">
      <c r="B15" s="90"/>
      <c r="C15" s="110">
        <v>2</v>
      </c>
      <c r="D15" s="263" t="s">
        <v>27</v>
      </c>
      <c r="E15" s="264"/>
      <c r="F15" s="271"/>
      <c r="G15" s="272"/>
      <c r="H15" s="86"/>
    </row>
    <row r="16" spans="2:198" ht="16.5" customHeight="1" x14ac:dyDescent="0.3">
      <c r="B16" s="90"/>
      <c r="C16" s="111">
        <v>3</v>
      </c>
      <c r="D16" s="263" t="s">
        <v>31</v>
      </c>
      <c r="E16" s="264"/>
      <c r="F16" s="271">
        <f>SUM(F14:G15)</f>
        <v>0</v>
      </c>
      <c r="G16" s="272"/>
      <c r="H16" s="86"/>
    </row>
    <row r="17" spans="2:8" ht="17.25" thickBot="1" x14ac:dyDescent="0.35">
      <c r="B17" s="90"/>
      <c r="C17" s="32"/>
      <c r="D17" s="267"/>
      <c r="E17" s="268"/>
      <c r="F17" s="273"/>
      <c r="G17" s="274"/>
      <c r="H17" s="86"/>
    </row>
    <row r="18" spans="2:8" ht="33.75" customHeight="1" thickBot="1" x14ac:dyDescent="0.35">
      <c r="B18" s="90"/>
      <c r="C18" s="261" t="s">
        <v>28</v>
      </c>
      <c r="D18" s="261"/>
      <c r="E18" s="261"/>
      <c r="F18" s="261"/>
      <c r="G18" s="262"/>
      <c r="H18" s="86"/>
    </row>
    <row r="19" spans="2:8" ht="38.25" x14ac:dyDescent="0.3">
      <c r="B19" s="90"/>
      <c r="C19" s="30" t="s">
        <v>23</v>
      </c>
      <c r="D19" s="19" t="s">
        <v>29</v>
      </c>
      <c r="E19" s="19" t="s">
        <v>13</v>
      </c>
      <c r="F19" s="21" t="s">
        <v>32</v>
      </c>
      <c r="G19" s="24" t="s">
        <v>33</v>
      </c>
      <c r="H19" s="86"/>
    </row>
    <row r="20" spans="2:8" x14ac:dyDescent="0.3">
      <c r="B20" s="90"/>
      <c r="C20" s="82"/>
      <c r="D20" s="139"/>
      <c r="E20" s="139"/>
      <c r="F20" s="83"/>
      <c r="G20" s="84"/>
      <c r="H20" s="86"/>
    </row>
    <row r="21" spans="2:8" x14ac:dyDescent="0.3">
      <c r="B21" s="90"/>
      <c r="C21" s="31"/>
      <c r="D21" s="22"/>
      <c r="E21" s="20"/>
      <c r="F21" s="23"/>
      <c r="G21" s="25"/>
      <c r="H21" s="86"/>
    </row>
    <row r="22" spans="2:8" x14ac:dyDescent="0.3">
      <c r="B22" s="90"/>
      <c r="C22" s="31"/>
      <c r="D22" s="22"/>
      <c r="E22" s="20"/>
      <c r="F22" s="23"/>
      <c r="G22" s="25"/>
      <c r="H22" s="86"/>
    </row>
    <row r="23" spans="2:8" x14ac:dyDescent="0.3">
      <c r="B23" s="90"/>
      <c r="C23" s="31"/>
      <c r="D23" s="22"/>
      <c r="E23" s="20"/>
      <c r="F23" s="23"/>
      <c r="G23" s="25"/>
      <c r="H23" s="86"/>
    </row>
    <row r="24" spans="2:8" x14ac:dyDescent="0.3">
      <c r="B24" s="90"/>
      <c r="C24" s="31"/>
      <c r="D24" s="22"/>
      <c r="E24" s="20"/>
      <c r="F24" s="23"/>
      <c r="G24" s="25"/>
      <c r="H24" s="86"/>
    </row>
    <row r="25" spans="2:8" x14ac:dyDescent="0.3">
      <c r="B25" s="90"/>
      <c r="C25" s="31"/>
      <c r="D25" s="22"/>
      <c r="E25" s="20"/>
      <c r="F25" s="23"/>
      <c r="G25" s="25"/>
      <c r="H25" s="86"/>
    </row>
    <row r="26" spans="2:8" x14ac:dyDescent="0.3">
      <c r="B26" s="90"/>
      <c r="C26" s="41"/>
      <c r="D26" s="42"/>
      <c r="E26" s="42"/>
      <c r="F26" s="43"/>
      <c r="G26" s="44"/>
      <c r="H26" s="86"/>
    </row>
    <row r="27" spans="2:8" x14ac:dyDescent="0.3">
      <c r="B27" s="90"/>
      <c r="C27" s="31"/>
      <c r="D27" s="22"/>
      <c r="E27" s="20"/>
      <c r="F27" s="23"/>
      <c r="G27" s="25"/>
      <c r="H27" s="86"/>
    </row>
    <row r="28" spans="2:8" x14ac:dyDescent="0.3">
      <c r="B28" s="90"/>
      <c r="C28" s="31"/>
      <c r="D28" s="22"/>
      <c r="E28" s="20"/>
      <c r="F28" s="23"/>
      <c r="G28" s="25"/>
      <c r="H28" s="86"/>
    </row>
    <row r="29" spans="2:8" x14ac:dyDescent="0.3">
      <c r="B29" s="90"/>
      <c r="C29" s="33"/>
      <c r="D29" s="34"/>
      <c r="E29" s="35"/>
      <c r="F29" s="36"/>
      <c r="G29" s="37"/>
      <c r="H29" s="86"/>
    </row>
    <row r="30" spans="2:8" x14ac:dyDescent="0.3">
      <c r="B30" s="90"/>
      <c r="C30" s="31"/>
      <c r="D30" s="22"/>
      <c r="E30" s="20"/>
      <c r="F30" s="23"/>
      <c r="G30" s="25"/>
      <c r="H30" s="86"/>
    </row>
    <row r="31" spans="2:8" x14ac:dyDescent="0.3">
      <c r="B31" s="90"/>
      <c r="C31" s="31"/>
      <c r="D31" s="22"/>
      <c r="E31" s="20"/>
      <c r="F31" s="23"/>
      <c r="G31" s="25"/>
      <c r="H31" s="86"/>
    </row>
    <row r="32" spans="2:8" ht="17.25" thickBot="1" x14ac:dyDescent="0.35">
      <c r="B32" s="90"/>
      <c r="C32" s="38"/>
      <c r="D32" s="26"/>
      <c r="E32" s="27"/>
      <c r="F32" s="28"/>
      <c r="G32" s="29"/>
      <c r="H32" s="86"/>
    </row>
    <row r="33" spans="2:8" x14ac:dyDescent="0.3">
      <c r="B33" s="40"/>
      <c r="C33" s="293" t="s">
        <v>36</v>
      </c>
      <c r="D33" s="294"/>
      <c r="E33" s="294"/>
      <c r="F33" s="260"/>
      <c r="G33" s="301"/>
      <c r="H33" s="86"/>
    </row>
    <row r="34" spans="2:8" x14ac:dyDescent="0.3">
      <c r="B34" s="40"/>
      <c r="C34" s="295"/>
      <c r="D34" s="296"/>
      <c r="E34" s="296"/>
      <c r="F34" s="302"/>
      <c r="G34" s="303"/>
      <c r="H34" s="86"/>
    </row>
    <row r="35" spans="2:8" x14ac:dyDescent="0.3">
      <c r="B35" s="40"/>
      <c r="C35" s="295"/>
      <c r="D35" s="296"/>
      <c r="E35" s="296"/>
      <c r="F35" s="302"/>
      <c r="G35" s="303"/>
      <c r="H35" s="86"/>
    </row>
    <row r="36" spans="2:8" x14ac:dyDescent="0.3">
      <c r="B36" s="40"/>
      <c r="C36" s="297"/>
      <c r="D36" s="298"/>
      <c r="E36" s="298"/>
      <c r="F36" s="302"/>
      <c r="G36" s="303"/>
      <c r="H36" s="86"/>
    </row>
    <row r="37" spans="2:8" x14ac:dyDescent="0.3">
      <c r="B37" s="40"/>
      <c r="C37" s="299" t="s">
        <v>19</v>
      </c>
      <c r="D37" s="300"/>
      <c r="E37" s="300"/>
      <c r="F37" s="45"/>
      <c r="G37" s="126" t="s">
        <v>30</v>
      </c>
      <c r="H37" s="86"/>
    </row>
    <row r="38" spans="2:8" x14ac:dyDescent="0.3">
      <c r="B38" s="40"/>
      <c r="C38" s="320"/>
      <c r="D38" s="302"/>
      <c r="E38" s="302"/>
      <c r="F38" s="302"/>
      <c r="G38" s="303"/>
      <c r="H38" s="86"/>
    </row>
    <row r="39" spans="2:8" ht="17.25" thickBot="1" x14ac:dyDescent="0.35">
      <c r="B39" s="40"/>
      <c r="C39" s="321"/>
      <c r="D39" s="292"/>
      <c r="E39" s="292"/>
      <c r="F39" s="292"/>
      <c r="G39" s="322"/>
      <c r="H39" s="86"/>
    </row>
    <row r="40" spans="2:8" x14ac:dyDescent="0.3">
      <c r="B40" s="40"/>
      <c r="C40" s="291" t="s">
        <v>37</v>
      </c>
      <c r="D40" s="260"/>
      <c r="E40" s="260"/>
      <c r="F40" s="260"/>
      <c r="G40" s="260"/>
      <c r="H40" s="86"/>
    </row>
    <row r="41" spans="2:8" ht="34.5" customHeight="1" thickBot="1" x14ac:dyDescent="0.35">
      <c r="B41" s="87"/>
      <c r="C41" s="292"/>
      <c r="D41" s="292"/>
      <c r="E41" s="292"/>
      <c r="F41" s="292"/>
      <c r="G41" s="292"/>
      <c r="H41" s="88"/>
    </row>
  </sheetData>
  <mergeCells count="30">
    <mergeCell ref="D2:F3"/>
    <mergeCell ref="D4:F5"/>
    <mergeCell ref="C40:G41"/>
    <mergeCell ref="F16:G16"/>
    <mergeCell ref="C33:E36"/>
    <mergeCell ref="C37:E37"/>
    <mergeCell ref="F33:G36"/>
    <mergeCell ref="D16:E16"/>
    <mergeCell ref="B2:C4"/>
    <mergeCell ref="B5:C5"/>
    <mergeCell ref="G2:H2"/>
    <mergeCell ref="G3:H3"/>
    <mergeCell ref="G4:H4"/>
    <mergeCell ref="G5:H5"/>
    <mergeCell ref="C38:G39"/>
    <mergeCell ref="C11:G11"/>
    <mergeCell ref="C9:G9"/>
    <mergeCell ref="C10:G10"/>
    <mergeCell ref="C7:G7"/>
    <mergeCell ref="C18:G18"/>
    <mergeCell ref="D14:E14"/>
    <mergeCell ref="D15:E15"/>
    <mergeCell ref="D12:E12"/>
    <mergeCell ref="D17:E17"/>
    <mergeCell ref="F13:G13"/>
    <mergeCell ref="F14:G14"/>
    <mergeCell ref="F15:G15"/>
    <mergeCell ref="F17:G17"/>
    <mergeCell ref="F12:G12"/>
    <mergeCell ref="D13:E13"/>
  </mergeCells>
  <pageMargins left="0.7" right="0.7" top="0.75" bottom="0.75" header="0.3" footer="0.3"/>
  <pageSetup scale="5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purl.org/dc/elements/1.1/"/>
    <ds:schemaRef ds:uri="9d85dbaf-23eb-4e57-a637-93dcacc8b1a1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887C9CD-AC67-4E77-9761-B28403152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FORMULARIO 1 - PRESU. ENTIDAD </vt:lpstr>
      <vt:lpstr>FORMULARIO 1-PRESU. PROPONENTE</vt:lpstr>
      <vt:lpstr>FACTOR MULTIPLICADOR ENTIDAD</vt:lpstr>
      <vt:lpstr>FORMULARIO1 - GLOBAL</vt:lpstr>
      <vt:lpstr>'FORMULARIO 1 - PRESU. ENTIDAD '!Área_de_impresión</vt:lpstr>
      <vt:lpstr>'FORMULARIO 1-PRESU. PROPONENTE'!Área_de_impresión</vt:lpstr>
      <vt:lpstr>'FORMULARIO1 - GLOBAL'!Área_de_impresión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Alcira Páez Durán</dc:creator>
  <cp:lastModifiedBy>Infra.Natalia</cp:lastModifiedBy>
  <cp:revision/>
  <dcterms:created xsi:type="dcterms:W3CDTF">2020-02-18T09:47:52Z</dcterms:created>
  <dcterms:modified xsi:type="dcterms:W3CDTF">2023-09-19T15:50:58Z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