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acpaez\Desktop\6. PROCESOS DE CONTRATACIÓN\2023\PROCESOS ADELANTADOS POR ANDRES PAEZ\14. Proceso Compra Espectrometro\Documentos GAS\"/>
    </mc:Choice>
  </mc:AlternateContent>
  <xr:revisionPtr revIDLastSave="0" documentId="13_ncr:1_{D0116878-BB97-4B90-A3D4-6524E7E098A4}" xr6:coauthVersionLast="47" xr6:coauthVersionMax="47" xr10:uidLastSave="{00000000-0000-0000-0000-000000000000}"/>
  <bookViews>
    <workbookView xWindow="-120" yWindow="-120" windowWidth="20730" windowHeight="11160" xr2:uid="{00000000-000D-0000-FFFF-FFFF00000000}"/>
  </bookViews>
  <sheets>
    <sheet name="MATERIALES"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K15" i="3" l="1"/>
  <c r="J10" i="3"/>
  <c r="H10" i="3"/>
  <c r="K10" i="3" l="1"/>
  <c r="J13" i="3"/>
  <c r="J14" i="3" l="1"/>
  <c r="J15" i="3" s="1"/>
  <c r="K13" i="3"/>
  <c r="H13" i="3"/>
  <c r="H14" i="3" s="1"/>
  <c r="H15" i="3" s="1"/>
  <c r="K14" i="3" l="1"/>
</calcChain>
</file>

<file path=xl/sharedStrings.xml><?xml version="1.0" encoding="utf-8"?>
<sst xmlns="http://schemas.openxmlformats.org/spreadsheetml/2006/main" count="23" uniqueCount="21">
  <si>
    <t xml:space="preserve">REGIONAL DISTRITO CAPITAL
CENTRO DE MATERIALES Y ENSAYOS
</t>
  </si>
  <si>
    <t>CENTRO DE MATERIALES Y ENSAYOS</t>
  </si>
  <si>
    <t>ITEM</t>
  </si>
  <si>
    <t>UND.</t>
  </si>
  <si>
    <t>CANT.</t>
  </si>
  <si>
    <t>VR TOTAL</t>
  </si>
  <si>
    <t>Sub Total</t>
  </si>
  <si>
    <t>Total Propuesta</t>
  </si>
  <si>
    <t>Promedio</t>
  </si>
  <si>
    <t>VR UNITARIO</t>
  </si>
  <si>
    <t>Valor IVA 19%</t>
  </si>
  <si>
    <t>DENOMINACIÓN</t>
  </si>
  <si>
    <t>CARACTERÍSTICAS</t>
  </si>
  <si>
    <t>PROPONENTE 1</t>
  </si>
  <si>
    <t>PROPONENTE 2</t>
  </si>
  <si>
    <t>Ruben Dario Montoya Zapata</t>
  </si>
  <si>
    <t>Subdirector (E) Centro Materiales y Ensayos</t>
  </si>
  <si>
    <t>MAQUINARIA Y EQUIPO</t>
  </si>
  <si>
    <t>Espectrómetro de Emisión Óptica por Chispa</t>
  </si>
  <si>
    <t>UNIDAD</t>
  </si>
  <si>
    <t>Espectrómetro de Emisión Óptica por Chispa:
•	Distancia Focal: Geometría Paschen Runge Mínimo de 750 mm.
•	Óptica: al vacío simple autoregulada para el parámetro de temperatura y vacío.
•	Rango espectral o longitud de onda: 110 nm a 800 nm.
•	Sistema de detección: Tubos fotomultiplicadores (PMT).
•	Número de canales de detección: Mínimo cuarenta y cinco (45) PMT.
•	Sistema de vacío: Generado por sistema de bomba mecánica o turbomolecular libre de aceite para evitar contaminación de vapores a la óptica del equipo.
•	Fuente de ignición: Inducida con parada de emergencia
•	Matrices: Equipo con capacidad para la lectura de mínimo tres (3): hierro y sus aleaciones, aluminio y sus aleaciones y cobre y sus aleaciones.
•	Temperatura de trabajo: 15°C - 25°C.
•	Humedad relativa de trabajo: 40% - 60%.
•	Condiciones metrológicas: El equipo debe contar con una excelente repetibilidad, reproducibilidad, exactitud y linealidad con respecto a las mediciones realizadas en las diferentes curvas de calibración.
•	Curvas de calibración mínimas: 
Hierro (Fe) Mínimo: 
1.	Calibración global de hierro.
2.	Calibración de aceros baja aleación.
3.	Calibración en fundiciones de hierro.
4.	Calibración de aceros inoxidables cromo y cromo – níquel.
5.	Calibración de aceros de herramienta.
6.	Calibración de aceros al manganeso. 
7.	Calibración de fundiciones de hierro de alta aleación.
Nota: elementos mínimos a identificar en la curva de hierro: C, Mn, Si, P, S, Cr, Ni, Mo, Cu, Co, Nb, V, Ti, B, W, Fe.
Aluminio (Al) Mínimo:
1.	Calibración global de aluminio.
2.	Calibración aluminios de baja aleación.
3.	Calibración aluminios al silicio.
4.	Calibración aluminio al zinc.
5.	Calibración aluminio magnesio.
6.	Calibración aluminio cobre.
Nota: elementos mínimos a identificar en la curva de aluminio: Si, Fe, Cu, Mn, Mg, Cr, Ni, Zn, Ti, V, Pb, Sn, Al.
Cobre (Cu) Mínimo:
1.	Calibración global de cobre.
2.	Calibración cobre 99,9.
3.	Calibración bronces cobre – estaño - plomo.
4.	Calibración aleaciones bronces al aluminio cobre – aluminio.
5.	Calibración de latones cobre - zinc.
6.	Calibración aleaciones cobre – niquel - zinc.
Nota: elementos mínimos a identificar en la curva de cobre: Zn, Pb, Fe, Sn, Ni, Al, Sb, As, Mn, P, Si, Cu.
•	Curvas de calibración: Las curvas deben ser elaboradas con materiales de referencia certificado (MRC) y estas deben ser hechas en fábrica.
•	Resolución por elemento: Mínimo 0,001% en peso.
•	Suministro de Argón: Equipo para trabajar con argón de pureza mínima de 4,8.
•	Sistema eléctrico:
1.	Alimentación de 110/220 v a 60 Hz.
2.	UPS de soporte que cuente con sistema de protección eléctrica mínimo 6 KVA.
•	Accesorios:
1.	Sistema intercambiable de mesas, con mínimo tres mesas de análisis, mesa de análisis para materiales base hierro (Fe), mesa de análisis para materiales base aluminio (Al), mesa de análisis para materiales base cobre (Cu). Las mesas deben contar con orificio de 12 mm.
2.	Dispositivos para análisis de muestras o ítems de ensayo pequeños.
3.	Dispositivos para análisis de muestras o ítems de ensayo delgados.
4.	Dispositivos para análisis de alambres.
5.	Anillos de nitruro de boro para los dispositivos de piezas pequeñas.
6.	Electrodos de chispeo para materiales base hierro (Fe), para materiales base aluminio (Al) y para materiales base cobre (Cu).
7.	Lente de cuarzo.
8.	Mínimo dos (2) materiales de referencia certificados (MRC) por matriz hierro (Fe), aluminio (Al) y cobre (Cu), para verificación de las curvas de calibradas.
9.	Materiales de referencia para estandarización de las curvas de calibración para cada una de las matrices hierro (Fe), aluminio (Al) y cobre (Cu).
10.	Escobillas de acero para limpieza.
11.	Filtros de aire.
12.	Orings.
13.	Mangueras de purga.
14.	Resortes de electrodo.
15.	Kit de limpieza y mantenimiento preventivo requerido para mínimo un (1) año.
16.	Kit de conexión para el suministro de gas argón (manómetro, tubería línea de conexión y demás accesorios que sean necesarios para el suministro de argón).
•	Software:
1.	Monitoreo y supervisión de muestras con límites de control.
2.	Control estadístico integral de procesos con gráficos.
3.	Cálculo de carbono equivalente.
4.	Identificación positiva de materiales.
5.	Manejo de parámetros de proceso tales como: flujo de argón, tiempo de quema, intensidad de quema.
6.	Registro de estandarización y parámetros del equipo.
7.	Posibilidad de creación de curvas de calibración con MRC propios.
8.	Acceso a base de datos de los MRC con los que se generaron las calibraciones del equipo en fabrica.
9.	Capacidad de exportar datos para generar análisis puntuales.
10.	Software que permita identificar realizar operaciones estadísticas tales como: error, promedio, varianza, entre otros.
•	Hardware:
1.	Puerto de conexión independiente de comunicación entre el espectrómetro y el equipo.
2.	Pantalla de 22 pulgadas mínimo.
3.	Disco duro de 1 Terabyte mínimo.
4.	Memoria RAM DDR5 de 16 GB mínima
5.	Windows 11.
6.	Procesador Intel i5 en adelante de 13 generación mínimo.
7.	Conexión de puertos USB 3.0, 6 puertos mínimo.
8.	Doble salida HDMI.
9.	Tarjeta gráfica.
10.	Teclado Inalámbrico.
11.	Mouse Inalámbrico.
12.	Conexión 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</si>
</sst>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quot;$&quot;#,##0.00"/>
    <numFmt numFmtId="166" formatCode="[$$-240A]\ #,##0.00"/>
  </numFmts>
  <fonts count="12" x14ac:knownFonts="1">
    <font>
      <sz val="11"/>
      <color theme="1"/>
      <name val="Calibri"/>
      <family val="2"/>
      <scheme val="minor"/>
    </font>
    <font>
      <b/>
      <sz val="11"/>
      <color theme="1"/>
      <name val="Calibri"/>
      <family val="2"/>
      <scheme val="minor"/>
    </font>
    <font>
      <b/>
      <sz val="12"/>
      <color theme="1"/>
      <name val="Calibri"/>
      <family val="2"/>
      <scheme val="minor"/>
    </font>
    <font>
      <b/>
      <sz val="9"/>
      <color theme="1"/>
      <name val="Arial"/>
      <family val="2"/>
    </font>
    <font>
      <b/>
      <sz val="10"/>
      <color theme="1"/>
      <name val="Arial"/>
      <family val="2"/>
    </font>
    <font>
      <sz val="11"/>
      <color theme="1"/>
      <name val="Calibri"/>
      <family val="2"/>
      <scheme val="minor"/>
    </font>
    <font>
      <sz val="10"/>
      <color theme="1"/>
      <name val="Calibri"/>
      <family val="2"/>
      <scheme val="minor"/>
    </font>
    <font>
      <sz val="9"/>
      <color theme="1"/>
      <name val="Calibri"/>
      <family val="2"/>
      <scheme val="minor"/>
    </font>
    <font>
      <sz val="9"/>
      <color theme="1"/>
      <name val="Arial"/>
      <family val="2"/>
    </font>
    <font>
      <sz val="11"/>
      <color rgb="FF000000"/>
      <name val="Arial"/>
      <family val="2"/>
    </font>
    <font>
      <b/>
      <sz val="11"/>
      <color rgb="FF000000"/>
      <name val="Arial"/>
      <family val="2"/>
    </font>
    <font>
      <sz val="8"/>
      <color rgb="FF000000"/>
      <name val="Arial"/>
      <family val="2"/>
    </font>
  </fonts>
  <fills count="3">
    <fill>
      <patternFill patternType="none"/>
    </fill>
    <fill>
      <patternFill patternType="gray125"/>
    </fill>
    <fill>
      <patternFill patternType="solid">
        <fgColor rgb="FFFFFFFF"/>
        <bgColor indexed="64"/>
      </patternFill>
    </fill>
  </fills>
  <borders count="9">
    <border>
      <left/>
      <right/>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s>
  <cellStyleXfs count="2">
    <xf numFmtId="0" fontId="0" fillId="0" borderId="0"/>
    <xf numFmtId="164" fontId="5" fillId="0" borderId="0" applyFont="0" applyFill="0" applyBorder="0" applyAlignment="0" applyProtection="0"/>
  </cellStyleXfs>
  <cellXfs count="39">
    <xf numFmtId="0" fontId="0" fillId="0" borderId="0" xfId="0"/>
    <xf numFmtId="0" fontId="0" fillId="0" borderId="0" xfId="0" applyAlignment="1">
      <alignment horizontal="center" vertical="center"/>
    </xf>
    <xf numFmtId="164" fontId="6" fillId="0" borderId="2" xfId="1" applyFont="1" applyBorder="1" applyAlignment="1">
      <alignment horizontal="center" vertical="center" wrapText="1"/>
    </xf>
    <xf numFmtId="0" fontId="2" fillId="0" borderId="0" xfId="0" applyFont="1" applyAlignment="1">
      <alignment horizontal="center"/>
    </xf>
    <xf numFmtId="0" fontId="1" fillId="0" borderId="0" xfId="0" applyFont="1"/>
    <xf numFmtId="0" fontId="7" fillId="0" borderId="0" xfId="0" applyFont="1"/>
    <xf numFmtId="0" fontId="3" fillId="0" borderId="2" xfId="0" applyFont="1" applyBorder="1" applyAlignment="1">
      <alignment horizontal="center" vertical="center" wrapText="1"/>
    </xf>
    <xf numFmtId="2" fontId="1" fillId="0" borderId="0" xfId="0" applyNumberFormat="1" applyFont="1" applyAlignment="1">
      <alignment vertical="center" wrapText="1"/>
    </xf>
    <xf numFmtId="1" fontId="0" fillId="0" borderId="0" xfId="0" applyNumberFormat="1" applyAlignment="1">
      <alignment horizontal="center" vertical="center"/>
    </xf>
    <xf numFmtId="164" fontId="6" fillId="0" borderId="5" xfId="1" applyFont="1" applyBorder="1" applyAlignment="1">
      <alignment horizontal="center" vertical="center" wrapText="1"/>
    </xf>
    <xf numFmtId="165" fontId="6" fillId="0" borderId="5" xfId="1" applyNumberFormat="1" applyFont="1" applyBorder="1" applyAlignment="1">
      <alignment horizontal="right" vertical="center" wrapText="1"/>
    </xf>
    <xf numFmtId="164" fontId="6" fillId="0" borderId="2" xfId="1" applyFont="1" applyBorder="1" applyAlignment="1">
      <alignmen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 xfId="0" applyFont="1" applyBorder="1" applyAlignment="1">
      <alignment horizontal="center" vertical="center" wrapText="1"/>
    </xf>
    <xf numFmtId="0" fontId="10" fillId="2" borderId="4"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5" xfId="0" applyFont="1" applyFill="1" applyBorder="1" applyAlignment="1">
      <alignment horizontal="center" vertical="center" wrapText="1"/>
    </xf>
    <xf numFmtId="166" fontId="8" fillId="0" borderId="4" xfId="0" applyNumberFormat="1" applyFont="1" applyBorder="1" applyAlignment="1">
      <alignment horizontal="center" vertical="center" wrapText="1"/>
    </xf>
    <xf numFmtId="166" fontId="8" fillId="0" borderId="8" xfId="0" applyNumberFormat="1" applyFont="1" applyBorder="1" applyAlignment="1">
      <alignment horizontal="center" vertical="center" wrapText="1"/>
    </xf>
    <xf numFmtId="166" fontId="8" fillId="0" borderId="5" xfId="0" applyNumberFormat="1"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2" fillId="0" borderId="0" xfId="0" applyFont="1" applyAlignment="1">
      <alignment horizontal="center" wrapText="1"/>
    </xf>
    <xf numFmtId="0" fontId="2" fillId="0" borderId="0" xfId="0" applyFont="1" applyAlignment="1">
      <alignment horizontal="center"/>
    </xf>
    <xf numFmtId="0" fontId="3" fillId="0" borderId="2" xfId="0" applyFont="1" applyBorder="1" applyAlignment="1">
      <alignment horizontal="center" vertical="center" wrapText="1"/>
    </xf>
    <xf numFmtId="0" fontId="1"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0" fillId="0" borderId="0" xfId="0" applyBorder="1"/>
    <xf numFmtId="0" fontId="3" fillId="0" borderId="2" xfId="0" applyFont="1" applyBorder="1" applyAlignment="1">
      <alignment horizontal="center" vertical="center"/>
    </xf>
    <xf numFmtId="0" fontId="11" fillId="2" borderId="2" xfId="0" applyFont="1" applyFill="1" applyBorder="1" applyAlignment="1">
      <alignment horizontal="left" vertical="top"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41275</xdr:rowOff>
    </xdr:from>
    <xdr:to>
      <xdr:col>2</xdr:col>
      <xdr:colOff>412750</xdr:colOff>
      <xdr:row>4</xdr:row>
      <xdr:rowOff>41275</xdr:rowOff>
    </xdr:to>
    <xdr:pic>
      <xdr:nvPicPr>
        <xdr:cNvPr id="2" name="1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7725" y="41275"/>
          <a:ext cx="72707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22"/>
  <sheetViews>
    <sheetView tabSelected="1" topLeftCell="A10" zoomScale="90" zoomScaleNormal="90" workbookViewId="0">
      <selection activeCell="C10" sqref="C10:C13"/>
    </sheetView>
  </sheetViews>
  <sheetFormatPr baseColWidth="10" defaultRowHeight="15" x14ac:dyDescent="0.25"/>
  <cols>
    <col min="2" max="2" width="6" customWidth="1"/>
    <col min="3" max="3" width="32.7109375" bestFit="1" customWidth="1"/>
    <col min="4" max="4" width="173.7109375" customWidth="1"/>
    <col min="5" max="5" width="13.85546875" customWidth="1"/>
    <col min="6" max="6" width="9.140625" customWidth="1"/>
    <col min="7" max="7" width="23.5703125" style="1" customWidth="1"/>
    <col min="8" max="8" width="24.85546875" style="1" customWidth="1"/>
    <col min="9" max="10" width="20.42578125" style="1" customWidth="1"/>
    <col min="11" max="11" width="19.85546875" style="1" bestFit="1" customWidth="1"/>
  </cols>
  <sheetData>
    <row r="1" spans="2:11" ht="15" customHeight="1" x14ac:dyDescent="0.25">
      <c r="B1" s="30" t="s">
        <v>0</v>
      </c>
      <c r="C1" s="31"/>
      <c r="D1" s="31"/>
      <c r="E1" s="31"/>
      <c r="F1" s="31"/>
      <c r="G1" s="31"/>
      <c r="H1" s="31"/>
      <c r="I1" s="31"/>
      <c r="J1" s="31"/>
      <c r="K1" s="31"/>
    </row>
    <row r="2" spans="2:11" ht="15" customHeight="1" x14ac:dyDescent="0.25">
      <c r="B2" s="31" t="s">
        <v>1</v>
      </c>
      <c r="C2" s="31"/>
      <c r="D2" s="31"/>
      <c r="E2" s="31"/>
      <c r="F2" s="31"/>
      <c r="G2" s="31"/>
      <c r="H2" s="31"/>
      <c r="I2" s="31"/>
      <c r="J2" s="31"/>
      <c r="K2" s="31"/>
    </row>
    <row r="3" spans="2:11" ht="15.75" x14ac:dyDescent="0.25">
      <c r="B3" s="31" t="s">
        <v>17</v>
      </c>
      <c r="C3" s="31"/>
      <c r="D3" s="31"/>
      <c r="E3" s="31"/>
      <c r="F3" s="31"/>
      <c r="G3" s="31"/>
      <c r="H3" s="31"/>
      <c r="I3" s="31"/>
      <c r="J3" s="31"/>
      <c r="K3" s="31"/>
    </row>
    <row r="4" spans="2:11" ht="15.75" x14ac:dyDescent="0.25">
      <c r="B4" s="3"/>
      <c r="C4" s="3"/>
      <c r="D4" s="3"/>
      <c r="E4" s="3"/>
      <c r="F4" s="3"/>
      <c r="G4" s="3"/>
      <c r="H4" s="3"/>
      <c r="I4" s="3"/>
      <c r="J4" s="3"/>
      <c r="K4" s="3"/>
    </row>
    <row r="5" spans="2:11" ht="15.75" x14ac:dyDescent="0.25">
      <c r="B5" s="3"/>
      <c r="C5" s="3"/>
      <c r="D5" s="3"/>
      <c r="E5" s="3"/>
      <c r="F5" s="3"/>
      <c r="G5" s="3"/>
      <c r="H5" s="3"/>
      <c r="I5" s="3"/>
      <c r="J5" s="3"/>
      <c r="K5" s="3"/>
    </row>
    <row r="6" spans="2:11" ht="32.25" customHeight="1" x14ac:dyDescent="0.25">
      <c r="B6" s="7"/>
      <c r="C6" s="7"/>
      <c r="D6" s="7"/>
      <c r="E6" s="7"/>
      <c r="F6" s="7"/>
      <c r="G6" s="7"/>
      <c r="H6" s="7"/>
      <c r="I6" s="7"/>
      <c r="J6" s="7"/>
      <c r="K6" s="7"/>
    </row>
    <row r="8" spans="2:11" ht="15" customHeight="1" x14ac:dyDescent="0.25">
      <c r="B8" s="32" t="s">
        <v>2</v>
      </c>
      <c r="C8" s="32" t="s">
        <v>11</v>
      </c>
      <c r="D8" s="32" t="s">
        <v>12</v>
      </c>
      <c r="E8" s="32" t="s">
        <v>3</v>
      </c>
      <c r="F8" s="32" t="s">
        <v>4</v>
      </c>
      <c r="G8" s="34" t="s">
        <v>13</v>
      </c>
      <c r="H8" s="35"/>
      <c r="I8" s="34" t="s">
        <v>14</v>
      </c>
      <c r="J8" s="35"/>
      <c r="K8" s="33" t="s">
        <v>8</v>
      </c>
    </row>
    <row r="9" spans="2:11" ht="22.5" customHeight="1" x14ac:dyDescent="0.25">
      <c r="B9" s="32"/>
      <c r="C9" s="32"/>
      <c r="D9" s="12"/>
      <c r="E9" s="12"/>
      <c r="F9" s="12"/>
      <c r="G9" s="6" t="s">
        <v>9</v>
      </c>
      <c r="H9" s="6" t="s">
        <v>5</v>
      </c>
      <c r="I9" s="6" t="s">
        <v>9</v>
      </c>
      <c r="J9" s="6" t="s">
        <v>5</v>
      </c>
      <c r="K9" s="33"/>
    </row>
    <row r="10" spans="2:11" ht="409.5" customHeight="1" x14ac:dyDescent="0.25">
      <c r="B10" s="37">
        <v>1</v>
      </c>
      <c r="C10" s="12" t="s">
        <v>18</v>
      </c>
      <c r="D10" s="38" t="s">
        <v>20</v>
      </c>
      <c r="E10" s="15" t="s">
        <v>19</v>
      </c>
      <c r="F10" s="18">
        <v>1</v>
      </c>
      <c r="G10" s="21">
        <v>873518000</v>
      </c>
      <c r="H10" s="21">
        <f>G10*F10</f>
        <v>873518000</v>
      </c>
      <c r="I10" s="21">
        <v>867732000</v>
      </c>
      <c r="J10" s="21">
        <f>I10*F10</f>
        <v>867732000</v>
      </c>
      <c r="K10" s="21">
        <f>AVERAGE(H10,J10)</f>
        <v>870625000</v>
      </c>
    </row>
    <row r="11" spans="2:11" ht="138.75" customHeight="1" x14ac:dyDescent="0.25">
      <c r="B11" s="37"/>
      <c r="C11" s="13"/>
      <c r="D11" s="38"/>
      <c r="E11" s="16"/>
      <c r="F11" s="19"/>
      <c r="G11" s="22"/>
      <c r="H11" s="22"/>
      <c r="I11" s="22"/>
      <c r="J11" s="22"/>
      <c r="K11" s="22"/>
    </row>
    <row r="12" spans="2:11" ht="408.75" customHeight="1" x14ac:dyDescent="0.25">
      <c r="B12" s="37"/>
      <c r="C12" s="13"/>
      <c r="D12" s="38"/>
      <c r="E12" s="17"/>
      <c r="F12" s="20"/>
      <c r="G12" s="23"/>
      <c r="H12" s="23"/>
      <c r="I12" s="23"/>
      <c r="J12" s="23"/>
      <c r="K12" s="23"/>
    </row>
    <row r="13" spans="2:11" ht="72" customHeight="1" x14ac:dyDescent="0.25">
      <c r="B13" s="37"/>
      <c r="C13" s="14"/>
      <c r="D13" s="38"/>
      <c r="E13" s="26" t="s">
        <v>6</v>
      </c>
      <c r="F13" s="27"/>
      <c r="G13" s="9"/>
      <c r="H13" s="10">
        <f>SUM(H10:H10)</f>
        <v>873518000</v>
      </c>
      <c r="I13" s="10"/>
      <c r="J13" s="10">
        <f>SUM(J10:J10)</f>
        <v>867732000</v>
      </c>
      <c r="K13" s="10">
        <f>SUM(K10:K10)</f>
        <v>870625000</v>
      </c>
    </row>
    <row r="14" spans="2:11" x14ac:dyDescent="0.25">
      <c r="E14" s="28" t="s">
        <v>10</v>
      </c>
      <c r="F14" s="29"/>
      <c r="G14" s="2"/>
      <c r="H14" s="11">
        <f>H13*0.19</f>
        <v>165968420</v>
      </c>
      <c r="I14" s="2"/>
      <c r="J14" s="2">
        <f t="shared" ref="J14" si="0">J13*0.19</f>
        <v>164869080</v>
      </c>
      <c r="K14" s="2">
        <f>K13*0.19</f>
        <v>165418750</v>
      </c>
    </row>
    <row r="15" spans="2:11" ht="39" customHeight="1" x14ac:dyDescent="0.25">
      <c r="E15" s="24" t="s">
        <v>7</v>
      </c>
      <c r="F15" s="25"/>
      <c r="G15" s="2"/>
      <c r="H15" s="2">
        <f>+H14+H13</f>
        <v>1039486420</v>
      </c>
      <c r="I15" s="2"/>
      <c r="J15" s="2">
        <f t="shared" ref="J15" si="1">+J14+J13</f>
        <v>1032601080</v>
      </c>
      <c r="K15" s="2">
        <f>K13+K14</f>
        <v>1036043750</v>
      </c>
    </row>
    <row r="16" spans="2:11" x14ac:dyDescent="0.25">
      <c r="D16" s="36"/>
    </row>
    <row r="17" spans="3:7" x14ac:dyDescent="0.25">
      <c r="D17" s="36"/>
    </row>
    <row r="18" spans="3:7" x14ac:dyDescent="0.25">
      <c r="C18" s="4" t="s">
        <v>15</v>
      </c>
    </row>
    <row r="19" spans="3:7" x14ac:dyDescent="0.25">
      <c r="C19" s="5" t="s">
        <v>16</v>
      </c>
    </row>
    <row r="22" spans="3:7" x14ac:dyDescent="0.25">
      <c r="G22" s="8"/>
    </row>
  </sheetData>
  <mergeCells count="24">
    <mergeCell ref="E15:F15"/>
    <mergeCell ref="E13:F13"/>
    <mergeCell ref="E14:F14"/>
    <mergeCell ref="B1:K1"/>
    <mergeCell ref="B2:K2"/>
    <mergeCell ref="B3:K3"/>
    <mergeCell ref="B8:B9"/>
    <mergeCell ref="C8:C9"/>
    <mergeCell ref="D8:D9"/>
    <mergeCell ref="E8:E9"/>
    <mergeCell ref="F8:F9"/>
    <mergeCell ref="K8:K9"/>
    <mergeCell ref="G8:H8"/>
    <mergeCell ref="I8:J8"/>
    <mergeCell ref="D10:D13"/>
    <mergeCell ref="G10:G12"/>
    <mergeCell ref="H10:H12"/>
    <mergeCell ref="I10:I12"/>
    <mergeCell ref="J10:J12"/>
    <mergeCell ref="K10:K12"/>
    <mergeCell ref="E10:E12"/>
    <mergeCell ref="F10:F12"/>
    <mergeCell ref="C10:C13"/>
    <mergeCell ref="B10:B13"/>
  </mergeCells>
  <pageMargins left="0.70866141732283472" right="0.70866141732283472" top="0.74803149606299213" bottom="0.74803149606299213" header="0.31496062992125984" footer="0.31496062992125984"/>
  <pageSetup paperSize="5"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MATERIALES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Andres Camilo Paez Gomez</cp:lastModifiedBy>
  <cp:lastPrinted>2017-10-02T19:17:01Z</cp:lastPrinted>
  <dcterms:created xsi:type="dcterms:W3CDTF">2016-10-19T19:39:17Z</dcterms:created>
  <dcterms:modified xsi:type="dcterms:W3CDTF">2023-09-24T22:18:56Z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2023-07-11T23:10:20Z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9671133d-8aae-486f-8828-49b981d4928e</vt:lpwstr>
  </property>
  <property fmtid="{D5CDD505-2E9C-101B-9397-08002B2CF9AE}" pid="8" name="MSIP_Label_1299739c-ad3d-4908-806e-4d91151a6e13_ContentBits">
    <vt:lpwstr>0</vt:lpwstr>
  </property>
</Properties>
</file>