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workbookProtection workbookPassword="F4C6" lockStructure="1"/>
  <bookViews>
    <workbookView xWindow="0" yWindow="0" windowWidth="12000" windowHeight="6420"/>
  </bookViews>
  <sheets>
    <sheet name="Matriz" sheetId="1" r:id="rId1"/>
    <sheet name="Guia" sheetId="2" r:id="rId2"/>
  </sheets>
  <externalReferences>
    <externalReference r:id="rId3"/>
  </externalReferences>
  <definedNames>
    <definedName name="CONSECUENCIA">[1]guia!$B$54:$B$57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82" i="1" l="1"/>
  <c r="W82" i="1" s="1"/>
  <c r="X82" i="1" s="1"/>
  <c r="Y82" i="1" s="1"/>
  <c r="T81" i="1"/>
  <c r="W81" i="1" s="1"/>
  <c r="X81" i="1" s="1"/>
  <c r="Y81" i="1" s="1"/>
  <c r="T80" i="1"/>
  <c r="W80" i="1" s="1"/>
  <c r="X80" i="1" s="1"/>
  <c r="Y80" i="1" s="1"/>
  <c r="T79" i="1"/>
  <c r="W79" i="1" s="1"/>
  <c r="X79" i="1" s="1"/>
  <c r="Y79" i="1" s="1"/>
  <c r="T78" i="1"/>
  <c r="U78" i="1" s="1"/>
  <c r="T77" i="1"/>
  <c r="W77" i="1" s="1"/>
  <c r="X77" i="1" s="1"/>
  <c r="Y77" i="1" s="1"/>
  <c r="T76" i="1"/>
  <c r="W76" i="1" s="1"/>
  <c r="X76" i="1" s="1"/>
  <c r="Y76" i="1" s="1"/>
  <c r="T75" i="1"/>
  <c r="W75" i="1" s="1"/>
  <c r="X75" i="1" s="1"/>
  <c r="Y75" i="1" s="1"/>
  <c r="T74" i="1"/>
  <c r="U74" i="1" s="1"/>
  <c r="T73" i="1"/>
  <c r="W73" i="1" s="1"/>
  <c r="X73" i="1" s="1"/>
  <c r="Y73" i="1" s="1"/>
  <c r="T72" i="1"/>
  <c r="W72" i="1" s="1"/>
  <c r="X72" i="1" s="1"/>
  <c r="Y72" i="1" s="1"/>
  <c r="T71" i="1"/>
  <c r="W71" i="1" s="1"/>
  <c r="X71" i="1" s="1"/>
  <c r="Y71" i="1" s="1"/>
  <c r="T70" i="1"/>
  <c r="U70" i="1" s="1"/>
  <c r="T69" i="1"/>
  <c r="W69" i="1" s="1"/>
  <c r="X69" i="1" s="1"/>
  <c r="Y69" i="1" s="1"/>
  <c r="T68" i="1"/>
  <c r="W68" i="1" s="1"/>
  <c r="X68" i="1" s="1"/>
  <c r="Y68" i="1" s="1"/>
  <c r="T67" i="1"/>
  <c r="W67" i="1" s="1"/>
  <c r="X67" i="1" s="1"/>
  <c r="Y67" i="1" s="1"/>
  <c r="T66" i="1"/>
  <c r="U66" i="1" s="1"/>
  <c r="T65" i="1"/>
  <c r="W65" i="1" s="1"/>
  <c r="X65" i="1" s="1"/>
  <c r="Y65" i="1" s="1"/>
  <c r="T64" i="1"/>
  <c r="U64" i="1" s="1"/>
  <c r="T63" i="1"/>
  <c r="U63" i="1" s="1"/>
  <c r="T61" i="1"/>
  <c r="U61" i="1" s="1"/>
  <c r="T60" i="1"/>
  <c r="W60" i="1" s="1"/>
  <c r="X60" i="1" s="1"/>
  <c r="Y60" i="1" s="1"/>
  <c r="T59" i="1"/>
  <c r="U59" i="1" s="1"/>
  <c r="T58" i="1"/>
  <c r="W58" i="1" s="1"/>
  <c r="X58" i="1" s="1"/>
  <c r="Y58" i="1" s="1"/>
  <c r="W57" i="1"/>
  <c r="X57" i="1" s="1"/>
  <c r="Y57" i="1" s="1"/>
  <c r="U57" i="1"/>
  <c r="T56" i="1"/>
  <c r="U56" i="1" s="1"/>
  <c r="T55" i="1"/>
  <c r="W55" i="1" s="1"/>
  <c r="X55" i="1" s="1"/>
  <c r="Y55" i="1" s="1"/>
  <c r="T54" i="1"/>
  <c r="U54" i="1" s="1"/>
  <c r="T53" i="1"/>
  <c r="U53" i="1" s="1"/>
  <c r="T52" i="1"/>
  <c r="U52" i="1" s="1"/>
  <c r="T51" i="1"/>
  <c r="W51" i="1" s="1"/>
  <c r="X51" i="1" s="1"/>
  <c r="Y51" i="1" s="1"/>
  <c r="T50" i="1"/>
  <c r="U50" i="1" s="1"/>
  <c r="T49" i="1"/>
  <c r="W49" i="1" s="1"/>
  <c r="X49" i="1" s="1"/>
  <c r="Y49" i="1" s="1"/>
  <c r="T48" i="1"/>
  <c r="U48" i="1" s="1"/>
  <c r="T47" i="1"/>
  <c r="W47" i="1" s="1"/>
  <c r="X47" i="1" s="1"/>
  <c r="Y47" i="1" s="1"/>
  <c r="T46" i="1"/>
  <c r="U46" i="1" s="1"/>
  <c r="T45" i="1"/>
  <c r="W45" i="1" s="1"/>
  <c r="X45" i="1" s="1"/>
  <c r="Y45" i="1" s="1"/>
  <c r="T43" i="1"/>
  <c r="U43" i="1" s="1"/>
  <c r="T42" i="1"/>
  <c r="W42" i="1" s="1"/>
  <c r="X42" i="1" s="1"/>
  <c r="Y42" i="1" s="1"/>
  <c r="T41" i="1"/>
  <c r="W41" i="1" s="1"/>
  <c r="X41" i="1" s="1"/>
  <c r="Y41" i="1" s="1"/>
  <c r="T40" i="1"/>
  <c r="W40" i="1" s="1"/>
  <c r="X40" i="1" s="1"/>
  <c r="Y40" i="1" s="1"/>
  <c r="T39" i="1"/>
  <c r="U39" i="1" s="1"/>
  <c r="T38" i="1"/>
  <c r="W38" i="1" s="1"/>
  <c r="X38" i="1" s="1"/>
  <c r="Y38" i="1" s="1"/>
  <c r="T37" i="1"/>
  <c r="U37" i="1" s="1"/>
  <c r="T36" i="1"/>
  <c r="U36" i="1" s="1"/>
  <c r="T35" i="1"/>
  <c r="U35" i="1" s="1"/>
  <c r="T34" i="1"/>
  <c r="W34" i="1" s="1"/>
  <c r="X34" i="1" s="1"/>
  <c r="Y34" i="1" s="1"/>
  <c r="T33" i="1"/>
  <c r="U33" i="1" s="1"/>
  <c r="T32" i="1"/>
  <c r="W32" i="1" s="1"/>
  <c r="X32" i="1" s="1"/>
  <c r="Y32" i="1" s="1"/>
  <c r="T31" i="1"/>
  <c r="U31" i="1" s="1"/>
  <c r="T30" i="1"/>
  <c r="W30" i="1" s="1"/>
  <c r="X30" i="1" s="1"/>
  <c r="Y30" i="1" s="1"/>
  <c r="T29" i="1"/>
  <c r="U29" i="1" s="1"/>
  <c r="T28" i="1"/>
  <c r="W28" i="1" s="1"/>
  <c r="X28" i="1" s="1"/>
  <c r="Y28" i="1" s="1"/>
  <c r="T27" i="1"/>
  <c r="U27" i="1" s="1"/>
  <c r="T26" i="1"/>
  <c r="W26" i="1" s="1"/>
  <c r="X26" i="1" s="1"/>
  <c r="Y26" i="1" s="1"/>
  <c r="N26" i="1"/>
  <c r="T24" i="1"/>
  <c r="W24" i="1" s="1"/>
  <c r="X24" i="1" s="1"/>
  <c r="Y24" i="1" s="1"/>
  <c r="T23" i="1"/>
  <c r="U23" i="1" s="1"/>
  <c r="T22" i="1"/>
  <c r="W22" i="1" s="1"/>
  <c r="X22" i="1" s="1"/>
  <c r="Y22" i="1" s="1"/>
  <c r="T21" i="1"/>
  <c r="U21" i="1" s="1"/>
  <c r="T20" i="1"/>
  <c r="W20" i="1" s="1"/>
  <c r="X20" i="1" s="1"/>
  <c r="Y20" i="1" s="1"/>
  <c r="T19" i="1"/>
  <c r="U19" i="1" s="1"/>
  <c r="T18" i="1"/>
  <c r="W18" i="1" s="1"/>
  <c r="X18" i="1" s="1"/>
  <c r="Y18" i="1" s="1"/>
  <c r="T17" i="1"/>
  <c r="U17" i="1" s="1"/>
  <c r="T16" i="1"/>
  <c r="U16" i="1" s="1"/>
  <c r="T15" i="1"/>
  <c r="U15" i="1" s="1"/>
  <c r="T14" i="1"/>
  <c r="W14" i="1" s="1"/>
  <c r="X14" i="1" s="1"/>
  <c r="Y14" i="1" s="1"/>
  <c r="T13" i="1"/>
  <c r="U13" i="1" s="1"/>
  <c r="T12" i="1"/>
  <c r="W12" i="1" s="1"/>
  <c r="X12" i="1" s="1"/>
  <c r="Y12" i="1" s="1"/>
  <c r="T11" i="1"/>
  <c r="U11" i="1" s="1"/>
  <c r="T10" i="1"/>
  <c r="W10" i="1" s="1"/>
  <c r="X10" i="1" s="1"/>
  <c r="Y10" i="1" s="1"/>
  <c r="U80" i="1" l="1"/>
  <c r="W31" i="1"/>
  <c r="X31" i="1" s="1"/>
  <c r="Y31" i="1" s="1"/>
  <c r="U34" i="1"/>
  <c r="U67" i="1"/>
  <c r="U20" i="1"/>
  <c r="U22" i="1"/>
  <c r="W53" i="1"/>
  <c r="X53" i="1" s="1"/>
  <c r="Y53" i="1" s="1"/>
  <c r="W36" i="1"/>
  <c r="X36" i="1" s="1"/>
  <c r="Y36" i="1" s="1"/>
  <c r="W48" i="1"/>
  <c r="X48" i="1" s="1"/>
  <c r="Y48" i="1" s="1"/>
  <c r="U51" i="1"/>
  <c r="W70" i="1"/>
  <c r="X70" i="1" s="1"/>
  <c r="Y70" i="1" s="1"/>
  <c r="U79" i="1"/>
  <c r="U60" i="1"/>
  <c r="W63" i="1"/>
  <c r="X63" i="1" s="1"/>
  <c r="Y63" i="1" s="1"/>
  <c r="W74" i="1"/>
  <c r="X74" i="1" s="1"/>
  <c r="Y74" i="1" s="1"/>
  <c r="U77" i="1"/>
  <c r="W16" i="1"/>
  <c r="X16" i="1" s="1"/>
  <c r="Y16" i="1" s="1"/>
  <c r="U18" i="1"/>
  <c r="U65" i="1"/>
  <c r="W11" i="1"/>
  <c r="X11" i="1" s="1"/>
  <c r="Y11" i="1" s="1"/>
  <c r="U40" i="1"/>
  <c r="W15" i="1"/>
  <c r="X15" i="1" s="1"/>
  <c r="Y15" i="1" s="1"/>
  <c r="U24" i="1"/>
  <c r="W27" i="1"/>
  <c r="X27" i="1" s="1"/>
  <c r="Y27" i="1" s="1"/>
  <c r="U38" i="1"/>
  <c r="W43" i="1"/>
  <c r="X43" i="1" s="1"/>
  <c r="Y43" i="1" s="1"/>
  <c r="U55" i="1"/>
  <c r="U10" i="1"/>
  <c r="U12" i="1"/>
  <c r="W19" i="1"/>
  <c r="X19" i="1" s="1"/>
  <c r="Y19" i="1" s="1"/>
  <c r="U26" i="1"/>
  <c r="U28" i="1"/>
  <c r="W35" i="1"/>
  <c r="X35" i="1" s="1"/>
  <c r="Y35" i="1" s="1"/>
  <c r="U42" i="1"/>
  <c r="U45" i="1"/>
  <c r="W52" i="1"/>
  <c r="X52" i="1" s="1"/>
  <c r="Y52" i="1" s="1"/>
  <c r="W61" i="1"/>
  <c r="X61" i="1" s="1"/>
  <c r="Y61" i="1" s="1"/>
  <c r="U69" i="1"/>
  <c r="U71" i="1"/>
  <c r="W78" i="1"/>
  <c r="X78" i="1" s="1"/>
  <c r="Y78" i="1" s="1"/>
  <c r="U14" i="1"/>
  <c r="W23" i="1"/>
  <c r="X23" i="1" s="1"/>
  <c r="Y23" i="1" s="1"/>
  <c r="U30" i="1"/>
  <c r="U32" i="1"/>
  <c r="W39" i="1"/>
  <c r="X39" i="1" s="1"/>
  <c r="Y39" i="1" s="1"/>
  <c r="U47" i="1"/>
  <c r="U49" i="1"/>
  <c r="W56" i="1"/>
  <c r="X56" i="1" s="1"/>
  <c r="Y56" i="1" s="1"/>
  <c r="U58" i="1"/>
  <c r="W66" i="1"/>
  <c r="X66" i="1" s="1"/>
  <c r="Y66" i="1" s="1"/>
  <c r="U73" i="1"/>
  <c r="U75" i="1"/>
  <c r="U81" i="1"/>
  <c r="W13" i="1"/>
  <c r="X13" i="1" s="1"/>
  <c r="Y13" i="1" s="1"/>
  <c r="W17" i="1"/>
  <c r="X17" i="1" s="1"/>
  <c r="Y17" i="1" s="1"/>
  <c r="W21" i="1"/>
  <c r="X21" i="1" s="1"/>
  <c r="Y21" i="1" s="1"/>
  <c r="W29" i="1"/>
  <c r="X29" i="1" s="1"/>
  <c r="Y29" i="1" s="1"/>
  <c r="W33" i="1"/>
  <c r="X33" i="1" s="1"/>
  <c r="Y33" i="1" s="1"/>
  <c r="W37" i="1"/>
  <c r="X37" i="1" s="1"/>
  <c r="Y37" i="1" s="1"/>
  <c r="W46" i="1"/>
  <c r="X46" i="1" s="1"/>
  <c r="Y46" i="1" s="1"/>
  <c r="W50" i="1"/>
  <c r="X50" i="1" s="1"/>
  <c r="Y50" i="1" s="1"/>
  <c r="W54" i="1"/>
  <c r="X54" i="1" s="1"/>
  <c r="Y54" i="1" s="1"/>
  <c r="W59" i="1"/>
  <c r="X59" i="1" s="1"/>
  <c r="Y59" i="1" s="1"/>
  <c r="W64" i="1"/>
  <c r="X64" i="1" s="1"/>
  <c r="Y64" i="1" s="1"/>
  <c r="U82" i="1"/>
  <c r="U41" i="1"/>
  <c r="U68" i="1"/>
  <c r="U72" i="1"/>
  <c r="U76" i="1"/>
</calcChain>
</file>

<file path=xl/comments1.xml><?xml version="1.0" encoding="utf-8"?>
<comments xmlns="http://schemas.openxmlformats.org/spreadsheetml/2006/main">
  <authors>
    <author>Marisol Beltran</author>
  </authors>
  <commentList>
    <comment ref="R8" authorId="0">
      <text>
        <r>
          <rPr>
            <sz val="8"/>
            <color indexed="81"/>
            <rFont val="Tahoma"/>
            <family val="2"/>
          </rPr>
          <t>Nivel de Deficiencia</t>
        </r>
      </text>
    </comment>
    <comment ref="S8" authorId="0">
      <text>
        <r>
          <rPr>
            <sz val="8"/>
            <color indexed="81"/>
            <rFont val="Tahoma"/>
            <family val="2"/>
          </rPr>
          <t>Nivel de Exposición</t>
        </r>
      </text>
    </comment>
    <comment ref="T8" authorId="0">
      <text>
        <r>
          <rPr>
            <sz val="8"/>
            <color indexed="81"/>
            <rFont val="Tahoma"/>
            <family val="2"/>
          </rPr>
          <t>Nivel de Probabilidad</t>
        </r>
      </text>
    </comment>
    <comment ref="U8" authorId="0">
      <text>
        <r>
          <rPr>
            <sz val="8"/>
            <color indexed="81"/>
            <rFont val="Tahoma"/>
            <family val="2"/>
          </rPr>
          <t>Interpretación del Nivel de Probabilidad</t>
        </r>
      </text>
    </comment>
    <comment ref="V8" authorId="0">
      <text>
        <r>
          <rPr>
            <sz val="8"/>
            <color indexed="81"/>
            <rFont val="Tahoma"/>
            <family val="2"/>
          </rPr>
          <t>Nivel de Consecuencia</t>
        </r>
      </text>
    </comment>
    <comment ref="W8" authorId="0">
      <text>
        <r>
          <rPr>
            <sz val="8"/>
            <color indexed="81"/>
            <rFont val="Tahoma"/>
            <family val="2"/>
          </rPr>
          <t>Nivel de Riesgo e Intervención</t>
        </r>
      </text>
    </comment>
    <comment ref="X8" authorId="0">
      <text>
        <r>
          <rPr>
            <sz val="8"/>
            <color indexed="81"/>
            <rFont val="Tahoma"/>
            <family val="2"/>
          </rPr>
          <t>Interpretación del Nivel de Riesgo</t>
        </r>
      </text>
    </comment>
    <comment ref="AB8" authorId="0">
      <text>
        <r>
          <rPr>
            <sz val="8"/>
            <color indexed="81"/>
            <rFont val="Tahoma"/>
            <family val="2"/>
          </rPr>
          <t>Existencia de Requisitos Legales (Si o No)</t>
        </r>
      </text>
    </comment>
  </commentList>
</comments>
</file>

<file path=xl/sharedStrings.xml><?xml version="1.0" encoding="utf-8"?>
<sst xmlns="http://schemas.openxmlformats.org/spreadsheetml/2006/main" count="1654" uniqueCount="326">
  <si>
    <t>Biológico</t>
  </si>
  <si>
    <t>Accidentes de Transito</t>
  </si>
  <si>
    <t>Físico</t>
  </si>
  <si>
    <t>MATRIZ DE IDENTIFICACIÓN DE PELIGROS, EVALUACIÓN Y CONTROL DE RIESGOS</t>
  </si>
  <si>
    <t>Proceso</t>
  </si>
  <si>
    <t>Zona / Lugar</t>
  </si>
  <si>
    <t>Actividades</t>
  </si>
  <si>
    <t>Tareas</t>
  </si>
  <si>
    <t>Rutinario (Si o No)</t>
  </si>
  <si>
    <t>Cargos Involucrados</t>
  </si>
  <si>
    <t>Origen</t>
  </si>
  <si>
    <t>Peligro</t>
  </si>
  <si>
    <t>Efectos Posibles (Consecuencias)</t>
  </si>
  <si>
    <t>Controles Existentes</t>
  </si>
  <si>
    <t>Evaluación del Riesgo</t>
  </si>
  <si>
    <t>Valoración del Riesgo</t>
  </si>
  <si>
    <t>Criterios Para Establecer controles</t>
  </si>
  <si>
    <t>Medidas de Intervención</t>
  </si>
  <si>
    <t>Eficacia de los controles implementados</t>
  </si>
  <si>
    <t>Matriz de identificación de peligros, evaluación y control de riesgos</t>
  </si>
  <si>
    <t>Inspecciones</t>
  </si>
  <si>
    <t>incidentes de trabajo (Accidentes y casi accidentes)</t>
  </si>
  <si>
    <t>Causa externa</t>
  </si>
  <si>
    <t>Gestión del cambio</t>
  </si>
  <si>
    <t>Descripción</t>
  </si>
  <si>
    <t>Clasificación</t>
  </si>
  <si>
    <t>Fuente</t>
  </si>
  <si>
    <t>Medio</t>
  </si>
  <si>
    <t>Individuo</t>
  </si>
  <si>
    <t>Nivel 
deficiencia</t>
  </si>
  <si>
    <t>Nivel Exposición</t>
  </si>
  <si>
    <t>Nivel Probabilidad (ND*NE)</t>
  </si>
  <si>
    <t>Interpretación NP</t>
  </si>
  <si>
    <t>Nivel Consecuencia</t>
  </si>
  <si>
    <t>Nivel de 
Riesgo (NR) e Intervención</t>
  </si>
  <si>
    <t>Interpretación NR</t>
  </si>
  <si>
    <t>Aceptabilidad del Riesgo</t>
  </si>
  <si>
    <t>No Exp.</t>
  </si>
  <si>
    <t>Peor Consecuencia</t>
  </si>
  <si>
    <t>RL</t>
  </si>
  <si>
    <t>Eliminación</t>
  </si>
  <si>
    <t>Sustitución</t>
  </si>
  <si>
    <t>Controles de Ingeniería</t>
  </si>
  <si>
    <t xml:space="preserve">Controles administrativos, señalización, advertencias  </t>
  </si>
  <si>
    <t>Equipos/EPP</t>
  </si>
  <si>
    <t xml:space="preserve">Administrativo. </t>
  </si>
  <si>
    <t xml:space="preserve">Planeación y ejecución del contrato. </t>
  </si>
  <si>
    <t>Calle 69 No. 14 - 29, Bogotá</t>
  </si>
  <si>
    <t>Administrativas</t>
  </si>
  <si>
    <t xml:space="preserve">Planeación, organización, integración del personal , control. </t>
  </si>
  <si>
    <t>SI</t>
  </si>
  <si>
    <t>X</t>
  </si>
  <si>
    <t>Físico- iluminación(Luz visible deficiencia)</t>
  </si>
  <si>
    <t>Fatiga visual, cefaleas.</t>
  </si>
  <si>
    <t>No.</t>
  </si>
  <si>
    <t xml:space="preserve">Cefalea. </t>
  </si>
  <si>
    <t xml:space="preserve">Si. </t>
  </si>
  <si>
    <t xml:space="preserve">No. </t>
  </si>
  <si>
    <t>No</t>
  </si>
  <si>
    <t xml:space="preserve">Capacitación, inducción, estudios de iluminación. </t>
  </si>
  <si>
    <t xml:space="preserve">Temperaturas extremas </t>
  </si>
  <si>
    <t xml:space="preserve">Físico </t>
  </si>
  <si>
    <t xml:space="preserve">Hipotermia, escalofríos hipertermia,  Alteraciones cutáneas, Enfermedades respiratorias. </t>
  </si>
  <si>
    <t xml:space="preserve">Enfermedades respiratorias. </t>
  </si>
  <si>
    <t xml:space="preserve">Capacitación, inducción. </t>
  </si>
  <si>
    <t xml:space="preserve">Psicosocial-Condiciones  de  la  tarea  (carga mental, contenido  de  la  tarea,  demandas emocionales,  sistemas  de  control, definición de roles </t>
  </si>
  <si>
    <t>psicosocial</t>
  </si>
  <si>
    <t xml:space="preserve">Estrés, cefaleas, hipertensión, bajo rendimiento laboral y familiar, falta de concentración. </t>
  </si>
  <si>
    <t xml:space="preserve">Batería de riesgo psicosocial, capacitación, inducción. </t>
  </si>
  <si>
    <t xml:space="preserve">Hipertensión. </t>
  </si>
  <si>
    <t xml:space="preserve">Batería de riesgo psicosocial, capacitación, inducción, identificación de peligros y riesgos. Pausas activas. Programa de riesgo psicosocial. </t>
  </si>
  <si>
    <t>Características del grupo social de trabajo (relaciones, cohesión, calidad de interacciones, trabajo en equipo</t>
  </si>
  <si>
    <t xml:space="preserve">Psicosocial. </t>
  </si>
  <si>
    <t xml:space="preserve">Exposición a virus. </t>
  </si>
  <si>
    <t xml:space="preserve">Biológico </t>
  </si>
  <si>
    <t xml:space="preserve">Enfermedades respiratorias, dérmicas. </t>
  </si>
  <si>
    <t xml:space="preserve">Orden y aseo </t>
  </si>
  <si>
    <t xml:space="preserve">Inducción, re inducción ( anual ) capacitación </t>
  </si>
  <si>
    <t xml:space="preserve">Capacitación, vacunación, identificación, valoración y evaluación de los peligros del proyecto. </t>
  </si>
  <si>
    <t xml:space="preserve">Exposición a Bacterias . </t>
  </si>
  <si>
    <t xml:space="preserve">Enfermedades gastrointestinales, infecciones. </t>
  </si>
  <si>
    <t xml:space="preserve">Enfermedades gastrointestinales. </t>
  </si>
  <si>
    <t xml:space="preserve">Capacitación, identificación, valoración y evaluación de los peligros del proyecto. </t>
  </si>
  <si>
    <t xml:space="preserve">Movimiento repetitivo </t>
  </si>
  <si>
    <t xml:space="preserve">Biomecánico </t>
  </si>
  <si>
    <t xml:space="preserve">Bursitis, síndrome del túnel carpiano, Epicondilitis, síndrome patelo femoral, síndrome de estrés en la  tibia medial, fracturas de esfuerzo, tendinitis, </t>
  </si>
  <si>
    <t xml:space="preserve">Capacitación, pausas activas, inducción. </t>
  </si>
  <si>
    <t xml:space="preserve">Síndrome del túnel  carpiano. </t>
  </si>
  <si>
    <t xml:space="preserve">Adecuación de los puestos de trabajo. </t>
  </si>
  <si>
    <t xml:space="preserve">Capacitación, inducción, identificación de peligros y riesgos, pausas activas, programa osteomuscular </t>
  </si>
  <si>
    <t>Posturas prolongadas</t>
  </si>
  <si>
    <t xml:space="preserve">Dolor osteomuscular (  molestias cervicales, abdominales, trastornos en la zona lumbar de la espalda y alteraciones del sistema circulatoria y nervioso. )  </t>
  </si>
  <si>
    <t xml:space="preserve">Inspecciones en los puestos de trabajo </t>
  </si>
  <si>
    <t xml:space="preserve">Dolor osteomuscular. </t>
  </si>
  <si>
    <t>Realizar estudio de puesto de trabajo</t>
  </si>
  <si>
    <t>Formación en higiene postural</t>
  </si>
  <si>
    <t xml:space="preserve">Locativo superficies de trabajo ( escaleras, caídas al mismo nivel) </t>
  </si>
  <si>
    <t>Condiciones de seguridad</t>
  </si>
  <si>
    <t xml:space="preserve">Contusiones, heridas abiertas, fracturas, golpes, traumas. </t>
  </si>
  <si>
    <t>Fracturas</t>
  </si>
  <si>
    <t xml:space="preserve">Capacitaciones, inducción, orden y aseo, cinta antideslizante. </t>
  </si>
  <si>
    <t xml:space="preserve">Públicos. ( Robos, atracos, orden publico) </t>
  </si>
  <si>
    <t xml:space="preserve">Muerte, perdidas materiales, fracturas, heridas, lesiones. </t>
  </si>
  <si>
    <t>Muerte.</t>
  </si>
  <si>
    <t xml:space="preserve">Eléctrico </t>
  </si>
  <si>
    <t>Lesiones a las personas, muerte, daños a la propiedad, quemaduras primer y segundo grado</t>
  </si>
  <si>
    <t xml:space="preserve">Entubar cables sueltos, programa mantenimiento a las instalaciones. </t>
  </si>
  <si>
    <t xml:space="preserve">Capacitación, inducción, programa de mantenimiento a las instalaciones, identificación de peligros y riesgos. </t>
  </si>
  <si>
    <t xml:space="preserve">Tecnológico ( explosiones, incendios) </t>
  </si>
  <si>
    <t xml:space="preserve">Muertes, quemaduras, heridas </t>
  </si>
  <si>
    <t xml:space="preserve">Capacitación, </t>
  </si>
  <si>
    <t>Capacitación, inducción, brigada de emergencia, equipos de emergencias, plan de emergencias</t>
  </si>
  <si>
    <t xml:space="preserve">Terremoto </t>
  </si>
  <si>
    <t xml:space="preserve">Fenómenos Naturales </t>
  </si>
  <si>
    <t xml:space="preserve">Muerte, daño a la propiedad, lesiones, fracturas. </t>
  </si>
  <si>
    <t xml:space="preserve">Capacitación. </t>
  </si>
  <si>
    <t xml:space="preserve">Precipitadores ( lluvias, granizadas, heladas) </t>
  </si>
  <si>
    <t>Sismos</t>
  </si>
  <si>
    <t>Divulgación del plan de emergencias</t>
  </si>
  <si>
    <t xml:space="preserve">Ventas. </t>
  </si>
  <si>
    <t xml:space="preserve">Ejecución de la actividad . </t>
  </si>
  <si>
    <t xml:space="preserve">Operativas. </t>
  </si>
  <si>
    <t>x</t>
  </si>
  <si>
    <t xml:space="preserve">Estudios de iluminación </t>
  </si>
  <si>
    <t xml:space="preserve">Radiaciones no ionizantes( laser, ultravioleta, infrarroja) </t>
  </si>
  <si>
    <t>Cáncer de piel, quemaduras de la piel de primer grado, conjuntivitis , cataratas</t>
  </si>
  <si>
    <t xml:space="preserve">Inducción, re inducción ( anual ) capacitación, Bloqueador solar. </t>
  </si>
  <si>
    <t xml:space="preserve">Cáncer. </t>
  </si>
  <si>
    <t xml:space="preserve">Capacitación, entrega de bloqueador. </t>
  </si>
  <si>
    <t>Uso de botas de seguridad</t>
  </si>
  <si>
    <t>Curso Avanzado de trabajo en alturas</t>
  </si>
  <si>
    <t xml:space="preserve">Accidentes de tránsitos. </t>
  </si>
  <si>
    <t xml:space="preserve">Muerte, fracturas, TCE, heridas, esguinces. </t>
  </si>
  <si>
    <t xml:space="preserve">Capacitación, PESV, Inducción. </t>
  </si>
  <si>
    <t xml:space="preserve">Capacitación, inducción, PESV. </t>
  </si>
  <si>
    <t xml:space="preserve">Gases y vapores </t>
  </si>
  <si>
    <t xml:space="preserve">Químicos </t>
  </si>
  <si>
    <t xml:space="preserve">Enfermedades respiratorias.  </t>
  </si>
  <si>
    <t xml:space="preserve">Capacitación, inducción </t>
  </si>
  <si>
    <t xml:space="preserve">No.  </t>
  </si>
  <si>
    <t xml:space="preserve">Capacitación, identificación de peligros y riesgos, inducción.  </t>
  </si>
  <si>
    <t xml:space="preserve">Protección respiratoria. </t>
  </si>
  <si>
    <t xml:space="preserve">Material particulado. </t>
  </si>
  <si>
    <t xml:space="preserve">CARGUE, ENVIÓ DE PEDIDOS. </t>
  </si>
  <si>
    <t xml:space="preserve">Ejecución </t>
  </si>
  <si>
    <t xml:space="preserve">Cargue de mercancía, envió de mercancía de los clientes ( Vehículos) </t>
  </si>
  <si>
    <t xml:space="preserve">conductor, asesor, auxiliar de bodega. </t>
  </si>
  <si>
    <t>Enfermedades  respiratoria</t>
  </si>
  <si>
    <t xml:space="preserve">Picaduras de animales. </t>
  </si>
  <si>
    <t xml:space="preserve">paro cardiorrespiratorio, lesiones en la piel, enfermedad del lyme, dolor , envenenamiento, inflamación, enrojecimiento, muerte, shock anafiláctico, </t>
  </si>
  <si>
    <t xml:space="preserve">Capacitación, repelente. </t>
  </si>
  <si>
    <t xml:space="preserve">Mordedura de animales. </t>
  </si>
  <si>
    <t xml:space="preserve">Infecciones, mal de rabia, heridas, reacción cutánea, dolor, edema, enrojecimiento. </t>
  </si>
  <si>
    <t xml:space="preserve">Herida </t>
  </si>
  <si>
    <t xml:space="preserve">Hipotermia, escalofríos hipertermia, golpe de calor, Alteraciones cutáneas, agotamiento por calor, deshidratación, déficit salino.  Enfermedades respiratorias. </t>
  </si>
  <si>
    <t xml:space="preserve">Capacitación, pausas activas, hidratación. EPP ( De acuerdo a la exposición ) </t>
  </si>
  <si>
    <t xml:space="preserve">Deshidratación. </t>
  </si>
  <si>
    <t xml:space="preserve">Capacitación, identificación  de peligros y riesgos, hidratación. </t>
  </si>
  <si>
    <t xml:space="preserve">Bloqueador. </t>
  </si>
  <si>
    <t xml:space="preserve">Capacitación, identificación de peligros y riesgos, inducción, bloqueador. </t>
  </si>
  <si>
    <t xml:space="preserve">Capacitación, identificación de peligros y riesgos, inducción, ENTREGA DE epp . </t>
  </si>
  <si>
    <t xml:space="preserve">hipertensión. </t>
  </si>
  <si>
    <t xml:space="preserve">Dolores musculares. </t>
  </si>
  <si>
    <t>Fracturas, TCE</t>
  </si>
  <si>
    <t xml:space="preserve">Capacitación, inducción, señalización. Identificación de peligros y riesgos laborales. </t>
  </si>
  <si>
    <t xml:space="preserve">Capacitación, inducción, PESV. Verificación de los documentos , autorización de los vehículos y conductores. </t>
  </si>
  <si>
    <t xml:space="preserve">No </t>
  </si>
  <si>
    <t>TRANSPORTE DE MERCANCIA</t>
  </si>
  <si>
    <t xml:space="preserve">TRANSOPORTE DE MERCANCIA; CARGUE Y DESCARGUE DE PEDIDOS </t>
  </si>
  <si>
    <t>Desplazamiento  a los lugares de entrega de pedido</t>
  </si>
  <si>
    <t xml:space="preserve">conductores, auxiliar de bodega. </t>
  </si>
  <si>
    <t xml:space="preserve">Enfermedades respiratorias </t>
  </si>
  <si>
    <t xml:space="preserve">SI. </t>
  </si>
  <si>
    <t>Si</t>
  </si>
  <si>
    <t xml:space="preserve">Enfermedades gastrointestinal. </t>
  </si>
  <si>
    <t xml:space="preserve">Si </t>
  </si>
  <si>
    <t>Muerte</t>
  </si>
  <si>
    <t xml:space="preserve">Infecciones </t>
  </si>
  <si>
    <t xml:space="preserve">Hipotermia, escalofríos hipertermia, golpe de calor, Alteraciones cutáneas, agotamiento por calor, deshidratación, déficit salino..  Enfermedades respiratorias. </t>
  </si>
  <si>
    <t xml:space="preserve">Hipotermia, Hipertermia. </t>
  </si>
  <si>
    <t xml:space="preserve">Dotación. </t>
  </si>
  <si>
    <t xml:space="preserve">SI </t>
  </si>
  <si>
    <t xml:space="preserve">Radiaciones No. ionizantes( laser, ultravioleta, infrarroja) </t>
  </si>
  <si>
    <t xml:space="preserve">Cáncer de piel. </t>
  </si>
  <si>
    <t xml:space="preserve">Bloqueador, gafas. </t>
  </si>
  <si>
    <t>Presión atmosférica ( viajes aires )</t>
  </si>
  <si>
    <t xml:space="preserve">Barotitis, barosinusitis, enfermedades respiratorias, hipertensión, </t>
  </si>
  <si>
    <t xml:space="preserve">Inducción </t>
  </si>
  <si>
    <t>Barotitis</t>
  </si>
  <si>
    <t xml:space="preserve">Inducción, divulgación de la identificación, valoración de riesgos. </t>
  </si>
  <si>
    <t xml:space="preserve">Si . </t>
  </si>
  <si>
    <t>Condiciones de la tarea (carga mental, contenido de la tarea, demandas emocionales, sistemas de control, definición de roles, monotonía, Etc.)</t>
  </si>
  <si>
    <t xml:space="preserve">Batería de riesgo psicosocial, capacitación, inducción, identificación de peligros y riesgos. Pausas activas. </t>
  </si>
  <si>
    <t xml:space="preserve">No.. </t>
  </si>
  <si>
    <t xml:space="preserve">Fracturas. </t>
  </si>
  <si>
    <t xml:space="preserve">Muerte </t>
  </si>
  <si>
    <t>Equipo de emergencia</t>
  </si>
  <si>
    <t xml:space="preserve">CENTRO DE TRABAJO: CENTRO AGROPECUARIO CAMPEÓN.  </t>
  </si>
  <si>
    <t>GUIA PARA VALORACIÓN</t>
  </si>
  <si>
    <t>Tabla 1. Clasificacion de la Gravedad de los Niveles de Daño</t>
  </si>
  <si>
    <t>Categoria de Daño</t>
  </si>
  <si>
    <t>Daño Leve</t>
  </si>
  <si>
    <t>Daño Madio</t>
  </si>
  <si>
    <t>Daño Extremo</t>
  </si>
  <si>
    <t>Salud</t>
  </si>
  <si>
    <t>Molestias E irritacion (Ejemplo: Dolor de cabeza); Enfermedad temporal que produce malestar (Ejemplo: Diarrea)</t>
  </si>
  <si>
    <t>Enfermedad que causan incapacidad temporal. Ejemplo: perdida parcial de la audición; dermatitis; asma; desordenes de las extermidades superiores.</t>
  </si>
  <si>
    <t>Enfermedad agudas o crónicas; que generan incapacidad permanente parcial, invalidez o muerte.</t>
  </si>
  <si>
    <t>Seguridad</t>
  </si>
  <si>
    <t>Lesiones superficiales; heridas de poca profundidad, contusiones; irritaciones del ojo por materiales particulado.</t>
  </si>
  <si>
    <t>Laceraciones, heridas profundas, quemaduras de primer grado; conmoción cerebral; esquinces graves; fracturas de huesos cortos.</t>
  </si>
  <si>
    <t>Lesiones que generen amputaciones; fracturas de huesos largos; trauma craneo encefálico; quemaduras de segundo y tercer grado; alteraciones severas de mano; de columna vertebral con compromiso de la medula espinal, oculares que comprometen el campo visual, disminuyen las capacidad auditiva.</t>
  </si>
  <si>
    <t>La salud y seguridad son categorias de daño que son definidas en forma efectivas por citar algunos ejemplos y esta lista no es exhaustiva</t>
  </si>
  <si>
    <t>Tabla 2. Determinacion del Nivel de deficiencia</t>
  </si>
  <si>
    <t>Nivel de deficiencia</t>
  </si>
  <si>
    <t>ND</t>
  </si>
  <si>
    <t>Significado</t>
  </si>
  <si>
    <t>Muy Alto (MA)</t>
  </si>
  <si>
    <t>Se ha(n) detectado peligro(s) que determina(n) como muy posible la generación de incidentes, o la eficacia del conjunto de medidas preventivas existentes respecto al riesgo es nula o no existe o ambos</t>
  </si>
  <si>
    <t>Alto (A)</t>
  </si>
  <si>
    <t xml:space="preserve">Se ha(n) detectado algún(os) peligro(s) que pueden dar lugar a consecuencias 6 significativa(s), o la eficacia del conjunto de medidas preventivas existentes es baja o ambos
</t>
  </si>
  <si>
    <t>Medio (M)</t>
  </si>
  <si>
    <t xml:space="preserve">Se han detectado peligros que pueden dar lugar a consecuencias poco 2 significativa(s) o de menor importancia, o la eficacia del conjunto de medidas  preventivas existentes es moderada o ambos
</t>
  </si>
  <si>
    <t>Bajo (B)</t>
  </si>
  <si>
    <t>No se asigna valor</t>
  </si>
  <si>
    <t xml:space="preserve">No se ha detectado anomalía destacable alguna, o la eficacia del conjunto de asigna valor medidas preventivas existentes es alta o ambos. El riesgo está controlado
</t>
  </si>
  <si>
    <t>Tablas 3. Determinación del nivel de exposición</t>
  </si>
  <si>
    <t xml:space="preserve">Nivel de Exposición </t>
  </si>
  <si>
    <t>NE</t>
  </si>
  <si>
    <t>Continua (EC)</t>
  </si>
  <si>
    <t xml:space="preserve">La situación de exposición se presenta sin interrupción o varias veces con tiempo prolongado durante la jornada laboral.
</t>
  </si>
  <si>
    <t>Frecuencia (EF)</t>
  </si>
  <si>
    <t xml:space="preserve">La situación de exposición se presenta varias veces durante la jornada laboral por tiempos cortos.
</t>
  </si>
  <si>
    <t>Ocasional (EO)</t>
  </si>
  <si>
    <t xml:space="preserve">La situación de exposición se presenta alguna vez durante la jornada laboral y por un periodo de tiempo corto
</t>
  </si>
  <si>
    <t>Esporádica (EE)</t>
  </si>
  <si>
    <t>La situación de exposición se presenta de manera eventual.</t>
  </si>
  <si>
    <t>Tabla 4. Determinación del nivel de probabilidad</t>
  </si>
  <si>
    <t>Tabla 5. Significado de los diferentes nivlees de probabilidad.</t>
  </si>
  <si>
    <t>Nivel de Probabilidad</t>
  </si>
  <si>
    <t>Nivel de Exposición (NE)</t>
  </si>
  <si>
    <t>Nivel de probabilidad</t>
  </si>
  <si>
    <t>NP</t>
  </si>
  <si>
    <t>Entre 40 y 24</t>
  </si>
  <si>
    <t>Situación deficiente con exposición continua, o muy deficiente con exposición  frecuente
Normalmente la materialización del riesgo ocurre con frecuencia.</t>
  </si>
  <si>
    <t>Nivel de deficiencia (ND)</t>
  </si>
  <si>
    <t>MA - 40</t>
  </si>
  <si>
    <t>MA - 30</t>
  </si>
  <si>
    <t>A - 20</t>
  </si>
  <si>
    <t>A - 10</t>
  </si>
  <si>
    <t>Entre 20 y 10</t>
  </si>
  <si>
    <t xml:space="preserve">Situación deficiente con exposición frecuente u ocasional, o bien situación muy deficiente con exposición ocasional o esporádica.
La materialización del Riesgo es posible que suceda varias veces en la vida  laboral
</t>
  </si>
  <si>
    <t>MA - 24</t>
  </si>
  <si>
    <t>A - 18</t>
  </si>
  <si>
    <t>A - 12</t>
  </si>
  <si>
    <t>M - 6</t>
  </si>
  <si>
    <t>Entre 8 y 6</t>
  </si>
  <si>
    <t xml:space="preserve">Situación deficiente con exposición esporádica, o bien situación mejorable con exposición continuada o frecuente.
Es posible que suceda el daño alguna vez.
</t>
  </si>
  <si>
    <t>M - 8</t>
  </si>
  <si>
    <t>B - 4</t>
  </si>
  <si>
    <t>B - 2</t>
  </si>
  <si>
    <t>Entre 4 y 2</t>
  </si>
  <si>
    <t xml:space="preserve">Situación mejorable con exposición ocasional o esporádica, o situación sin  anomalía destacable con cualquier nivel de exposición.
No es esperable que se materialice el riesgo, aunque puede ser concebible.
</t>
  </si>
  <si>
    <t>Tabla 6. Determinación del nivel de consecuencias</t>
  </si>
  <si>
    <t>Nivel de Consecuencias</t>
  </si>
  <si>
    <t>NC</t>
  </si>
  <si>
    <t xml:space="preserve">Significado </t>
  </si>
  <si>
    <t>Daños Personal</t>
  </si>
  <si>
    <t>Mortal o castastrófico (M)</t>
  </si>
  <si>
    <t>Muerte (S)</t>
  </si>
  <si>
    <t>Muy grave (MG)</t>
  </si>
  <si>
    <t>Lesiones graves irreparables (Incapacidad permanente parcial o invalidez)</t>
  </si>
  <si>
    <t>Grave (G)</t>
  </si>
  <si>
    <t>Lesiones con incapicidad laboral temporal (ILT)</t>
  </si>
  <si>
    <t>Leve (L)</t>
  </si>
  <si>
    <t>Lesiones que no requieres hospitalización</t>
  </si>
  <si>
    <r>
      <rPr>
        <b/>
        <sz val="11"/>
        <color indexed="8"/>
        <rFont val="Calibri"/>
        <family val="2"/>
      </rPr>
      <t>Nota</t>
    </r>
    <r>
      <rPr>
        <sz val="11"/>
        <color theme="1"/>
        <rFont val="Calibri"/>
        <family val="2"/>
        <scheme val="minor"/>
      </rPr>
      <t>: Para evaluar el nivel de consecuencias, tenga en cuenta la consecuencia directa mas grave que se pueda presentar en la actividad valorada.</t>
    </r>
  </si>
  <si>
    <t>Tabla 7. Determinación del nivel de riesgo y de intervención</t>
  </si>
  <si>
    <t>Nivel de riesgo y de intervención           NR = NP X NC</t>
  </si>
  <si>
    <t>Nivel de Probabilidad (NP)</t>
  </si>
  <si>
    <t>40 - 24</t>
  </si>
  <si>
    <r>
      <t xml:space="preserve">20 </t>
    </r>
    <r>
      <rPr>
        <b/>
        <sz val="11"/>
        <color indexed="8"/>
        <rFont val="Calibri"/>
        <family val="2"/>
      </rPr>
      <t>−</t>
    </r>
    <r>
      <rPr>
        <b/>
        <sz val="11.65"/>
        <color indexed="8"/>
        <rFont val="Calibri"/>
        <family val="2"/>
      </rPr>
      <t xml:space="preserve"> 10</t>
    </r>
  </si>
  <si>
    <r>
      <t xml:space="preserve">8 </t>
    </r>
    <r>
      <rPr>
        <b/>
        <sz val="11"/>
        <color indexed="8"/>
        <rFont val="Calibri"/>
        <family val="2"/>
      </rPr>
      <t>−</t>
    </r>
    <r>
      <rPr>
        <b/>
        <sz val="11.65"/>
        <color indexed="8"/>
        <rFont val="Calibri"/>
        <family val="2"/>
      </rPr>
      <t xml:space="preserve"> 6</t>
    </r>
  </si>
  <si>
    <r>
      <t xml:space="preserve">4 </t>
    </r>
    <r>
      <rPr>
        <b/>
        <sz val="11"/>
        <color indexed="8"/>
        <rFont val="Calibri"/>
        <family val="2"/>
      </rPr>
      <t>−</t>
    </r>
    <r>
      <rPr>
        <b/>
        <sz val="11.65"/>
        <color indexed="8"/>
        <rFont val="Calibri"/>
        <family val="2"/>
      </rPr>
      <t xml:space="preserve"> 2</t>
    </r>
  </si>
  <si>
    <t>Nivel de Consecuencia (NC)</t>
  </si>
  <si>
    <t xml:space="preserve">I
4000-2400
</t>
  </si>
  <si>
    <t xml:space="preserve">I
2000-1200
</t>
  </si>
  <si>
    <t xml:space="preserve">I
800-600
</t>
  </si>
  <si>
    <t xml:space="preserve">II
400-200
</t>
  </si>
  <si>
    <t xml:space="preserve">I
2400-1440
</t>
  </si>
  <si>
    <t xml:space="preserve">I
1200-600
</t>
  </si>
  <si>
    <t xml:space="preserve">II
480-360
</t>
  </si>
  <si>
    <t xml:space="preserve">II 240
       III 120
</t>
  </si>
  <si>
    <t xml:space="preserve">I
1000-600
</t>
  </si>
  <si>
    <t xml:space="preserve">II
500 – 250
</t>
  </si>
  <si>
    <t xml:space="preserve">II
200-150
</t>
  </si>
  <si>
    <t xml:space="preserve">III
100- 50
</t>
  </si>
  <si>
    <t xml:space="preserve">II
400-240
</t>
  </si>
  <si>
    <t xml:space="preserve">II 200
       III 100
</t>
  </si>
  <si>
    <t xml:space="preserve">III
80-60
</t>
  </si>
  <si>
    <t xml:space="preserve">III 40
        IV 20
</t>
  </si>
  <si>
    <t>Tabla 8. Significado del nivel de riesgo y de intervencion</t>
  </si>
  <si>
    <t>Nivel de Riesgo y de intervención</t>
  </si>
  <si>
    <t>NR</t>
  </si>
  <si>
    <t>I</t>
  </si>
  <si>
    <t>4000-600</t>
  </si>
  <si>
    <t xml:space="preserve">Situación crítica. Suspender actividades hasta que el riesgo esté bajo control. Intervención urgente
</t>
  </si>
  <si>
    <t>II</t>
  </si>
  <si>
    <t>500-150</t>
  </si>
  <si>
    <t xml:space="preserve">Corregir y adoptar medidas de control de inmediato. Sin embargo suspenda actividades si el nivel de consecuencia está por encima de 60
</t>
  </si>
  <si>
    <t>III</t>
  </si>
  <si>
    <t>120-40</t>
  </si>
  <si>
    <t xml:space="preserve">Mejorar si es posible. Sería conveniente justificar la intervención y su rentabilidad
</t>
  </si>
  <si>
    <t>IV</t>
  </si>
  <si>
    <t xml:space="preserve">Mantener las medidas de control existentes, pero se deberían n considerar soluciones o mejoras y se deben hacer comprobaciones periódicas para asegurar que el riesgo aún es tolerable.
</t>
  </si>
  <si>
    <t>Tabla 9. Aceptabilidad del riesgo</t>
  </si>
  <si>
    <t>Nivel de Riesgo</t>
  </si>
  <si>
    <t>No Aceptable</t>
  </si>
  <si>
    <t>Aceptable</t>
  </si>
  <si>
    <t>Planeación, organización, integración del personal , control, contabilidad, inventarios, archivo, SST, entre otros</t>
  </si>
  <si>
    <t xml:space="preserve">Gerente, Asistente administrativo, asesor comercial, cajera, analista de inventario, Auxiliar contable, asesores. </t>
  </si>
  <si>
    <t xml:space="preserve">Ventas y asesorías al cliente. </t>
  </si>
  <si>
    <t>Asesor comercial, veterinaria , vendedor externo, cajero, auxiliar de bodega</t>
  </si>
  <si>
    <t xml:space="preserve">Calle 69 No. 14 - 29, Bogotá, Bogotá y alrededores. </t>
  </si>
  <si>
    <t>Fecha ultima actualización:  Mayo de 2019</t>
  </si>
  <si>
    <t>MPR-SGI-CP
Versión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</si>
</sst>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1"/>
      <color theme="1"/>
      <name val="Arial Narrow"/>
      <family val="2"/>
    </font>
    <font>
      <sz val="14"/>
      <color theme="1"/>
      <name val="Arial"/>
      <family val="2"/>
    </font>
    <font>
      <b/>
      <sz val="14"/>
      <color indexed="9"/>
      <name val="Arial"/>
      <family val="2"/>
    </font>
    <font>
      <b/>
      <sz val="11"/>
      <color theme="0"/>
      <name val="Arial"/>
      <family val="2"/>
    </font>
    <font>
      <b/>
      <sz val="16"/>
      <color indexed="9"/>
      <name val="Arial"/>
      <family val="2"/>
    </font>
    <font>
      <b/>
      <sz val="12"/>
      <color indexed="9"/>
      <name val="Arial"/>
      <family val="2"/>
    </font>
    <font>
      <b/>
      <sz val="9"/>
      <name val="Arial Narrow"/>
      <family val="2"/>
    </font>
    <font>
      <b/>
      <sz val="11"/>
      <color indexed="9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8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.65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1">
    <xf numFmtId="0" fontId="0" fillId="0" borderId="0" xfId="0"/>
    <xf numFmtId="0" fontId="3" fillId="0" borderId="0" xfId="1" applyFont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 applyProtection="1">
      <alignment vertical="center" wrapText="1"/>
      <protection locked="0"/>
    </xf>
    <xf numFmtId="49" fontId="3" fillId="0" borderId="0" xfId="1" applyNumberFormat="1" applyFont="1" applyBorder="1" applyAlignment="1" applyProtection="1">
      <alignment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8" fillId="0" borderId="0" xfId="1" applyFont="1" applyAlignment="1" applyProtection="1">
      <alignment horizontal="left" vertical="center" wrapText="1"/>
      <protection locked="0"/>
    </xf>
    <xf numFmtId="0" fontId="9" fillId="0" borderId="0" xfId="1" applyFont="1" applyAlignment="1" applyProtection="1">
      <alignment horizontal="left" vertical="center" wrapText="1"/>
      <protection locked="0"/>
    </xf>
    <xf numFmtId="0" fontId="10" fillId="2" borderId="13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>
      <alignment horizontal="center" vertical="center" textRotation="90" wrapText="1"/>
    </xf>
    <xf numFmtId="0" fontId="10" fillId="2" borderId="14" xfId="1" applyFont="1" applyFill="1" applyBorder="1" applyAlignment="1" applyProtection="1">
      <alignment horizontal="center" vertical="center" wrapText="1"/>
      <protection locked="0"/>
    </xf>
    <xf numFmtId="49" fontId="15" fillId="2" borderId="14" xfId="1" applyNumberFormat="1" applyFont="1" applyFill="1" applyBorder="1" applyAlignment="1" applyProtection="1">
      <alignment horizontal="center" vertical="center" textRotation="90" wrapText="1"/>
      <protection locked="0"/>
    </xf>
    <xf numFmtId="49" fontId="13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14" xfId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vertical="center" wrapText="1"/>
      <protection locked="0"/>
    </xf>
    <xf numFmtId="0" fontId="4" fillId="0" borderId="14" xfId="1" applyFont="1" applyFill="1" applyBorder="1" applyAlignment="1" applyProtection="1">
      <alignment horizontal="center" vertical="center" wrapText="1"/>
      <protection locked="0"/>
    </xf>
    <xf numFmtId="0" fontId="4" fillId="0" borderId="15" xfId="1" applyFont="1" applyFill="1" applyBorder="1" applyAlignment="1" applyProtection="1">
      <alignment horizontal="center" vertical="center" wrapText="1"/>
      <protection locked="0"/>
    </xf>
    <xf numFmtId="0" fontId="17" fillId="0" borderId="14" xfId="1" applyFont="1" applyBorder="1" applyAlignment="1">
      <alignment horizontal="justify" vertical="center" wrapText="1"/>
    </xf>
    <xf numFmtId="0" fontId="4" fillId="0" borderId="14" xfId="1" applyFont="1" applyFill="1" applyBorder="1" applyAlignment="1" applyProtection="1">
      <alignment horizontal="justify" vertical="center" wrapText="1"/>
      <protection locked="0"/>
    </xf>
    <xf numFmtId="0" fontId="4" fillId="0" borderId="14" xfId="1" applyFont="1" applyFill="1" applyBorder="1" applyAlignment="1" applyProtection="1">
      <alignment horizontal="left" vertical="center" wrapText="1"/>
      <protection locked="0"/>
    </xf>
    <xf numFmtId="0" fontId="18" fillId="0" borderId="14" xfId="1" applyFont="1" applyBorder="1" applyAlignment="1">
      <alignment horizontal="center" vertical="center" wrapText="1"/>
    </xf>
    <xf numFmtId="0" fontId="18" fillId="0" borderId="14" xfId="1" applyNumberFormat="1" applyFont="1" applyFill="1" applyBorder="1" applyAlignment="1">
      <alignment horizontal="center" vertical="center" wrapText="1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18" fillId="3" borderId="14" xfId="1" applyFont="1" applyFill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4" fillId="0" borderId="14" xfId="1" applyFont="1" applyFill="1" applyBorder="1" applyAlignment="1" applyProtection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left" vertical="center" wrapText="1"/>
      <protection locked="0"/>
    </xf>
    <xf numFmtId="0" fontId="4" fillId="0" borderId="14" xfId="1" applyFont="1" applyFill="1" applyBorder="1" applyAlignment="1" applyProtection="1">
      <alignment vertical="center" wrapText="1"/>
      <protection locked="0"/>
    </xf>
    <xf numFmtId="0" fontId="16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14" xfId="1" applyFont="1" applyFill="1" applyBorder="1" applyAlignment="1">
      <alignment horizontal="justify" vertical="center" wrapText="1"/>
    </xf>
    <xf numFmtId="0" fontId="19" fillId="0" borderId="14" xfId="1" applyFont="1" applyFill="1" applyBorder="1" applyAlignment="1" applyProtection="1">
      <alignment vertical="center" wrapText="1"/>
      <protection locked="0"/>
    </xf>
    <xf numFmtId="0" fontId="4" fillId="0" borderId="14" xfId="1" applyFont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 applyProtection="1">
      <alignment horizontal="center" vertical="center" textRotation="90" wrapText="1"/>
      <protection locked="0"/>
    </xf>
    <xf numFmtId="0" fontId="4" fillId="0" borderId="14" xfId="1" applyFont="1" applyBorder="1" applyAlignment="1" applyProtection="1">
      <alignment vertical="center" wrapText="1"/>
      <protection locked="0"/>
    </xf>
    <xf numFmtId="0" fontId="17" fillId="0" borderId="14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0" borderId="14" xfId="1" applyFont="1" applyBorder="1" applyAlignment="1">
      <alignment horizontal="left" vertical="center" wrapText="1"/>
    </xf>
    <xf numFmtId="0" fontId="16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6" fillId="0" borderId="10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4" xfId="1" applyFont="1" applyFill="1" applyBorder="1" applyAlignment="1" applyProtection="1">
      <alignment vertical="center"/>
      <protection locked="0"/>
    </xf>
    <xf numFmtId="0" fontId="18" fillId="0" borderId="14" xfId="1" applyFont="1" applyBorder="1" applyAlignment="1">
      <alignment horizontal="center" vertical="center"/>
    </xf>
    <xf numFmtId="0" fontId="18" fillId="0" borderId="14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 applyProtection="1">
      <alignment horizontal="center" vertical="center"/>
      <protection locked="0"/>
    </xf>
    <xf numFmtId="0" fontId="16" fillId="0" borderId="14" xfId="1" applyFont="1" applyFill="1" applyBorder="1" applyAlignment="1" applyProtection="1">
      <alignment horizontal="justify" vertical="center" wrapText="1"/>
      <protection locked="0"/>
    </xf>
    <xf numFmtId="0" fontId="16" fillId="0" borderId="14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49" fontId="3" fillId="0" borderId="0" xfId="1" applyNumberFormat="1" applyFont="1" applyAlignment="1" applyProtection="1">
      <alignment vertical="center" wrapText="1"/>
      <protection locked="0"/>
    </xf>
    <xf numFmtId="0" fontId="2" fillId="0" borderId="0" xfId="0" applyFont="1"/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/>
    <xf numFmtId="0" fontId="0" fillId="5" borderId="3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5" borderId="16" xfId="0" applyFont="1" applyFill="1" applyBorder="1" applyAlignment="1">
      <alignment horizontal="justify" wrapText="1"/>
    </xf>
    <xf numFmtId="0" fontId="2" fillId="5" borderId="17" xfId="0" applyFont="1" applyFill="1" applyBorder="1" applyAlignment="1">
      <alignment horizontal="justify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5" borderId="37" xfId="0" applyFont="1" applyFill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2" fillId="0" borderId="21" xfId="0" applyFont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2" fillId="5" borderId="26" xfId="0" applyFont="1" applyFill="1" applyBorder="1" applyAlignment="1">
      <alignment horizontal="justify" vertical="center"/>
    </xf>
    <xf numFmtId="0" fontId="2" fillId="0" borderId="14" xfId="0" applyFont="1" applyBorder="1" applyAlignment="1">
      <alignment horizontal="justify" vertical="center"/>
    </xf>
    <xf numFmtId="0" fontId="2" fillId="0" borderId="26" xfId="0" applyFont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0" fillId="7" borderId="29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5" borderId="28" xfId="0" applyFont="1" applyFill="1" applyBorder="1" applyAlignment="1">
      <alignment horizontal="justify" vertical="center"/>
    </xf>
    <xf numFmtId="0" fontId="2" fillId="0" borderId="29" xfId="0" applyFont="1" applyBorder="1" applyAlignment="1">
      <alignment horizontal="justify" vertical="center"/>
    </xf>
    <xf numFmtId="0" fontId="0" fillId="0" borderId="0" xfId="0" applyAlignment="1"/>
    <xf numFmtId="0" fontId="24" fillId="5" borderId="37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4" fillId="5" borderId="26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4" fillId="5" borderId="48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29" xfId="0" applyNumberFormat="1" applyFont="1" applyFill="1" applyBorder="1" applyAlignment="1">
      <alignment horizontal="center" vertical="center"/>
    </xf>
    <xf numFmtId="0" fontId="2" fillId="5" borderId="32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wrapText="1"/>
    </xf>
    <xf numFmtId="0" fontId="0" fillId="4" borderId="38" xfId="0" applyFill="1" applyBorder="1" applyAlignment="1">
      <alignment wrapText="1"/>
    </xf>
    <xf numFmtId="0" fontId="2" fillId="0" borderId="12" xfId="0" applyFont="1" applyFill="1" applyBorder="1" applyAlignment="1">
      <alignment horizontal="center" vertical="center"/>
    </xf>
    <xf numFmtId="0" fontId="0" fillId="6" borderId="14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0" borderId="27" xfId="0" applyBorder="1" applyAlignment="1">
      <alignment wrapText="1"/>
    </xf>
    <xf numFmtId="0" fontId="0" fillId="7" borderId="27" xfId="0" applyFill="1" applyBorder="1" applyAlignment="1">
      <alignment wrapText="1"/>
    </xf>
    <xf numFmtId="0" fontId="2" fillId="0" borderId="52" xfId="0" applyFont="1" applyFill="1" applyBorder="1" applyAlignment="1">
      <alignment horizontal="center" vertical="center"/>
    </xf>
    <xf numFmtId="0" fontId="0" fillId="4" borderId="29" xfId="0" applyFill="1" applyBorder="1" applyAlignment="1">
      <alignment wrapText="1"/>
    </xf>
    <xf numFmtId="0" fontId="0" fillId="0" borderId="29" xfId="0" applyBorder="1" applyAlignment="1">
      <alignment wrapText="1"/>
    </xf>
    <xf numFmtId="0" fontId="0" fillId="7" borderId="29" xfId="0" applyFill="1" applyBorder="1" applyAlignment="1">
      <alignment wrapText="1"/>
    </xf>
    <xf numFmtId="0" fontId="0" fillId="7" borderId="32" xfId="0" applyFill="1" applyBorder="1" applyAlignment="1">
      <alignment wrapText="1"/>
    </xf>
    <xf numFmtId="0" fontId="2" fillId="5" borderId="16" xfId="0" applyFont="1" applyFill="1" applyBorder="1" applyAlignment="1">
      <alignment horizontal="center" wrapText="1"/>
    </xf>
    <xf numFmtId="0" fontId="2" fillId="5" borderId="37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2" fillId="5" borderId="1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0" xfId="1" applyFont="1" applyAlignment="1" applyProtection="1">
      <alignment horizontal="center" vertical="center" wrapText="1"/>
    </xf>
    <xf numFmtId="0" fontId="3" fillId="0" borderId="0" xfId="1" applyFont="1" applyAlignment="1" applyProtection="1">
      <alignment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6" fillId="0" borderId="10" xfId="0" applyFont="1" applyFill="1" applyBorder="1" applyAlignment="1" applyProtection="1">
      <alignment horizontal="center" vertical="center" wrapText="1"/>
      <protection locked="0"/>
    </xf>
    <xf numFmtId="0" fontId="16" fillId="0" borderId="11" xfId="0" applyFont="1" applyFill="1" applyBorder="1" applyAlignment="1" applyProtection="1">
      <alignment horizontal="center" vertical="center" wrapText="1"/>
      <protection locked="0"/>
    </xf>
    <xf numFmtId="0" fontId="16" fillId="0" borderId="12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49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9" xfId="1" applyFont="1" applyFill="1" applyBorder="1" applyAlignment="1" applyProtection="1">
      <alignment horizontal="center" vertical="center" textRotation="90" wrapText="1"/>
      <protection locked="0"/>
    </xf>
    <xf numFmtId="0" fontId="10" fillId="2" borderId="13" xfId="1" applyFont="1" applyFill="1" applyBorder="1" applyAlignment="1" applyProtection="1">
      <alignment horizontal="center" vertical="center" textRotation="90" wrapText="1"/>
      <protection locked="0"/>
    </xf>
    <xf numFmtId="0" fontId="10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center" vertical="center" wrapText="1"/>
      <protection locked="0"/>
    </xf>
    <xf numFmtId="49" fontId="13" fillId="2" borderId="9" xfId="1" applyNumberFormat="1" applyFont="1" applyFill="1" applyBorder="1" applyAlignment="1" applyProtection="1">
      <alignment horizontal="center" vertical="center" wrapText="1"/>
      <protection locked="0"/>
    </xf>
    <xf numFmtId="49" fontId="13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4" xfId="1" applyFont="1" applyBorder="1" applyAlignment="1" applyProtection="1">
      <alignment horizontal="center" vertical="center" wrapText="1"/>
      <protection locked="0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5" xfId="1" applyFont="1" applyBorder="1" applyAlignment="1" applyProtection="1">
      <alignment horizontal="center" vertical="center" wrapText="1"/>
      <protection locked="0"/>
    </xf>
    <xf numFmtId="0" fontId="5" fillId="0" borderId="6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center" vertical="center" wrapText="1"/>
      <protection locked="0"/>
    </xf>
    <xf numFmtId="0" fontId="5" fillId="0" borderId="8" xfId="1" applyFont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0" fontId="6" fillId="0" borderId="7" xfId="1" applyFont="1" applyBorder="1" applyAlignment="1" applyProtection="1">
      <alignment horizontal="center" vertical="center" wrapText="1"/>
      <protection locked="0"/>
    </xf>
    <xf numFmtId="0" fontId="6" fillId="0" borderId="8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7" fillId="0" borderId="4" xfId="1" applyFont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7" fillId="0" borderId="5" xfId="1" applyFont="1" applyBorder="1" applyAlignment="1" applyProtection="1">
      <alignment horizontal="center" vertical="center" wrapText="1"/>
      <protection locked="0"/>
    </xf>
    <xf numFmtId="0" fontId="7" fillId="0" borderId="6" xfId="1" applyFont="1" applyBorder="1" applyAlignment="1" applyProtection="1">
      <alignment horizontal="center" vertical="center" wrapText="1"/>
      <protection locked="0"/>
    </xf>
    <xf numFmtId="0" fontId="7" fillId="0" borderId="7" xfId="1" applyFont="1" applyBorder="1" applyAlignment="1" applyProtection="1">
      <alignment horizontal="center" vertical="center" wrapText="1"/>
      <protection locked="0"/>
    </xf>
    <xf numFmtId="0" fontId="7" fillId="0" borderId="8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 applyProtection="1">
      <alignment horizontal="left" vertical="center" wrapText="1"/>
      <protection locked="0"/>
    </xf>
    <xf numFmtId="0" fontId="9" fillId="0" borderId="2" xfId="1" applyFont="1" applyBorder="1" applyAlignment="1" applyProtection="1">
      <alignment horizontal="left" vertical="center" wrapText="1"/>
      <protection locked="0"/>
    </xf>
    <xf numFmtId="0" fontId="9" fillId="0" borderId="3" xfId="1" applyFont="1" applyBorder="1" applyAlignment="1" applyProtection="1">
      <alignment horizontal="left" vertical="center" wrapText="1"/>
      <protection locked="0"/>
    </xf>
    <xf numFmtId="0" fontId="9" fillId="0" borderId="6" xfId="1" applyFont="1" applyBorder="1" applyAlignment="1" applyProtection="1">
      <alignment horizontal="left" vertical="center" wrapText="1"/>
      <protection locked="0"/>
    </xf>
    <xf numFmtId="0" fontId="9" fillId="0" borderId="7" xfId="1" applyFont="1" applyBorder="1" applyAlignment="1" applyProtection="1">
      <alignment horizontal="left" vertical="center" wrapText="1"/>
      <protection locked="0"/>
    </xf>
    <xf numFmtId="0" fontId="9" fillId="0" borderId="8" xfId="1" applyFont="1" applyBorder="1" applyAlignment="1" applyProtection="1">
      <alignment horizontal="left" vertical="center" wrapText="1"/>
      <protection locked="0"/>
    </xf>
    <xf numFmtId="0" fontId="0" fillId="0" borderId="29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21" fillId="0" borderId="6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1" fillId="0" borderId="46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wrapText="1"/>
    </xf>
    <xf numFmtId="0" fontId="21" fillId="0" borderId="11" xfId="0" applyFont="1" applyBorder="1" applyAlignment="1">
      <alignment horizontal="left" wrapText="1"/>
    </xf>
    <xf numFmtId="0" fontId="21" fillId="0" borderId="47" xfId="0" applyFont="1" applyBorder="1" applyAlignment="1">
      <alignment horizontal="left" wrapText="1"/>
    </xf>
    <xf numFmtId="0" fontId="21" fillId="0" borderId="1" xfId="0" applyFont="1" applyBorder="1" applyAlignment="1">
      <alignment horizontal="left" wrapText="1"/>
    </xf>
    <xf numFmtId="0" fontId="21" fillId="0" borderId="2" xfId="0" applyFont="1" applyBorder="1" applyAlignment="1">
      <alignment horizontal="left" wrapText="1"/>
    </xf>
    <xf numFmtId="0" fontId="21" fillId="0" borderId="49" xfId="0" applyFont="1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2" fillId="5" borderId="33" xfId="0" applyFont="1" applyFill="1" applyBorder="1" applyAlignment="1">
      <alignment horizontal="center" vertical="center" wrapText="1"/>
    </xf>
    <xf numFmtId="0" fontId="2" fillId="5" borderId="50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5" borderId="5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0" fillId="0" borderId="14" xfId="0" applyBorder="1" applyAlignment="1">
      <alignment horizontal="left" vertical="top" wrapText="1"/>
    </xf>
    <xf numFmtId="0" fontId="0" fillId="0" borderId="14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7" xfId="0" applyBorder="1" applyAlignment="1">
      <alignment horizontal="left" vertical="top" wrapText="1"/>
    </xf>
    <xf numFmtId="0" fontId="2" fillId="5" borderId="21" xfId="0" applyFont="1" applyFill="1" applyBorder="1" applyAlignment="1">
      <alignment horizontal="left" vertical="center" wrapText="1"/>
    </xf>
    <xf numFmtId="0" fontId="2" fillId="5" borderId="22" xfId="0" applyFont="1" applyFill="1" applyBorder="1" applyAlignment="1">
      <alignment horizontal="left" vertical="center" wrapText="1"/>
    </xf>
    <xf numFmtId="0" fontId="2" fillId="5" borderId="28" xfId="0" applyFont="1" applyFill="1" applyBorder="1" applyAlignment="1">
      <alignment horizontal="left" vertical="center" wrapText="1"/>
    </xf>
    <xf numFmtId="0" fontId="2" fillId="5" borderId="29" xfId="0" applyFont="1" applyFill="1" applyBorder="1" applyAlignment="1">
      <alignment horizontal="left" vertical="center" wrapText="1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justify" vertical="top" wrapText="1"/>
    </xf>
    <xf numFmtId="0" fontId="23" fillId="0" borderId="27" xfId="0" applyFont="1" applyBorder="1" applyAlignment="1">
      <alignment horizontal="justify" vertical="top" wrapText="1"/>
    </xf>
    <xf numFmtId="0" fontId="23" fillId="0" borderId="14" xfId="0" applyFont="1" applyBorder="1" applyAlignment="1">
      <alignment horizontal="justify" wrapText="1"/>
    </xf>
    <xf numFmtId="0" fontId="23" fillId="0" borderId="27" xfId="0" applyFont="1" applyBorder="1" applyAlignment="1">
      <alignment horizontal="justify" wrapText="1"/>
    </xf>
    <xf numFmtId="0" fontId="23" fillId="0" borderId="29" xfId="0" applyFont="1" applyBorder="1" applyAlignment="1">
      <alignment horizontal="justify" wrapText="1"/>
    </xf>
    <xf numFmtId="0" fontId="23" fillId="0" borderId="32" xfId="0" applyFont="1" applyBorder="1" applyAlignment="1">
      <alignment horizontal="justify" wrapText="1"/>
    </xf>
    <xf numFmtId="0" fontId="2" fillId="5" borderId="18" xfId="0" applyFont="1" applyFill="1" applyBorder="1" applyAlignment="1">
      <alignment horizontal="justify" vertical="center"/>
    </xf>
    <xf numFmtId="0" fontId="2" fillId="5" borderId="19" xfId="0" applyFont="1" applyFill="1" applyBorder="1" applyAlignment="1">
      <alignment horizontal="justify" vertical="center"/>
    </xf>
    <xf numFmtId="0" fontId="2" fillId="5" borderId="42" xfId="0" applyFont="1" applyFill="1" applyBorder="1" applyAlignment="1">
      <alignment horizontal="justify" vertical="center"/>
    </xf>
    <xf numFmtId="0" fontId="23" fillId="0" borderId="13" xfId="0" applyFont="1" applyBorder="1" applyAlignment="1">
      <alignment horizontal="justify" vertical="top" wrapText="1"/>
    </xf>
    <xf numFmtId="0" fontId="23" fillId="0" borderId="38" xfId="0" applyFont="1" applyBorder="1" applyAlignment="1">
      <alignment horizontal="justify" vertical="top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wrapText="1"/>
    </xf>
    <xf numFmtId="0" fontId="2" fillId="5" borderId="32" xfId="0" applyFont="1" applyFill="1" applyBorder="1" applyAlignment="1">
      <alignment horizontal="center" wrapText="1"/>
    </xf>
    <xf numFmtId="0" fontId="21" fillId="0" borderId="13" xfId="0" applyFont="1" applyBorder="1" applyAlignment="1">
      <alignment horizontal="left" vertical="top" wrapText="1"/>
    </xf>
    <xf numFmtId="0" fontId="21" fillId="0" borderId="38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27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left" vertical="top" wrapText="1"/>
    </xf>
    <xf numFmtId="0" fontId="21" fillId="0" borderId="32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justify" vertical="top" wrapText="1"/>
    </xf>
    <xf numFmtId="0" fontId="21" fillId="0" borderId="25" xfId="0" applyFont="1" applyBorder="1" applyAlignment="1">
      <alignment horizontal="justify" vertical="top" wrapText="1"/>
    </xf>
    <xf numFmtId="0" fontId="21" fillId="0" borderId="14" xfId="0" applyFont="1" applyBorder="1" applyAlignment="1">
      <alignment horizontal="justify" vertical="top" wrapText="1"/>
    </xf>
    <xf numFmtId="0" fontId="21" fillId="0" borderId="27" xfId="0" applyFont="1" applyBorder="1" applyAlignment="1">
      <alignment horizontal="justify" vertical="top" wrapText="1"/>
    </xf>
    <xf numFmtId="0" fontId="21" fillId="0" borderId="29" xfId="0" applyFont="1" applyBorder="1" applyAlignment="1">
      <alignment horizontal="justify" vertical="top" wrapText="1"/>
    </xf>
    <xf numFmtId="0" fontId="21" fillId="0" borderId="32" xfId="0" applyFont="1" applyBorder="1" applyAlignment="1">
      <alignment horizontal="justify" vertical="top" wrapText="1"/>
    </xf>
    <xf numFmtId="0" fontId="2" fillId="5" borderId="1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justify" vertical="center" wrapText="1"/>
    </xf>
    <xf numFmtId="0" fontId="21" fillId="0" borderId="14" xfId="0" applyFont="1" applyBorder="1" applyAlignment="1">
      <alignment horizontal="justify" vertical="center" wrapText="1"/>
    </xf>
    <xf numFmtId="0" fontId="21" fillId="0" borderId="23" xfId="0" applyFont="1" applyBorder="1" applyAlignment="1">
      <alignment horizontal="justify" vertical="center" wrapText="1"/>
    </xf>
    <xf numFmtId="0" fontId="21" fillId="0" borderId="24" xfId="0" applyFont="1" applyBorder="1" applyAlignment="1">
      <alignment horizontal="justify" vertical="center" wrapText="1"/>
    </xf>
    <xf numFmtId="0" fontId="21" fillId="0" borderId="4" xfId="0" applyFont="1" applyBorder="1" applyAlignment="1">
      <alignment horizontal="justify" vertical="center" wrapText="1"/>
    </xf>
    <xf numFmtId="0" fontId="21" fillId="0" borderId="0" xfId="0" applyFont="1" applyBorder="1" applyAlignment="1">
      <alignment horizontal="justify" vertical="center" wrapText="1"/>
    </xf>
    <xf numFmtId="0" fontId="21" fillId="0" borderId="6" xfId="0" applyFont="1" applyBorder="1" applyAlignment="1">
      <alignment horizontal="justify" vertical="center" wrapText="1"/>
    </xf>
    <xf numFmtId="0" fontId="21" fillId="0" borderId="7" xfId="0" applyFont="1" applyBorder="1" applyAlignment="1">
      <alignment horizontal="justify" vertical="center" wrapText="1"/>
    </xf>
    <xf numFmtId="0" fontId="21" fillId="0" borderId="25" xfId="0" applyFont="1" applyBorder="1" applyAlignment="1">
      <alignment horizontal="justify" vertical="center" wrapText="1"/>
    </xf>
    <xf numFmtId="0" fontId="21" fillId="0" borderId="27" xfId="0" applyFont="1" applyBorder="1" applyAlignment="1">
      <alignment horizontal="justify" vertical="center" wrapText="1"/>
    </xf>
    <xf numFmtId="0" fontId="21" fillId="0" borderId="29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2" xfId="0" applyFont="1" applyBorder="1" applyAlignment="1">
      <alignment horizontal="justify" vertical="center" wrapText="1"/>
    </xf>
    <xf numFmtId="0" fontId="21" fillId="0" borderId="30" xfId="0" applyFont="1" applyBorder="1" applyAlignment="1">
      <alignment horizontal="justify" vertical="center" wrapText="1"/>
    </xf>
    <xf numFmtId="0" fontId="21" fillId="0" borderId="31" xfId="0" applyFont="1" applyBorder="1" applyAlignment="1">
      <alignment horizontal="justify" vertical="center" wrapText="1"/>
    </xf>
    <xf numFmtId="0" fontId="21" fillId="0" borderId="32" xfId="0" applyFont="1" applyBorder="1" applyAlignment="1">
      <alignment horizontal="justify" vertical="center" wrapText="1"/>
    </xf>
    <xf numFmtId="0" fontId="0" fillId="0" borderId="3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</cellXfs>
  <cellStyles count="2">
    <cellStyle name="Normal" xfId="0" builtinId="0"/>
    <cellStyle name="Normal 4" xfId="1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name val="Arial Narrow"/>
        <scheme val="none"/>
      </font>
      <alignment vertical="center" wrapText="1" indent="0" justifyLastLine="0" shrinkToFit="0" readingOrder="0"/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name val="Arial Narrow"/>
        <scheme val="none"/>
      </font>
      <alignment vertical="center" wrapText="1" indent="0" justifyLastLine="0" shrinkToFit="0" readingOrder="0"/>
      <protection locked="0"/>
    </dxf>
    <dxf>
      <font>
        <strike val="0"/>
        <outline val="0"/>
        <shadow val="0"/>
        <u val="none"/>
        <vertAlign val="baseline"/>
        <name val="Arial Narrow"/>
        <scheme val="none"/>
      </font>
      <alignment vertical="center" wrapText="1" indent="0" justifyLastLine="0" shrinkToFit="0" readingOrder="0"/>
      <protection locked="0"/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951570</xdr:colOff>
      <xdr:row>1</xdr:row>
      <xdr:rowOff>213930</xdr:rowOff>
    </xdr:from>
    <xdr:to>
      <xdr:col>1</xdr:col>
      <xdr:colOff>66675</xdr:colOff>
      <xdr:row>2</xdr:row>
      <xdr:rowOff>327313</xdr:rowOff>
    </xdr:to>
    <xdr:pic>
      <xdr:nvPicPr>
        <xdr:cNvPr id="2" name="2 Imagen" descr="Centro Agropecuario  Campeón">
          <a:extLst>
            <a:ext uri="{FF2B5EF4-FFF2-40B4-BE49-F238E27FC236}">
              <a16:creationId xmlns="" xmlns:a16="http://schemas.microsoft.com/office/drawing/2014/main" id="{9693D807-9DDC-4DE5-8098-03B88AEE4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70" y="309180"/>
          <a:ext cx="734355" cy="684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161925</xdr:colOff>
      <xdr:row>89</xdr:row>
      <xdr:rowOff>104775</xdr:rowOff>
    </xdr:from>
    <xdr:to>
      <xdr:col>12</xdr:col>
      <xdr:colOff>419100</xdr:colOff>
      <xdr:row>95</xdr:row>
      <xdr:rowOff>133350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0175" y="133740525"/>
          <a:ext cx="3400425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zone.wspgroup.com/USR%20FREY%20ROJAS/2013/3.%20Administracion%20del%20riesgo%202013/3.1%20Identificacion%20de%20peligros,%20Evaluacion%20y%20control%20de%20Riesgos/2013/CENTRO%202012-2013/PFR%20REGIONAL%20COLOMB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R. Legales"/>
      <sheetName val="guia"/>
      <sheetName val="T. Peligro "/>
    </sheetNames>
    <sheetDataSet>
      <sheetData sheetId="0" refreshError="1"/>
      <sheetData sheetId="1" refreshError="1">
        <row r="4">
          <cell r="C4" t="str">
            <v>CLASIFICACION PELIGROS</v>
          </cell>
          <cell r="D4" t="str">
            <v>REQUISITOS LEGALES</v>
          </cell>
          <cell r="E4" t="str">
            <v>EFECTOS POSIBLES</v>
          </cell>
          <cell r="F4" t="str">
            <v>PEOR CONSECUENCIA</v>
          </cell>
        </row>
        <row r="5">
          <cell r="C5" t="str">
            <v xml:space="preserve">Biologicos - VIRUS </v>
          </cell>
          <cell r="D5" t="str">
            <v>Res. 2400 de 1979, artìculo: 163-164.</v>
          </cell>
          <cell r="E5" t="str">
            <v>Alteraciones cutaneas y / o pulmonares. Patologias infecciosas, alergias o toxicidad.</v>
          </cell>
          <cell r="F5" t="str">
            <v>Patologías Infecciosas</v>
          </cell>
        </row>
        <row r="6">
          <cell r="C6" t="str">
            <v xml:space="preserve">Biologicos - BACTERIAS </v>
          </cell>
          <cell r="D6" t="str">
            <v>Res. 2400 de 1979, artìculo: 163-164.</v>
          </cell>
          <cell r="E6" t="str">
            <v>Alteraciones cutaneas y / o pulmonares. Patologias infecciosas, alergias o toxicidad.</v>
          </cell>
          <cell r="F6" t="str">
            <v>Patologías Infecciosas</v>
          </cell>
        </row>
        <row r="7">
          <cell r="C7" t="str">
            <v xml:space="preserve">Biologicos - HONGOS </v>
          </cell>
          <cell r="D7" t="str">
            <v>Res. 2400 de 1979, artìculo: 163-164.</v>
          </cell>
          <cell r="E7" t="str">
            <v>Alteraciones cutaneas y / o pulmonares. Patologias infecciosas, alergias o toxicidad.</v>
          </cell>
          <cell r="F7" t="str">
            <v>Alteraciones cutaneas y / o pulmonares</v>
          </cell>
        </row>
        <row r="8">
          <cell r="C8" t="str">
            <v xml:space="preserve">Biologicos . RICKETSIAS </v>
          </cell>
          <cell r="D8" t="str">
            <v>Res. 2400 de 1979, artìculo: 163-164.</v>
          </cell>
          <cell r="E8" t="str">
            <v>Alteraciones cutaneas y / o pulmonares. Patologias infecciosas, alergias o toxicidad.</v>
          </cell>
          <cell r="F8" t="str">
            <v>Patologías Infecciosas</v>
          </cell>
        </row>
        <row r="9">
          <cell r="C9" t="str">
            <v xml:space="preserve">Biológicos - PARASITOS </v>
          </cell>
          <cell r="D9" t="str">
            <v>Res. 2400 de 1979, artìculo: 163-164.</v>
          </cell>
          <cell r="E9" t="str">
            <v>Alteraciones cutaneas y / o pulmonares. Patologias infecciosas, alergias o toxicidad.</v>
          </cell>
          <cell r="F9" t="str">
            <v>Patologías Infecciosas</v>
          </cell>
        </row>
        <row r="10">
          <cell r="C10" t="str">
            <v xml:space="preserve">Biologicos - PICADURAS </v>
          </cell>
          <cell r="D10" t="str">
            <v>Res. 2400 de 1979, artìculo: 163-164.</v>
          </cell>
          <cell r="E10" t="str">
            <v>Alteraciones cutaneas y / o pulmonares. Patologias infecciosas, alergias o toxicidad.</v>
          </cell>
          <cell r="F10" t="str">
            <v>Patologías Infecciosas</v>
          </cell>
        </row>
        <row r="11">
          <cell r="C11" t="str">
            <v>Biológicos - MORDEDURAS</v>
          </cell>
          <cell r="D11" t="str">
            <v>Res. 2400 de 1979, artìculo: 163-164.</v>
          </cell>
          <cell r="E11" t="str">
            <v>Alteraciones cutaneas y / o pulmonares. Patologias infecciosas, alergias o toxicidad.</v>
          </cell>
          <cell r="F11" t="str">
            <v>Muerte</v>
          </cell>
        </row>
        <row r="12">
          <cell r="C12" t="str">
            <v>Biológicos - FLUIDOS O EXCREMENTOS</v>
          </cell>
          <cell r="D12" t="str">
            <v>Res. 2400 de 1979, artìculo: 163-164.</v>
          </cell>
          <cell r="E12" t="str">
            <v>Alteraciones cutaneas y / o pulmonares. Patologias infecciosas, alergias o toxicidad.</v>
          </cell>
          <cell r="F12" t="str">
            <v>Patologías Infecciosas</v>
          </cell>
        </row>
        <row r="13">
          <cell r="C13" t="str">
            <v xml:space="preserve">Físico - Ruido Continuo </v>
          </cell>
          <cell r="D13" t="str">
            <v>Res. 2400 de 1979, artìculos:88-92,94-96; Res. 1792 de 1990</v>
          </cell>
          <cell r="E13" t="str">
            <v>Fatiga auditiva, Trauma acùstico, Sordera profesional</v>
          </cell>
          <cell r="F13" t="str">
            <v>Sordera Profesional</v>
          </cell>
        </row>
        <row r="14">
          <cell r="C14" t="str">
            <v>Físico - Ruido Impacto</v>
          </cell>
          <cell r="D14" t="str">
            <v>Res. 2400 de 1979, artìculos:88-92,94-96; Res. 1792 de 1990</v>
          </cell>
          <cell r="E14" t="str">
            <v>Fatiga auditiva, Trauma acùstico, Sordera profesional</v>
          </cell>
          <cell r="F14" t="str">
            <v>Sordera Profesional</v>
          </cell>
        </row>
        <row r="15">
          <cell r="C15" t="str">
            <v>Físico - Ruido Intermitente</v>
          </cell>
          <cell r="D15" t="str">
            <v>Res. 2400 de 1979, artìculos:88-92,94-96; Res. 1792 de 1990</v>
          </cell>
          <cell r="E15" t="str">
            <v>Fatiga auditiva, Trauma acùstico, Sordera profesional</v>
          </cell>
          <cell r="F15" t="str">
            <v>Sordera Profesional</v>
          </cell>
        </row>
        <row r="16">
          <cell r="C16" t="str">
            <v>Físico - Vibraciones De cuerpo entero (Global)</v>
          </cell>
          <cell r="D16" t="str">
            <v>Res. 2400 de 1979, artìculo:93.</v>
          </cell>
          <cell r="E16" t="str">
            <v>Alteraciones vasomotoras, alteraciones oseas, alteraciones musculares</v>
          </cell>
          <cell r="F16" t="str">
            <v>Alteraciones Vasomotoras</v>
          </cell>
        </row>
        <row r="17">
          <cell r="C17" t="str">
            <v xml:space="preserve">Físico - Vibraciones De cuerpo segmentado (mano y Brazo) </v>
          </cell>
          <cell r="D17" t="str">
            <v>Res. 2400 de 1979, artìculo:93.</v>
          </cell>
          <cell r="E17" t="str">
            <v>Alteraciones vasomotoras, alteraciones oseas, alteraciones musculares</v>
          </cell>
          <cell r="F17" t="str">
            <v>Alteraciones Vasomotoras</v>
          </cell>
        </row>
        <row r="18">
          <cell r="C18" t="str">
            <v>Fisico- iluminacion(liz vicible por exceso)</v>
          </cell>
          <cell r="D18" t="str">
            <v>Res. 2400 de 1979, artìculos: 79-87; Retie, artículo 16.</v>
          </cell>
          <cell r="E18" t="str">
            <v>Fatiga visual, cefaleas.</v>
          </cell>
          <cell r="F18" t="str">
            <v>Fatiga visual</v>
          </cell>
        </row>
        <row r="19">
          <cell r="C19" t="str">
            <v>Físico- iluminación(Luz visible deficiencia)</v>
          </cell>
          <cell r="D19" t="str">
            <v>Res. 2400 de 1979, artìculos: 79-87; Retie, artículo 16.</v>
          </cell>
          <cell r="E19" t="str">
            <v>Fatiga visual, cefaleas.</v>
          </cell>
          <cell r="F19" t="str">
            <v>Fatiga visual</v>
          </cell>
        </row>
        <row r="20">
          <cell r="C20" t="str">
            <v>Fisico- temperatura extrema(calor)</v>
          </cell>
          <cell r="D20" t="str">
            <v>Res. 2400 de 1979, artìculos: 63, 64, 66, 68 y 69.</v>
          </cell>
          <cell r="E20" t="str">
            <v>Deshidrataciòn, Trastornos sistemicos y Trastornos locales; fatiga por calor, golpe de calor, calambres</v>
          </cell>
          <cell r="F20" t="str">
            <v>Golpe de calor</v>
          </cell>
        </row>
        <row r="21">
          <cell r="C21" t="str">
            <v>Fisico- temperatura extrema(frio)</v>
          </cell>
          <cell r="D21" t="str">
            <v>Res. 2400 de 1979, artìculo: 65.</v>
          </cell>
          <cell r="E21" t="str">
            <v>Alteraciones al sistema termoregulador, alteraciones cutaneas, alteraciones vasculares.</v>
          </cell>
          <cell r="F21" t="str">
            <v>Alteraciones vasculares</v>
          </cell>
        </row>
        <row r="22">
          <cell r="C22" t="str">
            <v>presion atmoferica normal(alta presión)</v>
          </cell>
          <cell r="D22" t="str">
            <v>Res. 1016 de 1989, artìculos 10 y 11.</v>
          </cell>
          <cell r="E22" t="str">
            <v>Embolia gaseosa.</v>
          </cell>
          <cell r="F22" t="str">
            <v>Embolia gaseosa</v>
          </cell>
        </row>
        <row r="23">
          <cell r="C23" t="str">
            <v>presion atmoferica anormal (baja presión)</v>
          </cell>
          <cell r="D23" t="str">
            <v>Res. 1016 de 1989, artìculos 10 y 11.</v>
          </cell>
          <cell r="E23" t="str">
            <v>Trastornos neurològicos.</v>
          </cell>
          <cell r="F23" t="str">
            <v>Trastornos neurológicos</v>
          </cell>
        </row>
        <row r="24">
          <cell r="C24" t="str">
            <v>fisico- radiacines ionizantes- rayos x</v>
          </cell>
          <cell r="D24" t="str">
            <v>Res. 2400 de 1979, artìculos: 99-109. Res. 9031 de 1990.</v>
          </cell>
          <cell r="E24" t="str">
            <v>Sindrome agudo local y general, mutagènesis, teratogènesis y carcinogènesis.</v>
          </cell>
          <cell r="F24" t="str">
            <v>Carcinogénesis</v>
          </cell>
        </row>
        <row r="25">
          <cell r="C25" t="str">
            <v>fisico-radiaciones ionizantes-rayos gama</v>
          </cell>
          <cell r="D25" t="str">
            <v>Res. 2400 de 1979, artìculos: 99-109. Res. 9031 de 1990.</v>
          </cell>
          <cell r="E25" t="str">
            <v>Sindrome agudo local y general, mutagènesis, teratogènesis y carcinogènesis.</v>
          </cell>
          <cell r="F25" t="str">
            <v>Carcinogénesis</v>
          </cell>
        </row>
        <row r="26">
          <cell r="C26" t="str">
            <v>fisico-radiaciones ionizantes-alfa-beta</v>
          </cell>
          <cell r="D26" t="str">
            <v>Res. 2400 de 1979, artìculos: 99-109. Res. 9031 de 1990.</v>
          </cell>
          <cell r="E26" t="str">
            <v>Sindrome agudo local y general, mutagènesis, teratogènesis y carcinogènesis.</v>
          </cell>
          <cell r="F26" t="str">
            <v>Carcinogénesis</v>
          </cell>
        </row>
        <row r="27">
          <cell r="C27" t="str">
            <v>fisico-radiaciones no ionizante-laser</v>
          </cell>
          <cell r="D27" t="str">
            <v>Res. 2400 de 1979, artìculos: 110-114.</v>
          </cell>
          <cell r="E27" t="str">
            <v>Lesiones oculares, quemaduras, alteraciones de piel.</v>
          </cell>
          <cell r="F27" t="str">
            <v>Lesiones oculares</v>
          </cell>
        </row>
        <row r="28">
          <cell r="C28" t="str">
            <v xml:space="preserve">fisico-radiaciones no ionizante-ultravioleta </v>
          </cell>
          <cell r="D28" t="str">
            <v>Res. 2400 de 1979, artìculos: 110-114.</v>
          </cell>
          <cell r="E28" t="str">
            <v>Lesiones oculares, quemaduras, alteraciones de piel.</v>
          </cell>
          <cell r="F28" t="str">
            <v>Lesiones oculares</v>
          </cell>
        </row>
        <row r="29">
          <cell r="C29" t="str">
            <v>fisico-radiaciones no ionizantes- infraroja</v>
          </cell>
          <cell r="D29" t="str">
            <v>Res. 2400 de 1979, artìculos: 115-118.</v>
          </cell>
          <cell r="E29" t="str">
            <v>Lesiones oculares, quemaduras, alteraciones de piel.</v>
          </cell>
          <cell r="F29" t="str">
            <v>Lesiones oculares</v>
          </cell>
        </row>
        <row r="30">
          <cell r="C30" t="str">
            <v>fisico-disconfort ternico</v>
          </cell>
          <cell r="D30" t="str">
            <v>Res. 2400 de 1979, artìculo: 70.</v>
          </cell>
          <cell r="E30" t="str">
            <v>Fatiga, cefalea</v>
          </cell>
          <cell r="F30" t="str">
            <v>Fatiga</v>
          </cell>
        </row>
        <row r="31">
          <cell r="C31" t="str">
            <v>quimico- polvos organicos</v>
          </cell>
          <cell r="D31" t="str">
            <v>Res. 2400 de 1979, artìculo: 155-162.</v>
          </cell>
          <cell r="E31" t="str">
            <v>Alteraciones respiratorias, cutáneas y oculares</v>
          </cell>
          <cell r="F31" t="str">
            <v>Alteraciones cutáneas y oculares</v>
          </cell>
        </row>
        <row r="32">
          <cell r="C32" t="str">
            <v>quimico- polvos inorganico</v>
          </cell>
          <cell r="D32" t="str">
            <v>Res. 2400 de 1979, artìculo: 155-162.</v>
          </cell>
          <cell r="E32" t="str">
            <v>Alteraciones respiratorias, cutáneas y oculares</v>
          </cell>
          <cell r="F32" t="str">
            <v>Alteraciones cutáneas y oculares</v>
          </cell>
        </row>
        <row r="33">
          <cell r="C33" t="str">
            <v>quimico- fibras</v>
          </cell>
          <cell r="D33" t="str">
            <v>Res. 2400 de 1979, artìculo: 155-162.</v>
          </cell>
          <cell r="E33" t="str">
            <v>Alteraciones respiratorias, cutáneas y oculares</v>
          </cell>
          <cell r="F33" t="str">
            <v>Alteraciones respiratorias, cutáneas y oculares</v>
          </cell>
        </row>
        <row r="34">
          <cell r="C34" t="str">
            <v>quimico- liquidos</v>
          </cell>
          <cell r="D34" t="str">
            <v>Res. 2400 de 1979, artìculo: 155-162.</v>
          </cell>
          <cell r="E34" t="str">
            <v>Alteraciones respiratorias, cutáneas y oculares</v>
          </cell>
          <cell r="F34" t="str">
            <v>Alteraciones respiratorias, cutáneas y oculares</v>
          </cell>
        </row>
        <row r="35">
          <cell r="C35" t="str">
            <v>quimico- niebla</v>
          </cell>
          <cell r="D35" t="str">
            <v>Res. 2400 de 1979, artìculo: 155-162.</v>
          </cell>
          <cell r="E35" t="str">
            <v>Alteraciones respiratorias, cutáneas y oculares</v>
          </cell>
          <cell r="F35" t="str">
            <v>Alteraciones respiratorias, cutáneas y oculares</v>
          </cell>
        </row>
        <row r="36">
          <cell r="C36" t="str">
            <v>quimico- rocios</v>
          </cell>
          <cell r="D36" t="str">
            <v>Res. 2400 de 1979, artìculo: 155-162.</v>
          </cell>
          <cell r="E36" t="str">
            <v>Alteraciones respiratorias, cutáneas y oculares</v>
          </cell>
          <cell r="F36" t="str">
            <v>Alteraciones respiratorias, cutáneas y oculares</v>
          </cell>
        </row>
        <row r="37">
          <cell r="C37" t="str">
            <v>quimico- gases</v>
          </cell>
          <cell r="D37" t="str">
            <v>Res. 2400 de 1979, artìculo: 155-162.</v>
          </cell>
          <cell r="E37" t="str">
            <v>Alteraciones respiratorias, cutáneas y oculares</v>
          </cell>
          <cell r="F37" t="str">
            <v>Alteraciones respiratorias, cutáneas y oculares</v>
          </cell>
        </row>
        <row r="38">
          <cell r="C38" t="str">
            <v>quimico- vapores</v>
          </cell>
          <cell r="D38" t="str">
            <v>Res. 2400 de 1979, artìculo: 155-162.</v>
          </cell>
          <cell r="E38" t="str">
            <v>Alteraciones respiratorias, cutáneas y oculares</v>
          </cell>
          <cell r="F38" t="str">
            <v>Alteraciones respiratorias, cutáneas y oculares</v>
          </cell>
        </row>
        <row r="39">
          <cell r="C39" t="str">
            <v>quimico- humos metalicos</v>
          </cell>
          <cell r="D39" t="str">
            <v>Res. 2400 de 1979, artìculo: 155-162.</v>
          </cell>
          <cell r="E39" t="str">
            <v>Alteraciones respiratorias, cutáneas y oculares</v>
          </cell>
          <cell r="F39" t="str">
            <v>Alteraciones respiratorias, cutáneas y oculares</v>
          </cell>
        </row>
        <row r="40">
          <cell r="C40" t="str">
            <v>quimico- humos no metalicos</v>
          </cell>
          <cell r="D40" t="str">
            <v>Res. 2400 de 1979, artìculo: 155-162.</v>
          </cell>
          <cell r="E40" t="str">
            <v>Alteraciones respiratorias, cutáneas y oculares</v>
          </cell>
          <cell r="F40" t="str">
            <v>Alteraciones respiratorias, cutáneas y oculares</v>
          </cell>
        </row>
        <row r="41">
          <cell r="C41" t="str">
            <v>quimico.- material particulado</v>
          </cell>
          <cell r="D41" t="str">
            <v>Res. 2400 de 1979, artìculo: 155-162.</v>
          </cell>
          <cell r="E41" t="str">
            <v>Alteraciones respiratorias, cutáneas y oculares</v>
          </cell>
          <cell r="F41" t="str">
            <v>Alteraciones respiratorias, cutáneas y oculares</v>
          </cell>
        </row>
        <row r="42">
          <cell r="C42" t="str">
            <v xml:space="preserve">psicosocial-Gestión organizacional (estilo de mando, pago,  contratación,  participación, inducción  y  capacitación,  bienestar social,  evaluación  del  desempeño, manejo del cambio) </v>
          </cell>
          <cell r="D42" t="str">
            <v xml:space="preserve">Resolución 2646 de juio 17 de 2008 </v>
          </cell>
          <cell r="E42" t="str">
            <v>Bajo rendimiento laboral, conflictos laborales y familiares, marginamiento, falta de concentraciòn.</v>
          </cell>
          <cell r="F42" t="str">
            <v>Conflictos laborales y familiares, Estrés Ocupacional</v>
          </cell>
        </row>
        <row r="43">
          <cell r="C43" t="str">
            <v xml:space="preserve">psicosocial- Características  de  la  organización  del trabajo  (comunicación,  tecnología, organización  del  trabajo,  demandas cualitativas y cuantitativas de la labor </v>
          </cell>
          <cell r="D43" t="str">
            <v xml:space="preserve">Resolución 2646 de juio 17 de 2008 </v>
          </cell>
          <cell r="E43" t="str">
            <v>Bajo rendimiento laboral, conflictos laborales y familiares, marginamiento, falta de concentraciòn.</v>
          </cell>
          <cell r="F43" t="str">
            <v>Conflictos laborales y familiares, Estrés Ocupacional</v>
          </cell>
        </row>
        <row r="44">
          <cell r="C44" t="str">
            <v xml:space="preserve">psicosocial-Características  del  grupo  social  del trabajo (relaciones, cohesión, calidad de  interacciones, trabajo en equipo </v>
          </cell>
          <cell r="D44" t="str">
            <v xml:space="preserve">Resolución 2646 de juio 17 de 2008 </v>
          </cell>
          <cell r="E44" t="str">
            <v>Bajo rendimiento laboral, conflictos laborales y familiares, marginamiento, falta de concentraciòn.</v>
          </cell>
          <cell r="F44" t="str">
            <v>Conflictos laborales y familiares, Estrés Ocupacional</v>
          </cell>
        </row>
        <row r="45">
          <cell r="C45" t="str">
            <v xml:space="preserve">Psicosocial-Condiciones  de  la  tarea  (carga mental, contenido  de  la  tarea,  demandas emocionales,  sistemas  de  control, definición de roles </v>
          </cell>
          <cell r="D45" t="str">
            <v xml:space="preserve">Resolución 2646 de juio 17 de 2008 </v>
          </cell>
          <cell r="E45" t="str">
            <v>Bajo rendimiento laboral, conflictos laborales y familiares, marginamiento, falta de concentraciòn.</v>
          </cell>
          <cell r="F45" t="str">
            <v>Conflictos laborales y familiares, Estrés Ocupacional</v>
          </cell>
        </row>
        <row r="46">
          <cell r="C46" t="str">
            <v xml:space="preserve">Psicosocial-Condiciones  de  la  tarea  (carga mental, contenido  de  la  tarea,  demandas emocionales,  sistemas  de  control, definición de roles </v>
          </cell>
          <cell r="D46" t="str">
            <v xml:space="preserve">Resolución 2646 de juio 17 de 2008 </v>
          </cell>
          <cell r="E46" t="str">
            <v>Bajo rendimiento laboral, conflictos laborales y familiares, marginamiento, falta de concentraciòn.</v>
          </cell>
          <cell r="F46" t="str">
            <v>Conflictos laborales y familiares, Estrés Ocupacional</v>
          </cell>
        </row>
        <row r="47">
          <cell r="C47" t="str">
            <v xml:space="preserve">Psicosocial-Jornada  de  trabajo  (pausas,  trabajo nocturno,  rotación,  horas  extras, descansos) </v>
          </cell>
          <cell r="D47" t="str">
            <v xml:space="preserve">Resolución 2646 de juio 17 de 2008 </v>
          </cell>
          <cell r="E47" t="str">
            <v>Bajo rendimiento laboral, conflictos laborales y familiares, marginamiento, falta de concentraciòn.</v>
          </cell>
          <cell r="F47" t="str">
            <v>Conflictos laborales y familiares, Estrés Ocupacional</v>
          </cell>
        </row>
        <row r="48">
          <cell r="C48" t="str">
            <v xml:space="preserve">Biomecánico-Postura  (prologada mantenida,  forzada, anti gravitaciones  </v>
          </cell>
          <cell r="D48" t="str">
            <v>Hombro doloroso relacionado con factores de riesgo en el trabajo. (GATI- HD). Res. 2844 de 2007.</v>
          </cell>
          <cell r="E48" t="str">
            <v>Fatiga, Lesiones en el sistema musculo-esqueleticos</v>
          </cell>
          <cell r="F48" t="str">
            <v>Lesiones en el sistema musculo-esqueleticos</v>
          </cell>
        </row>
        <row r="49">
          <cell r="C49" t="str">
            <v xml:space="preserve">Biomecanico-Esfuerzo   </v>
          </cell>
          <cell r="D49" t="str">
            <v>Hombro doloroso relacionado con factores de riesgo en el trabajo. (GATI- HD). Res. 2844 de 2007.</v>
          </cell>
          <cell r="E49" t="str">
            <v>Lumbalgias mecànicas, cervicalgias.</v>
          </cell>
          <cell r="F49" t="str">
            <v>Lesiones en el sistema musculo-esqueleticos</v>
          </cell>
        </row>
        <row r="50">
          <cell r="C50" t="str">
            <v xml:space="preserve">Biomecánico-Movimiento repetitivo </v>
          </cell>
          <cell r="D50" t="str">
            <v xml:space="preserve">Desórdenes músculo-esqueléticos  relacionados con movimientos repetitivos de miembros superiores (síndrome de túnel carpiano, epicondilitis y Enfermedad  de De Quervain (GATI- DME MMSS). Res. 2844 de 2007. </v>
          </cell>
          <cell r="E50" t="str">
            <v>Fatiga, Lesiones en el sistema musculo-esqueleticos</v>
          </cell>
          <cell r="F50" t="str">
            <v>Lesiones en el sistema musculo-esqueleticos</v>
          </cell>
        </row>
        <row r="51">
          <cell r="C51" t="str">
            <v xml:space="preserve">Biomecanico-Manipulación manual de cargas </v>
          </cell>
          <cell r="D51" t="str">
            <v>Dolor Lumbar Inespecífico y Enfermedad Discal relacionadas con manipulación manual de cargas y otros factores de riesgo en el trabajo. (GATI- DLI- ED). Res. 2844 de 2007.</v>
          </cell>
          <cell r="E51" t="str">
            <v>Lumbalgias mecànicas, cervicalgias.</v>
          </cell>
          <cell r="F51" t="str">
            <v>Lumbalgias mecànicas.</v>
          </cell>
        </row>
        <row r="52">
          <cell r="C52" t="str">
            <v xml:space="preserve">Mecánico  (elementos  de máquinas, herramientas,,  ) </v>
          </cell>
          <cell r="D52" t="str">
            <v>Res. 2400 de 1979, artìculo: 266-295; 355-370.</v>
          </cell>
          <cell r="E52" t="str">
            <v>Contusiones, heridas y traumas.</v>
          </cell>
          <cell r="F52" t="str">
            <v>Amputaciones</v>
          </cell>
        </row>
        <row r="53">
          <cell r="C53" t="str">
            <v>Mecanico ( piezas a  trabajar)</v>
          </cell>
          <cell r="D53" t="str">
            <v>Res. 2400 de 1979, artìculo: 266-295; 355-370.</v>
          </cell>
          <cell r="E53" t="str">
            <v>Contusiones, heridas y traumas.</v>
          </cell>
          <cell r="F53" t="str">
            <v>Traumas, heridas</v>
          </cell>
        </row>
        <row r="54">
          <cell r="C54" t="str">
            <v>Mecanico (materiales proyectados sólidos o fluidos)</v>
          </cell>
          <cell r="D54" t="str">
            <v>Res. 2400 de 1979, artìculo: 266-295; 355-370.</v>
          </cell>
          <cell r="E54" t="str">
            <v>Contusiones, heridas y traumas.</v>
          </cell>
          <cell r="F54" t="str">
            <v>Traumas, heridas</v>
          </cell>
        </row>
        <row r="55">
          <cell r="C55" t="str">
            <v>Electrico (alta tension)</v>
          </cell>
          <cell r="D55" t="str">
            <v>Res. 2400 de 1979, artìculo: 121-152.</v>
          </cell>
          <cell r="E55" t="str">
            <v>Lesiones a las personas, muerte, daños a la propiedad</v>
          </cell>
          <cell r="F55" t="str">
            <v>Muerte</v>
          </cell>
        </row>
        <row r="56">
          <cell r="C56" t="str">
            <v>Eléctrico ( baja  tensión)</v>
          </cell>
          <cell r="D56" t="str">
            <v>Res. 2400 de 1979, artìculo: 121-152.</v>
          </cell>
          <cell r="E56" t="str">
            <v>Lesiones a las personas, muerte, daños a la propiedad</v>
          </cell>
          <cell r="F56" t="str">
            <v>Muerte</v>
          </cell>
        </row>
        <row r="57">
          <cell r="C57" t="str">
            <v xml:space="preserve">Eléctrico  ( estática) </v>
          </cell>
          <cell r="D57" t="str">
            <v>Res. 2400 de 1979, artìculo: 121-152.</v>
          </cell>
          <cell r="E57" t="str">
            <v>Lesiones a las personas, muerte, daños a la propiedad</v>
          </cell>
          <cell r="F57" t="str">
            <v>Muerte</v>
          </cell>
        </row>
        <row r="58">
          <cell r="C58" t="str">
            <v xml:space="preserve">Locativo  (almacenamiento)  </v>
          </cell>
          <cell r="D58" t="str">
            <v>Res. 2400 de 1979, artìculo: 388-447.</v>
          </cell>
          <cell r="E58" t="str">
            <v>Caidas, golpes.</v>
          </cell>
          <cell r="F58" t="str">
            <v>Traumas</v>
          </cell>
        </row>
        <row r="59">
          <cell r="C59" t="str">
            <v>Locativo (superficies de trabajo  (irregularidades, deslizantes,  con  diferencia  del nivel) )</v>
          </cell>
          <cell r="D59" t="str">
            <v>Res. 2400 de 1979, artìculo: 32.</v>
          </cell>
          <cell r="E59" t="str">
            <v>Caidas, golpes, fracturas</v>
          </cell>
          <cell r="F59" t="str">
            <v>Fracturas</v>
          </cell>
        </row>
        <row r="60">
          <cell r="C60" t="str">
            <v>Locativo (condiciones  de  orden y aseo)</v>
          </cell>
          <cell r="D60" t="str">
            <v>Res. 2400 de 1979, artìculo: 29-30.</v>
          </cell>
          <cell r="E60" t="str">
            <v>Caidas, golpes, fracturas</v>
          </cell>
          <cell r="F60" t="str">
            <v>Fracturas</v>
          </cell>
        </row>
        <row r="61">
          <cell r="C61" t="str">
            <v>Locativo (caídas de objeto)</v>
          </cell>
          <cell r="D61" t="str">
            <v>Res. 2400 de 1979, artìculo: 4-16.</v>
          </cell>
          <cell r="E61" t="str">
            <v>Golpes, traumas, heridas.</v>
          </cell>
          <cell r="F61" t="str">
            <v>Traumas</v>
          </cell>
        </row>
        <row r="62">
          <cell r="C62" t="str">
            <v>Tecnologico (explosión)</v>
          </cell>
          <cell r="D62" t="str">
            <v>Res. 2400 de 1979, artìculo: 205-234.</v>
          </cell>
          <cell r="E62" t="str">
            <v>Lesiones a las personas, daños a la propiedad.</v>
          </cell>
          <cell r="F62" t="str">
            <v>Muerte</v>
          </cell>
        </row>
        <row r="63">
          <cell r="C63" t="str">
            <v>Tecnologico (fuga)</v>
          </cell>
          <cell r="D63" t="str">
            <v>Res. 2400 de 1979, artìculo: 388-447.</v>
          </cell>
          <cell r="E63" t="str">
            <v>Lesiones a las personas, daños a la propiedad.</v>
          </cell>
          <cell r="F63" t="str">
            <v>Muerte</v>
          </cell>
        </row>
        <row r="64">
          <cell r="C64" t="str">
            <v>Tecnologico (derrame)</v>
          </cell>
          <cell r="D64" t="str">
            <v>Res. 2400 de 1979, artìculo: 388-447.</v>
          </cell>
          <cell r="E64" t="str">
            <v>Lesiones a las personas, daños a la propiedad.</v>
          </cell>
          <cell r="F64" t="str">
            <v>Muerte</v>
          </cell>
        </row>
        <row r="65">
          <cell r="C65" t="str">
            <v>Tecnologico (incendios)</v>
          </cell>
          <cell r="D65" t="str">
            <v>Res. 2400 de 1979, artìculo: 205-234.</v>
          </cell>
          <cell r="E65" t="str">
            <v>Lesiones a las personas, daños a la propiedad.</v>
          </cell>
          <cell r="F65" t="str">
            <v>Muerte</v>
          </cell>
        </row>
        <row r="66">
          <cell r="C66" t="str">
            <v>Accidentes de transito</v>
          </cell>
          <cell r="D66" t="str">
            <v xml:space="preserve">Codigo Nacional de Transito Terrestre. Ley 769 de 2002. </v>
          </cell>
          <cell r="E66" t="str">
            <v>Muerte, politraumatismo.</v>
          </cell>
          <cell r="F66" t="str">
            <v>Muerte</v>
          </cell>
        </row>
        <row r="67">
          <cell r="C67" t="str">
            <v>Públicos (robos, asaltos y atracos)</v>
          </cell>
          <cell r="D67" t="str">
            <v>Res. 1016 de 1989, artìculo 11.</v>
          </cell>
          <cell r="E67" t="str">
            <v>Lesiones a las personas, muerte, daños a la propiedad.</v>
          </cell>
          <cell r="F67" t="str">
            <v>Muerte</v>
          </cell>
        </row>
        <row r="68">
          <cell r="C68" t="str">
            <v>Publicos (Atentados)</v>
          </cell>
          <cell r="D68" t="str">
            <v>Res. 1016 de 1989, artìculo 11.</v>
          </cell>
          <cell r="E68" t="str">
            <v>Lesiones a las personas, muerte, daños a la propiedad.</v>
          </cell>
          <cell r="F68" t="str">
            <v>Muerte</v>
          </cell>
        </row>
        <row r="69">
          <cell r="C69" t="str">
            <v>Públicos (De orden publico)</v>
          </cell>
          <cell r="D69" t="str">
            <v>Res. 1016 de 1989, artìculo 11.</v>
          </cell>
          <cell r="E69" t="str">
            <v>Lesiones a las personas, muerte, daños a la propiedad.</v>
          </cell>
          <cell r="F69" t="str">
            <v>Muerte</v>
          </cell>
        </row>
        <row r="70">
          <cell r="C70" t="str">
            <v>Trabajos en alturas</v>
          </cell>
          <cell r="D70" t="str">
            <v>Res. 2400 de 1979, artìculo: 4-16. Res. 3673 de 2008. Circular 070 de 2009. Res. 2291 de 2010.</v>
          </cell>
          <cell r="E70" t="str">
            <v>Politraumatismo. Muerte</v>
          </cell>
          <cell r="F70" t="str">
            <v>Muerte</v>
          </cell>
        </row>
        <row r="71">
          <cell r="C71" t="str">
            <v>Espacios confinados</v>
          </cell>
          <cell r="D71" t="str">
            <v>NTC 3631 de 2003.</v>
          </cell>
          <cell r="E71" t="str">
            <v>Lesiones a las personas, muerte, daños a la propiedad.</v>
          </cell>
          <cell r="F71" t="str">
            <v>Muerte</v>
          </cell>
        </row>
        <row r="72">
          <cell r="C72" t="str">
            <v>Fenómenos naturales-sismo</v>
          </cell>
          <cell r="D72" t="str">
            <v>Ley 812 de 2003. Sistema Nacional de Prevención y Atención de Desastres.</v>
          </cell>
          <cell r="E72" t="str">
            <v>Lesiones a las personas, muerte, daños a la propiedad.</v>
          </cell>
          <cell r="F72" t="str">
            <v>Muerte</v>
          </cell>
        </row>
        <row r="73">
          <cell r="C73" t="str">
            <v>Fenomenos naturales-terremotos</v>
          </cell>
          <cell r="D73" t="str">
            <v>Ley 812 de 2003. Sistema Nacional de Prevención y Atención de Desastres.</v>
          </cell>
          <cell r="E73" t="str">
            <v>Lesiones a las personas, muerte, daños a la propiedad.</v>
          </cell>
          <cell r="F73" t="str">
            <v>Muerte</v>
          </cell>
        </row>
        <row r="74">
          <cell r="C74" t="str">
            <v>Fenomenos naturales-vendabal</v>
          </cell>
          <cell r="D74" t="str">
            <v>Ley 812 de 2003. Sistema Nacional de Prevención y Atención de Desastres.</v>
          </cell>
          <cell r="E74" t="str">
            <v>Lesiones a las personas, muerte, daños a la propiedad.</v>
          </cell>
          <cell r="F74" t="str">
            <v>Muerte</v>
          </cell>
        </row>
        <row r="75">
          <cell r="C75" t="str">
            <v>Fenomenos naturales-inundacion</v>
          </cell>
          <cell r="D75" t="str">
            <v>Ley 812 de 2003. Sistema Nacional de Prevención y Atención de Desastres.</v>
          </cell>
          <cell r="E75" t="str">
            <v>Lesiones a las personas, muerte, daños a la propiedad.</v>
          </cell>
          <cell r="F75" t="str">
            <v>Muerte</v>
          </cell>
        </row>
        <row r="76">
          <cell r="C76" t="str">
            <v>Fenomenos naturales-derrumbe</v>
          </cell>
          <cell r="D76" t="str">
            <v>Ley 812 de 2003. Sistema Nacional de Prevención y Atención de Desastres.</v>
          </cell>
          <cell r="E76" t="str">
            <v>Lesiones a las personas, muerte, daños a la propiedad.</v>
          </cell>
          <cell r="F76" t="str">
            <v>Muerte</v>
          </cell>
        </row>
        <row r="77">
          <cell r="C77" t="str">
            <v xml:space="preserve">Fenomenos naturales-Preciprtaciones (lluvias, granizadas, heladas) </v>
          </cell>
          <cell r="D77" t="str">
            <v>Ley 812 de 2003. Sistema Nacional de Prevención y Atención de Desastres.</v>
          </cell>
          <cell r="E77" t="str">
            <v>Lesiones a las personas, muerte, daños a la propiedad.</v>
          </cell>
          <cell r="F77" t="str">
            <v>Muerte</v>
          </cell>
        </row>
        <row r="78">
          <cell r="C78" t="str">
            <v xml:space="preserve">Riesgo por inhalación del agente, </v>
          </cell>
          <cell r="D78" t="str">
            <v>Res. 2400 de 1979, artìculo: 155-162.</v>
          </cell>
          <cell r="E78" t="str">
            <v>Alteraciones respiratorias, cutáneas y oculares</v>
          </cell>
          <cell r="F78" t="str">
            <v>Alteraciones respiratorias, cutáneas y oculares</v>
          </cell>
        </row>
        <row r="79">
          <cell r="C79" t="str">
            <v xml:space="preserve">Riesgo por absorción a través de piel, </v>
          </cell>
          <cell r="D79" t="str">
            <v>Res. 2400 de 1979, artìculo: 155-162.</v>
          </cell>
          <cell r="E79" t="str">
            <v>Alteraciones respiratorias, cutáneas y oculares</v>
          </cell>
          <cell r="F79" t="str">
            <v>Alteraciones respiratorias, cutáneas y oculares</v>
          </cell>
        </row>
        <row r="80">
          <cell r="C80" t="str">
            <v xml:space="preserve">Riesgo de incendio y/o explosión, </v>
          </cell>
          <cell r="D80" t="str">
            <v>Res. 2400 de 1979, artìculo: 205-234.</v>
          </cell>
          <cell r="E80" t="str">
            <v>Lesiones a las personas, daños a la propiedad.</v>
          </cell>
          <cell r="F80" t="str">
            <v>Muerte</v>
          </cell>
        </row>
        <row r="81">
          <cell r="C81" t="str">
            <v xml:space="preserve">Riesgos de reacciones químicas peligrosas, </v>
          </cell>
          <cell r="D81" t="str">
            <v>Res. 2400 de 1979, artìculo: 205-234.</v>
          </cell>
          <cell r="E81" t="str">
            <v>Lesiones a las personas, daños a la propiedad.</v>
          </cell>
          <cell r="F81" t="str">
            <v>Muerte</v>
          </cell>
        </row>
        <row r="82">
          <cell r="C82" t="str">
            <v xml:space="preserve">Riesgos por vía parenteral, </v>
          </cell>
          <cell r="D82" t="str">
            <v>Res. 2400 de 1979, artìculo: 155-162.</v>
          </cell>
          <cell r="E82" t="str">
            <v>Alteraciones respiratorias, cutáneas y oculares</v>
          </cell>
          <cell r="F82" t="str">
            <v>Alteraciones respiratorias, cutáneas y oculares</v>
          </cell>
        </row>
        <row r="83">
          <cell r="C83" t="str">
            <v xml:space="preserve">Riesgos por ingestión, </v>
          </cell>
          <cell r="D83" t="str">
            <v>Res. 2400 de 1979, artìculo: 155-162.</v>
          </cell>
          <cell r="E83" t="str">
            <v>Alteraciones respiratorias, cutáneas y oculares</v>
          </cell>
          <cell r="F83" t="str">
            <v>Alteraciones respiratorias, cutáneas y oculares</v>
          </cell>
        </row>
        <row r="84">
          <cell r="C84" t="str">
            <v xml:space="preserve">Riesgos por contacto de la piel o los ojos con el agente químico,  </v>
          </cell>
          <cell r="D84" t="str">
            <v>Res. 2400 de 1979, artìculo: 155-162.</v>
          </cell>
          <cell r="E84" t="str">
            <v>Alteraciones respiratorias, cutáneas y oculares</v>
          </cell>
          <cell r="F84" t="str">
            <v>Alteraciones respiratorias, cutáneas y oculares</v>
          </cell>
        </row>
        <row r="85">
          <cell r="C85" t="str">
            <v xml:space="preserve">Riesgos químicos derivados de fallos en las instalaciones que puedan tener consecuencias para la seguridad y salud de los trabajadores. </v>
          </cell>
          <cell r="D85" t="str">
            <v>Res. 2400 de 1979, artìculo: 388-447.</v>
          </cell>
          <cell r="E85" t="str">
            <v>Lesiones a las personas, daños a la propiedad.</v>
          </cell>
          <cell r="F85" t="str">
            <v>Muerte</v>
          </cell>
        </row>
      </sheetData>
      <sheetData sheetId="2" refreshError="1">
        <row r="54">
          <cell r="B54">
            <v>100</v>
          </cell>
        </row>
        <row r="55">
          <cell r="B55">
            <v>60</v>
          </cell>
        </row>
        <row r="56">
          <cell r="B56">
            <v>25</v>
          </cell>
        </row>
        <row r="57">
          <cell r="B57">
            <v>10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id="1" name="Lista11301732025" displayName="Lista11301732025" ref="AN1:AN4" totalsRowShown="0" headerRowDxfId="4" dataDxfId="3" totalsRowDxfId="2">
  <tableColumns count="1">
    <tableColumn id="1" name="Accidentes de Transito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98"/>
  <sheetViews>
    <sheetView tabSelected="1" topLeftCell="E82" zoomScaleNormal="100" workbookViewId="0">
      <selection activeCell="J87" sqref="J87"/>
    </sheetView>
  </sheetViews>
  <sheetFormatPr baseColWidth="10" defaultColWidth="11.42578125" defaultRowHeight="15" x14ac:dyDescent="0.25"/>
  <cols>
    <col min="1" max="1" width="24.28515625" style="51" customWidth="1"/>
    <col min="2" max="2" width="29.42578125" style="51" bestFit="1" customWidth="1"/>
    <col min="3" max="3" width="25.28515625" style="51" customWidth="1"/>
    <col min="4" max="4" width="48.28515625" style="5" customWidth="1"/>
    <col min="5" max="5" width="14.140625" style="5" customWidth="1"/>
    <col min="6" max="6" width="31.140625" style="5" customWidth="1"/>
    <col min="7" max="7" width="11.85546875" style="51" customWidth="1"/>
    <col min="8" max="8" width="4.140625" style="51" customWidth="1"/>
    <col min="9" max="9" width="12" style="51" customWidth="1"/>
    <col min="10" max="10" width="5.28515625" style="51" customWidth="1"/>
    <col min="11" max="11" width="6.85546875" style="51" customWidth="1"/>
    <col min="12" max="12" width="23" style="5" customWidth="1"/>
    <col min="13" max="13" width="22.140625" style="51" customWidth="1"/>
    <col min="14" max="14" width="25.28515625" style="52" customWidth="1"/>
    <col min="15" max="15" width="16.5703125" style="5" customWidth="1"/>
    <col min="16" max="16" width="16.140625" style="52" customWidth="1"/>
    <col min="17" max="17" width="16.7109375" style="52" customWidth="1"/>
    <col min="18" max="20" width="5.42578125" style="52" customWidth="1"/>
    <col min="21" max="21" width="12.28515625" style="52" customWidth="1"/>
    <col min="22" max="22" width="14.85546875" style="52" customWidth="1"/>
    <col min="23" max="23" width="15.28515625" style="52" customWidth="1"/>
    <col min="24" max="24" width="5.42578125" style="52" customWidth="1"/>
    <col min="25" max="25" width="19" style="52" customWidth="1"/>
    <col min="26" max="26" width="10.28515625" style="52" customWidth="1"/>
    <col min="27" max="27" width="17.85546875" style="42" customWidth="1"/>
    <col min="28" max="28" width="16.5703125" style="5" customWidth="1"/>
    <col min="29" max="29" width="19.5703125" style="5" customWidth="1"/>
    <col min="30" max="30" width="18.42578125" style="5" customWidth="1"/>
    <col min="31" max="31" width="14.85546875" style="51" customWidth="1"/>
    <col min="32" max="32" width="24.5703125" style="51" customWidth="1"/>
    <col min="33" max="33" width="16.28515625" style="51" customWidth="1"/>
    <col min="34" max="34" width="22.85546875" style="5" customWidth="1"/>
    <col min="35" max="38" width="11.42578125" style="5"/>
    <col min="39" max="39" width="22.140625" style="5" customWidth="1"/>
    <col min="40" max="40" width="39.42578125" style="5" bestFit="1" customWidth="1"/>
    <col min="41" max="16384" width="11.42578125" style="5"/>
  </cols>
  <sheetData>
    <row r="1" spans="1:41" ht="7.5" customHeight="1" x14ac:dyDescent="0.25">
      <c r="A1" s="1"/>
      <c r="B1" s="1"/>
      <c r="C1" s="1"/>
      <c r="D1" s="2"/>
      <c r="E1" s="2"/>
      <c r="F1" s="2"/>
      <c r="G1" s="1"/>
      <c r="H1" s="1"/>
      <c r="I1" s="1"/>
      <c r="J1" s="1"/>
      <c r="K1" s="1"/>
      <c r="L1" s="2"/>
      <c r="M1" s="1"/>
      <c r="N1" s="3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2"/>
      <c r="AC1" s="2"/>
      <c r="AD1" s="2"/>
      <c r="AE1" s="1"/>
      <c r="AF1" s="1"/>
      <c r="AG1" s="1"/>
      <c r="AH1" s="2"/>
      <c r="AM1" s="5" t="s">
        <v>0</v>
      </c>
      <c r="AN1" s="5" t="s">
        <v>1</v>
      </c>
    </row>
    <row r="2" spans="1:41" s="6" customFormat="1" ht="45" customHeight="1" x14ac:dyDescent="0.25">
      <c r="A2" s="155"/>
      <c r="B2" s="156"/>
      <c r="C2" s="157"/>
      <c r="D2" s="164" t="s">
        <v>3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6"/>
      <c r="AD2" s="173" t="s">
        <v>325</v>
      </c>
      <c r="AE2" s="174"/>
      <c r="AF2" s="174"/>
      <c r="AG2" s="174"/>
      <c r="AH2" s="175"/>
    </row>
    <row r="3" spans="1:41" s="6" customFormat="1" ht="36.75" customHeight="1" x14ac:dyDescent="0.25">
      <c r="A3" s="158"/>
      <c r="B3" s="159"/>
      <c r="C3" s="160"/>
      <c r="D3" s="167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9"/>
      <c r="AD3" s="176"/>
      <c r="AE3" s="177"/>
      <c r="AF3" s="177"/>
      <c r="AG3" s="177"/>
      <c r="AH3" s="178"/>
    </row>
    <row r="4" spans="1:41" s="6" customFormat="1" ht="45" hidden="1" customHeight="1" x14ac:dyDescent="0.25">
      <c r="A4" s="161"/>
      <c r="B4" s="162"/>
      <c r="C4" s="163"/>
      <c r="D4" s="170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2"/>
      <c r="AD4" s="179"/>
      <c r="AE4" s="180"/>
      <c r="AF4" s="180"/>
      <c r="AG4" s="180"/>
      <c r="AH4" s="181"/>
    </row>
    <row r="5" spans="1:41" s="7" customFormat="1" ht="45" customHeight="1" x14ac:dyDescent="0.25">
      <c r="A5" s="182" t="s">
        <v>197</v>
      </c>
      <c r="B5" s="183"/>
      <c r="C5" s="183"/>
      <c r="D5" s="183"/>
      <c r="E5" s="183"/>
      <c r="F5" s="184"/>
      <c r="G5" s="182" t="s">
        <v>324</v>
      </c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4"/>
      <c r="Z5" s="182"/>
      <c r="AA5" s="183"/>
      <c r="AB5" s="183"/>
      <c r="AC5" s="183"/>
      <c r="AD5" s="183"/>
      <c r="AE5" s="183"/>
      <c r="AF5" s="183"/>
      <c r="AG5" s="183"/>
      <c r="AH5" s="184"/>
    </row>
    <row r="6" spans="1:41" s="7" customFormat="1" ht="23.25" customHeight="1" x14ac:dyDescent="0.25">
      <c r="A6" s="185"/>
      <c r="B6" s="186"/>
      <c r="C6" s="186"/>
      <c r="D6" s="186"/>
      <c r="E6" s="186"/>
      <c r="F6" s="187"/>
      <c r="G6" s="185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7"/>
      <c r="Z6" s="185"/>
      <c r="AA6" s="186"/>
      <c r="AB6" s="186"/>
      <c r="AC6" s="186"/>
      <c r="AD6" s="186"/>
      <c r="AE6" s="186"/>
      <c r="AF6" s="186"/>
      <c r="AG6" s="186"/>
      <c r="AH6" s="187"/>
    </row>
    <row r="7" spans="1:41" s="9" customFormat="1" ht="45" customHeight="1" x14ac:dyDescent="0.25">
      <c r="A7" s="149" t="s">
        <v>4</v>
      </c>
      <c r="B7" s="149" t="s">
        <v>5</v>
      </c>
      <c r="C7" s="149" t="s">
        <v>6</v>
      </c>
      <c r="D7" s="151" t="s">
        <v>7</v>
      </c>
      <c r="E7" s="151" t="s">
        <v>8</v>
      </c>
      <c r="F7" s="151" t="s">
        <v>9</v>
      </c>
      <c r="G7" s="138" t="s">
        <v>10</v>
      </c>
      <c r="H7" s="139"/>
      <c r="I7" s="139"/>
      <c r="J7" s="139"/>
      <c r="K7" s="140"/>
      <c r="L7" s="141" t="s">
        <v>11</v>
      </c>
      <c r="M7" s="142"/>
      <c r="N7" s="143" t="s">
        <v>12</v>
      </c>
      <c r="O7" s="141" t="s">
        <v>13</v>
      </c>
      <c r="P7" s="145"/>
      <c r="Q7" s="142"/>
      <c r="R7" s="146" t="s">
        <v>14</v>
      </c>
      <c r="S7" s="147"/>
      <c r="T7" s="147"/>
      <c r="U7" s="147"/>
      <c r="V7" s="147"/>
      <c r="W7" s="147"/>
      <c r="X7" s="148"/>
      <c r="Y7" s="8" t="s">
        <v>15</v>
      </c>
      <c r="Z7" s="141" t="s">
        <v>16</v>
      </c>
      <c r="AA7" s="145"/>
      <c r="AB7" s="142"/>
      <c r="AC7" s="141" t="s">
        <v>17</v>
      </c>
      <c r="AD7" s="145"/>
      <c r="AE7" s="145"/>
      <c r="AF7" s="145"/>
      <c r="AG7" s="142"/>
      <c r="AH7" s="153" t="s">
        <v>18</v>
      </c>
      <c r="AM7" s="5"/>
      <c r="AO7" s="5"/>
    </row>
    <row r="8" spans="1:41" s="9" customFormat="1" ht="93.75" customHeight="1" x14ac:dyDescent="0.25">
      <c r="A8" s="150"/>
      <c r="B8" s="150"/>
      <c r="C8" s="150"/>
      <c r="D8" s="152"/>
      <c r="E8" s="152"/>
      <c r="F8" s="152"/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11" t="s">
        <v>24</v>
      </c>
      <c r="M8" s="11" t="s">
        <v>25</v>
      </c>
      <c r="N8" s="144"/>
      <c r="O8" s="11" t="s">
        <v>26</v>
      </c>
      <c r="P8" s="11" t="s">
        <v>27</v>
      </c>
      <c r="Q8" s="11" t="s">
        <v>28</v>
      </c>
      <c r="R8" s="12" t="s">
        <v>29</v>
      </c>
      <c r="S8" s="12" t="s">
        <v>30</v>
      </c>
      <c r="T8" s="12" t="s">
        <v>31</v>
      </c>
      <c r="U8" s="12" t="s">
        <v>32</v>
      </c>
      <c r="V8" s="12" t="s">
        <v>33</v>
      </c>
      <c r="W8" s="12" t="s">
        <v>34</v>
      </c>
      <c r="X8" s="12" t="s">
        <v>35</v>
      </c>
      <c r="Y8" s="13" t="s">
        <v>36</v>
      </c>
      <c r="Z8" s="14" t="s">
        <v>37</v>
      </c>
      <c r="AA8" s="14" t="s">
        <v>38</v>
      </c>
      <c r="AB8" s="14" t="s">
        <v>39</v>
      </c>
      <c r="AC8" s="13" t="s">
        <v>40</v>
      </c>
      <c r="AD8" s="13" t="s">
        <v>41</v>
      </c>
      <c r="AE8" s="13" t="s">
        <v>42</v>
      </c>
      <c r="AF8" s="13" t="s">
        <v>43</v>
      </c>
      <c r="AG8" s="13" t="s">
        <v>44</v>
      </c>
      <c r="AH8" s="154"/>
    </row>
    <row r="9" spans="1:41" ht="30.75" customHeight="1" x14ac:dyDescent="0.25">
      <c r="A9" s="135" t="s">
        <v>45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7"/>
    </row>
    <row r="10" spans="1:41" ht="150" customHeight="1" x14ac:dyDescent="0.25">
      <c r="A10" s="15" t="s">
        <v>46</v>
      </c>
      <c r="B10" s="15" t="s">
        <v>47</v>
      </c>
      <c r="C10" s="16" t="s">
        <v>48</v>
      </c>
      <c r="D10" s="15" t="s">
        <v>319</v>
      </c>
      <c r="E10" s="17" t="s">
        <v>50</v>
      </c>
      <c r="F10" s="17" t="s">
        <v>320</v>
      </c>
      <c r="G10" s="18" t="s">
        <v>51</v>
      </c>
      <c r="H10" s="17"/>
      <c r="I10" s="17"/>
      <c r="J10" s="17"/>
      <c r="K10" s="17"/>
      <c r="L10" s="19" t="s">
        <v>52</v>
      </c>
      <c r="M10" s="17" t="s">
        <v>2</v>
      </c>
      <c r="N10" s="20" t="s">
        <v>53</v>
      </c>
      <c r="O10" s="21" t="s">
        <v>54</v>
      </c>
      <c r="P10" s="21" t="s">
        <v>54</v>
      </c>
      <c r="Q10" s="21" t="s">
        <v>54</v>
      </c>
      <c r="R10" s="22">
        <v>2</v>
      </c>
      <c r="S10" s="22">
        <v>3</v>
      </c>
      <c r="T10" s="23">
        <f>+R10*S10</f>
        <v>6</v>
      </c>
      <c r="U10" s="22" t="str">
        <f>IF(AND(T10&lt;=40,T10&gt;=24),"MUY ALTO",IF(AND(T10&lt;=44,T10&gt;=10),"ALTO ",IF(AND(T10&lt;=8,T10&gt;=6),"MEDIO",IF(AND(T10&lt;=4,T10&gt;=2),"BAJO",))))</f>
        <v>MEDIO</v>
      </c>
      <c r="V10" s="24">
        <v>10</v>
      </c>
      <c r="W10" s="17">
        <f>+V10*T10</f>
        <v>60</v>
      </c>
      <c r="X10" s="17" t="str">
        <f>IF(AND(W10&lt;=4000,W10&gt;=600),"I",IF(AND(W10&lt;=500,W10&gt;=150),"II",IF(AND(W10&lt;=120,W10&gt;=40),"III",IF(AND(W10=20),"IV",))))</f>
        <v>III</v>
      </c>
      <c r="Y10" s="25" t="str">
        <f>IF((X10&lt;="I"),"NO ACEPTADO",IF((X10&lt;="II")," ACEPTADO CON CONTROLES",IF((X10&lt;="III"),"ACEPTADO ",IF((X10&lt;="IV"),"ACEPTADO"))))</f>
        <v xml:space="preserve">ACEPTADO </v>
      </c>
      <c r="Z10" s="26">
        <v>8</v>
      </c>
      <c r="AA10" s="27" t="s">
        <v>55</v>
      </c>
      <c r="AB10" s="27" t="s">
        <v>56</v>
      </c>
      <c r="AC10" s="28" t="s">
        <v>57</v>
      </c>
      <c r="AD10" s="28" t="s">
        <v>57</v>
      </c>
      <c r="AE10" s="15" t="s">
        <v>58</v>
      </c>
      <c r="AF10" s="29" t="s">
        <v>59</v>
      </c>
      <c r="AG10" s="17" t="s">
        <v>57</v>
      </c>
      <c r="AH10" s="27" t="s">
        <v>56</v>
      </c>
    </row>
    <row r="11" spans="1:41" ht="150" customHeight="1" x14ac:dyDescent="0.25">
      <c r="A11" s="15" t="s">
        <v>46</v>
      </c>
      <c r="B11" s="15" t="s">
        <v>47</v>
      </c>
      <c r="C11" s="16" t="s">
        <v>48</v>
      </c>
      <c r="D11" s="15" t="s">
        <v>49</v>
      </c>
      <c r="E11" s="17" t="s">
        <v>50</v>
      </c>
      <c r="F11" s="17" t="s">
        <v>320</v>
      </c>
      <c r="G11" s="17" t="s">
        <v>51</v>
      </c>
      <c r="H11" s="17"/>
      <c r="I11" s="17"/>
      <c r="J11" s="17"/>
      <c r="K11" s="17"/>
      <c r="L11" s="19" t="s">
        <v>60</v>
      </c>
      <c r="M11" s="17" t="s">
        <v>61</v>
      </c>
      <c r="N11" s="20" t="s">
        <v>62</v>
      </c>
      <c r="O11" s="30" t="s">
        <v>54</v>
      </c>
      <c r="P11" s="21" t="s">
        <v>54</v>
      </c>
      <c r="Q11" s="21" t="s">
        <v>54</v>
      </c>
      <c r="R11" s="22">
        <v>2</v>
      </c>
      <c r="S11" s="22">
        <v>1</v>
      </c>
      <c r="T11" s="23">
        <f t="shared" ref="T11:T24" si="0">+R11*S11</f>
        <v>2</v>
      </c>
      <c r="U11" s="22" t="str">
        <f t="shared" ref="U11:U42" si="1">IF(AND(T11&lt;=40,T11&gt;=24),"MUY ALTO",IF(AND(T11&lt;=44,T11&gt;=10),"ALTO ",IF(AND(T11&lt;=8,T11&gt;=6),"MEDIO",IF(AND(T11&lt;=4,T11&gt;=2),"BAJO",))))</f>
        <v>BAJO</v>
      </c>
      <c r="V11" s="24">
        <v>10</v>
      </c>
      <c r="W11" s="17">
        <f t="shared" ref="W11:W24" si="2">+V11*T11</f>
        <v>20</v>
      </c>
      <c r="X11" s="17" t="str">
        <f t="shared" ref="X11:X23" si="3">IF(AND(W11&lt;=4000,W11&gt;=600),"I",IF(AND(W11&lt;=500,W11&gt;=150),"II",IF(AND(W11&lt;=120,W11&gt;=40),"III",IF(AND(W11=20),"IV",))))</f>
        <v>IV</v>
      </c>
      <c r="Y11" s="25" t="str">
        <f t="shared" ref="Y11:Y23" si="4">IF((X11&lt;="I"),"NO ACEPTADO",IF((X11&lt;="II")," ACEPTADO CON CONTROLES",IF((X11&lt;="III"),"ACEPTADO ",IF((X11&lt;="IV"),"ACEPTADO"))))</f>
        <v>ACEPTADO</v>
      </c>
      <c r="Z11" s="26">
        <v>8</v>
      </c>
      <c r="AA11" s="27" t="s">
        <v>63</v>
      </c>
      <c r="AB11" s="27" t="s">
        <v>56</v>
      </c>
      <c r="AC11" s="28" t="s">
        <v>57</v>
      </c>
      <c r="AD11" s="28" t="s">
        <v>57</v>
      </c>
      <c r="AE11" s="28" t="s">
        <v>57</v>
      </c>
      <c r="AF11" s="29" t="s">
        <v>64</v>
      </c>
      <c r="AG11" s="17" t="s">
        <v>57</v>
      </c>
      <c r="AH11" s="27" t="s">
        <v>56</v>
      </c>
    </row>
    <row r="12" spans="1:41" ht="150" customHeight="1" x14ac:dyDescent="0.25">
      <c r="A12" s="15" t="s">
        <v>46</v>
      </c>
      <c r="B12" s="15" t="s">
        <v>47</v>
      </c>
      <c r="C12" s="16" t="s">
        <v>48</v>
      </c>
      <c r="D12" s="15" t="s">
        <v>49</v>
      </c>
      <c r="E12" s="17" t="s">
        <v>50</v>
      </c>
      <c r="F12" s="17" t="s">
        <v>320</v>
      </c>
      <c r="G12" s="17" t="s">
        <v>51</v>
      </c>
      <c r="H12" s="17"/>
      <c r="I12" s="17"/>
      <c r="J12" s="17"/>
      <c r="K12" s="17"/>
      <c r="L12" s="19" t="s">
        <v>65</v>
      </c>
      <c r="M12" s="17" t="s">
        <v>66</v>
      </c>
      <c r="N12" s="20" t="s">
        <v>67</v>
      </c>
      <c r="O12" s="21" t="s">
        <v>54</v>
      </c>
      <c r="P12" s="21" t="s">
        <v>54</v>
      </c>
      <c r="Q12" s="21" t="s">
        <v>68</v>
      </c>
      <c r="R12" s="31">
        <v>2</v>
      </c>
      <c r="S12" s="31">
        <v>2</v>
      </c>
      <c r="T12" s="23">
        <f t="shared" si="0"/>
        <v>4</v>
      </c>
      <c r="U12" s="22" t="str">
        <f t="shared" si="1"/>
        <v>BAJO</v>
      </c>
      <c r="V12" s="24">
        <v>10</v>
      </c>
      <c r="W12" s="17">
        <f t="shared" si="2"/>
        <v>40</v>
      </c>
      <c r="X12" s="17" t="str">
        <f t="shared" si="3"/>
        <v>III</v>
      </c>
      <c r="Y12" s="25" t="str">
        <f t="shared" si="4"/>
        <v xml:space="preserve">ACEPTADO </v>
      </c>
      <c r="Z12" s="26">
        <v>8</v>
      </c>
      <c r="AA12" s="27" t="s">
        <v>69</v>
      </c>
      <c r="AB12" s="27" t="s">
        <v>56</v>
      </c>
      <c r="AC12" s="28" t="s">
        <v>57</v>
      </c>
      <c r="AD12" s="28" t="s">
        <v>57</v>
      </c>
      <c r="AE12" s="15" t="s">
        <v>58</v>
      </c>
      <c r="AF12" s="29" t="s">
        <v>70</v>
      </c>
      <c r="AG12" s="17" t="s">
        <v>57</v>
      </c>
      <c r="AH12" s="27" t="s">
        <v>56</v>
      </c>
    </row>
    <row r="13" spans="1:41" ht="150" customHeight="1" x14ac:dyDescent="0.25">
      <c r="A13" s="15" t="s">
        <v>46</v>
      </c>
      <c r="B13" s="15" t="s">
        <v>47</v>
      </c>
      <c r="C13" s="16" t="s">
        <v>48</v>
      </c>
      <c r="D13" s="15" t="s">
        <v>49</v>
      </c>
      <c r="E13" s="17" t="s">
        <v>50</v>
      </c>
      <c r="F13" s="17" t="s">
        <v>320</v>
      </c>
      <c r="G13" s="17" t="s">
        <v>51</v>
      </c>
      <c r="H13" s="17"/>
      <c r="I13" s="17"/>
      <c r="J13" s="17"/>
      <c r="K13" s="17"/>
      <c r="L13" s="19" t="s">
        <v>71</v>
      </c>
      <c r="M13" s="17" t="s">
        <v>72</v>
      </c>
      <c r="N13" s="20" t="s">
        <v>67</v>
      </c>
      <c r="O13" s="21" t="s">
        <v>54</v>
      </c>
      <c r="P13" s="21" t="s">
        <v>54</v>
      </c>
      <c r="Q13" s="21" t="s">
        <v>68</v>
      </c>
      <c r="R13" s="31">
        <v>2</v>
      </c>
      <c r="S13" s="31">
        <v>2</v>
      </c>
      <c r="T13" s="23">
        <f t="shared" si="0"/>
        <v>4</v>
      </c>
      <c r="U13" s="22" t="str">
        <f t="shared" si="1"/>
        <v>BAJO</v>
      </c>
      <c r="V13" s="24">
        <v>10</v>
      </c>
      <c r="W13" s="17">
        <f t="shared" si="2"/>
        <v>40</v>
      </c>
      <c r="X13" s="17" t="str">
        <f t="shared" si="3"/>
        <v>III</v>
      </c>
      <c r="Y13" s="25" t="str">
        <f t="shared" si="4"/>
        <v xml:space="preserve">ACEPTADO </v>
      </c>
      <c r="Z13" s="26">
        <v>8</v>
      </c>
      <c r="AA13" s="27" t="s">
        <v>69</v>
      </c>
      <c r="AB13" s="27" t="s">
        <v>56</v>
      </c>
      <c r="AC13" s="28" t="s">
        <v>57</v>
      </c>
      <c r="AD13" s="28" t="s">
        <v>57</v>
      </c>
      <c r="AE13" s="15" t="s">
        <v>57</v>
      </c>
      <c r="AF13" s="29" t="s">
        <v>70</v>
      </c>
      <c r="AG13" s="17" t="s">
        <v>57</v>
      </c>
      <c r="AH13" s="27" t="s">
        <v>56</v>
      </c>
    </row>
    <row r="14" spans="1:41" ht="150" customHeight="1" x14ac:dyDescent="0.25">
      <c r="A14" s="15" t="s">
        <v>46</v>
      </c>
      <c r="B14" s="15" t="s">
        <v>47</v>
      </c>
      <c r="C14" s="16" t="s">
        <v>48</v>
      </c>
      <c r="D14" s="15" t="s">
        <v>49</v>
      </c>
      <c r="E14" s="17" t="s">
        <v>50</v>
      </c>
      <c r="F14" s="17" t="s">
        <v>320</v>
      </c>
      <c r="G14" s="17" t="s">
        <v>51</v>
      </c>
      <c r="H14" s="17"/>
      <c r="I14" s="17"/>
      <c r="J14" s="17"/>
      <c r="K14" s="17"/>
      <c r="L14" s="19" t="s">
        <v>73</v>
      </c>
      <c r="M14" s="17" t="s">
        <v>74</v>
      </c>
      <c r="N14" s="20" t="s">
        <v>75</v>
      </c>
      <c r="O14" s="21" t="s">
        <v>54</v>
      </c>
      <c r="P14" s="21" t="s">
        <v>76</v>
      </c>
      <c r="Q14" s="21" t="s">
        <v>77</v>
      </c>
      <c r="R14" s="31">
        <v>2</v>
      </c>
      <c r="S14" s="31">
        <v>1</v>
      </c>
      <c r="T14" s="23">
        <f t="shared" si="0"/>
        <v>2</v>
      </c>
      <c r="U14" s="22" t="str">
        <f t="shared" si="1"/>
        <v>BAJO</v>
      </c>
      <c r="V14" s="24">
        <v>10</v>
      </c>
      <c r="W14" s="17">
        <f t="shared" si="2"/>
        <v>20</v>
      </c>
      <c r="X14" s="17" t="str">
        <f t="shared" si="3"/>
        <v>IV</v>
      </c>
      <c r="Y14" s="25" t="str">
        <f t="shared" si="4"/>
        <v>ACEPTADO</v>
      </c>
      <c r="Z14" s="26">
        <v>8</v>
      </c>
      <c r="AA14" s="27" t="s">
        <v>63</v>
      </c>
      <c r="AB14" s="27" t="s">
        <v>56</v>
      </c>
      <c r="AC14" s="28" t="s">
        <v>57</v>
      </c>
      <c r="AD14" s="28" t="s">
        <v>57</v>
      </c>
      <c r="AE14" s="15" t="s">
        <v>57</v>
      </c>
      <c r="AF14" s="21" t="s">
        <v>78</v>
      </c>
      <c r="AG14" s="17" t="s">
        <v>57</v>
      </c>
      <c r="AH14" s="27" t="s">
        <v>56</v>
      </c>
    </row>
    <row r="15" spans="1:41" ht="150" customHeight="1" x14ac:dyDescent="0.25">
      <c r="A15" s="15" t="s">
        <v>46</v>
      </c>
      <c r="B15" s="15" t="s">
        <v>47</v>
      </c>
      <c r="C15" s="16" t="s">
        <v>48</v>
      </c>
      <c r="D15" s="15" t="s">
        <v>49</v>
      </c>
      <c r="E15" s="17" t="s">
        <v>50</v>
      </c>
      <c r="F15" s="17" t="s">
        <v>320</v>
      </c>
      <c r="G15" s="17" t="s">
        <v>51</v>
      </c>
      <c r="H15" s="17"/>
      <c r="I15" s="17"/>
      <c r="J15" s="17"/>
      <c r="K15" s="17"/>
      <c r="L15" s="19" t="s">
        <v>79</v>
      </c>
      <c r="M15" s="17" t="s">
        <v>74</v>
      </c>
      <c r="N15" s="20" t="s">
        <v>80</v>
      </c>
      <c r="O15" s="21" t="s">
        <v>54</v>
      </c>
      <c r="P15" s="21" t="s">
        <v>76</v>
      </c>
      <c r="Q15" s="21" t="s">
        <v>77</v>
      </c>
      <c r="R15" s="31">
        <v>2</v>
      </c>
      <c r="S15" s="31">
        <v>1</v>
      </c>
      <c r="T15" s="23">
        <f t="shared" si="0"/>
        <v>2</v>
      </c>
      <c r="U15" s="22" t="str">
        <f t="shared" si="1"/>
        <v>BAJO</v>
      </c>
      <c r="V15" s="24">
        <v>10</v>
      </c>
      <c r="W15" s="17">
        <f t="shared" si="2"/>
        <v>20</v>
      </c>
      <c r="X15" s="17" t="str">
        <f t="shared" si="3"/>
        <v>IV</v>
      </c>
      <c r="Y15" s="25" t="str">
        <f t="shared" si="4"/>
        <v>ACEPTADO</v>
      </c>
      <c r="Z15" s="26">
        <v>8</v>
      </c>
      <c r="AA15" s="27" t="s">
        <v>81</v>
      </c>
      <c r="AB15" s="27" t="s">
        <v>56</v>
      </c>
      <c r="AC15" s="28" t="s">
        <v>57</v>
      </c>
      <c r="AD15" s="28" t="s">
        <v>57</v>
      </c>
      <c r="AE15" s="15" t="s">
        <v>57</v>
      </c>
      <c r="AF15" s="21" t="s">
        <v>82</v>
      </c>
      <c r="AG15" s="17" t="s">
        <v>57</v>
      </c>
      <c r="AH15" s="27" t="s">
        <v>56</v>
      </c>
    </row>
    <row r="16" spans="1:41" ht="150" customHeight="1" x14ac:dyDescent="0.25">
      <c r="A16" s="15" t="s">
        <v>46</v>
      </c>
      <c r="B16" s="15" t="s">
        <v>47</v>
      </c>
      <c r="C16" s="16" t="s">
        <v>48</v>
      </c>
      <c r="D16" s="15" t="s">
        <v>49</v>
      </c>
      <c r="E16" s="17" t="s">
        <v>50</v>
      </c>
      <c r="F16" s="17" t="s">
        <v>320</v>
      </c>
      <c r="G16" s="17" t="s">
        <v>51</v>
      </c>
      <c r="H16" s="17"/>
      <c r="I16" s="17"/>
      <c r="J16" s="17"/>
      <c r="K16" s="17"/>
      <c r="L16" s="19" t="s">
        <v>83</v>
      </c>
      <c r="M16" s="17" t="s">
        <v>84</v>
      </c>
      <c r="N16" s="20" t="s">
        <v>85</v>
      </c>
      <c r="O16" s="21" t="s">
        <v>54</v>
      </c>
      <c r="P16" s="21" t="s">
        <v>54</v>
      </c>
      <c r="Q16" s="21" t="s">
        <v>86</v>
      </c>
      <c r="R16" s="31">
        <v>2</v>
      </c>
      <c r="S16" s="31">
        <v>4</v>
      </c>
      <c r="T16" s="23">
        <f t="shared" si="0"/>
        <v>8</v>
      </c>
      <c r="U16" s="22" t="str">
        <f t="shared" si="1"/>
        <v>MEDIO</v>
      </c>
      <c r="V16" s="24">
        <v>25</v>
      </c>
      <c r="W16" s="17">
        <f t="shared" si="2"/>
        <v>200</v>
      </c>
      <c r="X16" s="17" t="str">
        <f t="shared" si="3"/>
        <v>II</v>
      </c>
      <c r="Y16" s="25" t="str">
        <f t="shared" si="4"/>
        <v xml:space="preserve"> ACEPTADO CON CONTROLES</v>
      </c>
      <c r="Z16" s="26">
        <v>8</v>
      </c>
      <c r="AA16" s="27" t="s">
        <v>87</v>
      </c>
      <c r="AB16" s="27" t="s">
        <v>56</v>
      </c>
      <c r="AC16" s="28" t="s">
        <v>57</v>
      </c>
      <c r="AD16" s="28" t="s">
        <v>57</v>
      </c>
      <c r="AE16" s="20" t="s">
        <v>88</v>
      </c>
      <c r="AF16" s="21" t="s">
        <v>89</v>
      </c>
      <c r="AG16" s="17" t="s">
        <v>57</v>
      </c>
      <c r="AH16" s="27" t="s">
        <v>56</v>
      </c>
    </row>
    <row r="17" spans="1:34" ht="150" customHeight="1" x14ac:dyDescent="0.25">
      <c r="A17" s="15" t="s">
        <v>46</v>
      </c>
      <c r="B17" s="15" t="s">
        <v>47</v>
      </c>
      <c r="C17" s="16" t="s">
        <v>48</v>
      </c>
      <c r="D17" s="15" t="s">
        <v>49</v>
      </c>
      <c r="E17" s="17" t="s">
        <v>50</v>
      </c>
      <c r="F17" s="17" t="s">
        <v>320</v>
      </c>
      <c r="G17" s="17" t="s">
        <v>51</v>
      </c>
      <c r="H17" s="17"/>
      <c r="I17" s="17"/>
      <c r="J17" s="17"/>
      <c r="K17" s="17"/>
      <c r="L17" s="19" t="s">
        <v>90</v>
      </c>
      <c r="M17" s="17" t="s">
        <v>84</v>
      </c>
      <c r="N17" s="20" t="s">
        <v>91</v>
      </c>
      <c r="O17" s="21" t="s">
        <v>92</v>
      </c>
      <c r="P17" s="21" t="s">
        <v>57</v>
      </c>
      <c r="Q17" s="21" t="s">
        <v>86</v>
      </c>
      <c r="R17" s="31">
        <v>2</v>
      </c>
      <c r="S17" s="31">
        <v>4</v>
      </c>
      <c r="T17" s="23">
        <f t="shared" si="0"/>
        <v>8</v>
      </c>
      <c r="U17" s="22" t="str">
        <f t="shared" si="1"/>
        <v>MEDIO</v>
      </c>
      <c r="V17" s="24">
        <v>10</v>
      </c>
      <c r="W17" s="17">
        <f t="shared" si="2"/>
        <v>80</v>
      </c>
      <c r="X17" s="17" t="str">
        <f t="shared" si="3"/>
        <v>III</v>
      </c>
      <c r="Y17" s="25" t="str">
        <f t="shared" si="4"/>
        <v xml:space="preserve">ACEPTADO </v>
      </c>
      <c r="Z17" s="26">
        <v>8</v>
      </c>
      <c r="AA17" s="27" t="s">
        <v>93</v>
      </c>
      <c r="AB17" s="27" t="s">
        <v>56</v>
      </c>
      <c r="AC17" s="28" t="s">
        <v>57</v>
      </c>
      <c r="AD17" s="28" t="s">
        <v>57</v>
      </c>
      <c r="AE17" s="15" t="s">
        <v>94</v>
      </c>
      <c r="AF17" s="29" t="s">
        <v>95</v>
      </c>
      <c r="AG17" s="17" t="s">
        <v>57</v>
      </c>
      <c r="AH17" s="27" t="s">
        <v>56</v>
      </c>
    </row>
    <row r="18" spans="1:34" ht="150" customHeight="1" x14ac:dyDescent="0.25">
      <c r="A18" s="15" t="s">
        <v>46</v>
      </c>
      <c r="B18" s="15" t="s">
        <v>47</v>
      </c>
      <c r="C18" s="16" t="s">
        <v>48</v>
      </c>
      <c r="D18" s="15" t="s">
        <v>49</v>
      </c>
      <c r="E18" s="17" t="s">
        <v>50</v>
      </c>
      <c r="F18" s="17" t="s">
        <v>320</v>
      </c>
      <c r="G18" s="17" t="s">
        <v>51</v>
      </c>
      <c r="H18" s="17"/>
      <c r="I18" s="17"/>
      <c r="J18" s="17"/>
      <c r="K18" s="17"/>
      <c r="L18" s="19" t="s">
        <v>96</v>
      </c>
      <c r="M18" s="17" t="s">
        <v>97</v>
      </c>
      <c r="N18" s="20" t="s">
        <v>98</v>
      </c>
      <c r="O18" s="21" t="s">
        <v>57</v>
      </c>
      <c r="P18" s="21" t="s">
        <v>57</v>
      </c>
      <c r="Q18" s="21" t="s">
        <v>64</v>
      </c>
      <c r="R18" s="31">
        <v>2</v>
      </c>
      <c r="S18" s="31">
        <v>2</v>
      </c>
      <c r="T18" s="23">
        <f t="shared" si="0"/>
        <v>4</v>
      </c>
      <c r="U18" s="22" t="str">
        <f t="shared" si="1"/>
        <v>BAJO</v>
      </c>
      <c r="V18" s="24">
        <v>100</v>
      </c>
      <c r="W18" s="17">
        <f t="shared" si="2"/>
        <v>400</v>
      </c>
      <c r="X18" s="17" t="str">
        <f t="shared" si="3"/>
        <v>II</v>
      </c>
      <c r="Y18" s="25" t="str">
        <f t="shared" si="4"/>
        <v xml:space="preserve"> ACEPTADO CON CONTROLES</v>
      </c>
      <c r="Z18" s="26">
        <v>8</v>
      </c>
      <c r="AA18" s="27" t="s">
        <v>99</v>
      </c>
      <c r="AB18" s="27" t="s">
        <v>56</v>
      </c>
      <c r="AC18" s="28" t="s">
        <v>57</v>
      </c>
      <c r="AD18" s="28" t="s">
        <v>57</v>
      </c>
      <c r="AE18" s="15" t="s">
        <v>58</v>
      </c>
      <c r="AF18" s="21" t="s">
        <v>100</v>
      </c>
      <c r="AG18" s="17" t="s">
        <v>57</v>
      </c>
      <c r="AH18" s="27" t="s">
        <v>56</v>
      </c>
    </row>
    <row r="19" spans="1:34" ht="150" customHeight="1" x14ac:dyDescent="0.25">
      <c r="A19" s="15" t="s">
        <v>46</v>
      </c>
      <c r="B19" s="15" t="s">
        <v>47</v>
      </c>
      <c r="C19" s="16" t="s">
        <v>48</v>
      </c>
      <c r="D19" s="15" t="s">
        <v>49</v>
      </c>
      <c r="E19" s="17" t="s">
        <v>50</v>
      </c>
      <c r="F19" s="17" t="s">
        <v>320</v>
      </c>
      <c r="G19" s="17" t="s">
        <v>51</v>
      </c>
      <c r="H19" s="17"/>
      <c r="I19" s="17"/>
      <c r="J19" s="17"/>
      <c r="K19" s="17"/>
      <c r="L19" s="32" t="s">
        <v>101</v>
      </c>
      <c r="M19" s="17" t="s">
        <v>97</v>
      </c>
      <c r="N19" s="20" t="s">
        <v>102</v>
      </c>
      <c r="O19" s="30" t="s">
        <v>54</v>
      </c>
      <c r="P19" s="30" t="s">
        <v>54</v>
      </c>
      <c r="Q19" s="17" t="s">
        <v>64</v>
      </c>
      <c r="R19" s="22">
        <v>2</v>
      </c>
      <c r="S19" s="22">
        <v>2</v>
      </c>
      <c r="T19" s="23">
        <f t="shared" si="0"/>
        <v>4</v>
      </c>
      <c r="U19" s="22" t="str">
        <f t="shared" si="1"/>
        <v>BAJO</v>
      </c>
      <c r="V19" s="24">
        <v>100</v>
      </c>
      <c r="W19" s="17">
        <f t="shared" si="2"/>
        <v>400</v>
      </c>
      <c r="X19" s="17" t="str">
        <f t="shared" si="3"/>
        <v>II</v>
      </c>
      <c r="Y19" s="25" t="str">
        <f t="shared" si="4"/>
        <v xml:space="preserve"> ACEPTADO CON CONTROLES</v>
      </c>
      <c r="Z19" s="26">
        <v>8</v>
      </c>
      <c r="AA19" s="27" t="s">
        <v>103</v>
      </c>
      <c r="AB19" s="27" t="s">
        <v>56</v>
      </c>
      <c r="AC19" s="28" t="s">
        <v>57</v>
      </c>
      <c r="AD19" s="28" t="s">
        <v>57</v>
      </c>
      <c r="AE19" s="15" t="s">
        <v>58</v>
      </c>
      <c r="AF19" s="29" t="s">
        <v>64</v>
      </c>
      <c r="AG19" s="17" t="s">
        <v>57</v>
      </c>
      <c r="AH19" s="27"/>
    </row>
    <row r="20" spans="1:34" ht="150" customHeight="1" x14ac:dyDescent="0.25">
      <c r="A20" s="15" t="s">
        <v>46</v>
      </c>
      <c r="B20" s="15" t="s">
        <v>47</v>
      </c>
      <c r="C20" s="16" t="s">
        <v>48</v>
      </c>
      <c r="D20" s="15" t="s">
        <v>49</v>
      </c>
      <c r="E20" s="17" t="s">
        <v>50</v>
      </c>
      <c r="F20" s="17" t="s">
        <v>320</v>
      </c>
      <c r="G20" s="17" t="s">
        <v>51</v>
      </c>
      <c r="H20" s="17"/>
      <c r="I20" s="17"/>
      <c r="J20" s="17"/>
      <c r="K20" s="17"/>
      <c r="L20" s="33" t="s">
        <v>104</v>
      </c>
      <c r="M20" s="17" t="s">
        <v>97</v>
      </c>
      <c r="N20" s="20" t="s">
        <v>105</v>
      </c>
      <c r="O20" s="30" t="s">
        <v>106</v>
      </c>
      <c r="P20" s="30" t="s">
        <v>54</v>
      </c>
      <c r="Q20" s="30" t="s">
        <v>64</v>
      </c>
      <c r="R20" s="22">
        <v>2</v>
      </c>
      <c r="S20" s="22">
        <v>1</v>
      </c>
      <c r="T20" s="23">
        <f t="shared" si="0"/>
        <v>2</v>
      </c>
      <c r="U20" s="22" t="str">
        <f t="shared" si="1"/>
        <v>BAJO</v>
      </c>
      <c r="V20" s="24">
        <v>25</v>
      </c>
      <c r="W20" s="17">
        <f t="shared" si="2"/>
        <v>50</v>
      </c>
      <c r="X20" s="17" t="str">
        <f t="shared" si="3"/>
        <v>III</v>
      </c>
      <c r="Y20" s="25" t="str">
        <f t="shared" si="4"/>
        <v xml:space="preserve">ACEPTADO </v>
      </c>
      <c r="Z20" s="26">
        <v>8</v>
      </c>
      <c r="AA20" s="20" t="s">
        <v>103</v>
      </c>
      <c r="AB20" s="27" t="s">
        <v>56</v>
      </c>
      <c r="AC20" s="28" t="s">
        <v>57</v>
      </c>
      <c r="AD20" s="28" t="s">
        <v>57</v>
      </c>
      <c r="AE20" s="15" t="s">
        <v>57</v>
      </c>
      <c r="AF20" s="21" t="s">
        <v>107</v>
      </c>
      <c r="AG20" s="17" t="s">
        <v>57</v>
      </c>
      <c r="AH20" s="27" t="s">
        <v>56</v>
      </c>
    </row>
    <row r="21" spans="1:34" ht="150" customHeight="1" x14ac:dyDescent="0.25">
      <c r="A21" s="15" t="s">
        <v>46</v>
      </c>
      <c r="B21" s="15" t="s">
        <v>47</v>
      </c>
      <c r="C21" s="16" t="s">
        <v>48</v>
      </c>
      <c r="D21" s="15" t="s">
        <v>49</v>
      </c>
      <c r="E21" s="17" t="s">
        <v>50</v>
      </c>
      <c r="F21" s="17" t="s">
        <v>320</v>
      </c>
      <c r="G21" s="34" t="s">
        <v>51</v>
      </c>
      <c r="H21" s="34"/>
      <c r="I21" s="35"/>
      <c r="J21" s="34"/>
      <c r="K21" s="36"/>
      <c r="L21" s="36" t="s">
        <v>108</v>
      </c>
      <c r="M21" s="34" t="s">
        <v>97</v>
      </c>
      <c r="N21" s="36" t="s">
        <v>109</v>
      </c>
      <c r="O21" s="36" t="s">
        <v>54</v>
      </c>
      <c r="P21" s="36" t="s">
        <v>54</v>
      </c>
      <c r="Q21" s="36" t="s">
        <v>110</v>
      </c>
      <c r="R21" s="36">
        <v>2</v>
      </c>
      <c r="S21" s="36">
        <v>1</v>
      </c>
      <c r="T21" s="23">
        <f t="shared" si="0"/>
        <v>2</v>
      </c>
      <c r="U21" s="22" t="str">
        <f t="shared" si="1"/>
        <v>BAJO</v>
      </c>
      <c r="V21" s="24">
        <v>100</v>
      </c>
      <c r="W21" s="17">
        <f t="shared" si="2"/>
        <v>200</v>
      </c>
      <c r="X21" s="17" t="str">
        <f t="shared" si="3"/>
        <v>II</v>
      </c>
      <c r="Y21" s="25" t="str">
        <f t="shared" si="4"/>
        <v xml:space="preserve"> ACEPTADO CON CONTROLES</v>
      </c>
      <c r="Z21" s="26">
        <v>8</v>
      </c>
      <c r="AA21" s="36" t="s">
        <v>103</v>
      </c>
      <c r="AB21" s="27" t="s">
        <v>56</v>
      </c>
      <c r="AC21" s="28" t="s">
        <v>57</v>
      </c>
      <c r="AD21" s="28" t="s">
        <v>57</v>
      </c>
      <c r="AE21" s="15" t="s">
        <v>57</v>
      </c>
      <c r="AF21" s="21" t="s">
        <v>111</v>
      </c>
      <c r="AG21" s="17" t="s">
        <v>57</v>
      </c>
      <c r="AH21" s="27" t="s">
        <v>56</v>
      </c>
    </row>
    <row r="22" spans="1:34" ht="150" customHeight="1" x14ac:dyDescent="0.25">
      <c r="A22" s="15" t="s">
        <v>46</v>
      </c>
      <c r="B22" s="15" t="s">
        <v>47</v>
      </c>
      <c r="C22" s="16" t="s">
        <v>48</v>
      </c>
      <c r="D22" s="15" t="s">
        <v>49</v>
      </c>
      <c r="E22" s="17" t="s">
        <v>50</v>
      </c>
      <c r="F22" s="17" t="s">
        <v>320</v>
      </c>
      <c r="G22" s="34" t="s">
        <v>51</v>
      </c>
      <c r="H22" s="34"/>
      <c r="I22" s="35"/>
      <c r="J22" s="34"/>
      <c r="K22" s="36"/>
      <c r="L22" s="36" t="s">
        <v>112</v>
      </c>
      <c r="M22" s="34" t="s">
        <v>113</v>
      </c>
      <c r="N22" s="36" t="s">
        <v>114</v>
      </c>
      <c r="O22" s="36" t="s">
        <v>54</v>
      </c>
      <c r="P22" s="36" t="s">
        <v>54</v>
      </c>
      <c r="Q22" s="36" t="s">
        <v>115</v>
      </c>
      <c r="R22" s="36">
        <v>2</v>
      </c>
      <c r="S22" s="36">
        <v>1</v>
      </c>
      <c r="T22" s="23">
        <f t="shared" si="0"/>
        <v>2</v>
      </c>
      <c r="U22" s="22" t="str">
        <f t="shared" si="1"/>
        <v>BAJO</v>
      </c>
      <c r="V22" s="24">
        <v>100</v>
      </c>
      <c r="W22" s="17">
        <f t="shared" si="2"/>
        <v>200</v>
      </c>
      <c r="X22" s="17" t="str">
        <f t="shared" si="3"/>
        <v>II</v>
      </c>
      <c r="Y22" s="25" t="str">
        <f t="shared" si="4"/>
        <v xml:space="preserve"> ACEPTADO CON CONTROLES</v>
      </c>
      <c r="Z22" s="26">
        <v>8</v>
      </c>
      <c r="AA22" s="36" t="s">
        <v>103</v>
      </c>
      <c r="AB22" s="27" t="s">
        <v>56</v>
      </c>
      <c r="AC22" s="28" t="s">
        <v>57</v>
      </c>
      <c r="AD22" s="28" t="s">
        <v>57</v>
      </c>
      <c r="AE22" s="15" t="s">
        <v>57</v>
      </c>
      <c r="AF22" s="21" t="s">
        <v>111</v>
      </c>
      <c r="AG22" s="17" t="s">
        <v>57</v>
      </c>
      <c r="AH22" s="27" t="s">
        <v>56</v>
      </c>
    </row>
    <row r="23" spans="1:34" ht="150" customHeight="1" x14ac:dyDescent="0.25">
      <c r="A23" s="15" t="s">
        <v>46</v>
      </c>
      <c r="B23" s="15" t="s">
        <v>47</v>
      </c>
      <c r="C23" s="16" t="s">
        <v>48</v>
      </c>
      <c r="D23" s="15" t="s">
        <v>49</v>
      </c>
      <c r="E23" s="17" t="s">
        <v>50</v>
      </c>
      <c r="F23" s="17" t="s">
        <v>320</v>
      </c>
      <c r="G23" s="34" t="s">
        <v>51</v>
      </c>
      <c r="H23" s="34"/>
      <c r="I23" s="35"/>
      <c r="J23" s="34"/>
      <c r="K23" s="36"/>
      <c r="L23" s="36" t="s">
        <v>116</v>
      </c>
      <c r="M23" s="34" t="s">
        <v>113</v>
      </c>
      <c r="N23" s="36" t="s">
        <v>114</v>
      </c>
      <c r="O23" s="36" t="s">
        <v>54</v>
      </c>
      <c r="P23" s="36" t="s">
        <v>54</v>
      </c>
      <c r="Q23" s="36" t="s">
        <v>115</v>
      </c>
      <c r="R23" s="36">
        <v>2</v>
      </c>
      <c r="S23" s="36">
        <v>1</v>
      </c>
      <c r="T23" s="23">
        <f t="shared" si="0"/>
        <v>2</v>
      </c>
      <c r="U23" s="22" t="str">
        <f t="shared" si="1"/>
        <v>BAJO</v>
      </c>
      <c r="V23" s="24">
        <v>25</v>
      </c>
      <c r="W23" s="17">
        <f t="shared" si="2"/>
        <v>50</v>
      </c>
      <c r="X23" s="17" t="str">
        <f t="shared" si="3"/>
        <v>III</v>
      </c>
      <c r="Y23" s="25" t="str">
        <f t="shared" si="4"/>
        <v xml:space="preserve">ACEPTADO </v>
      </c>
      <c r="Z23" s="26">
        <v>8</v>
      </c>
      <c r="AA23" s="36" t="s">
        <v>103</v>
      </c>
      <c r="AB23" s="27" t="s">
        <v>56</v>
      </c>
      <c r="AC23" s="28" t="s">
        <v>57</v>
      </c>
      <c r="AD23" s="28" t="s">
        <v>57</v>
      </c>
      <c r="AE23" s="15" t="s">
        <v>57</v>
      </c>
      <c r="AF23" s="21" t="s">
        <v>111</v>
      </c>
      <c r="AG23" s="17" t="s">
        <v>57</v>
      </c>
      <c r="AH23" s="27" t="s">
        <v>56</v>
      </c>
    </row>
    <row r="24" spans="1:34" ht="150" customHeight="1" x14ac:dyDescent="0.25">
      <c r="A24" s="15" t="s">
        <v>46</v>
      </c>
      <c r="B24" s="15" t="s">
        <v>47</v>
      </c>
      <c r="C24" s="16" t="s">
        <v>48</v>
      </c>
      <c r="D24" s="15" t="s">
        <v>49</v>
      </c>
      <c r="E24" s="17" t="s">
        <v>50</v>
      </c>
      <c r="F24" s="17" t="s">
        <v>320</v>
      </c>
      <c r="G24" s="34" t="s">
        <v>51</v>
      </c>
      <c r="H24" s="34"/>
      <c r="I24" s="35"/>
      <c r="J24" s="34"/>
      <c r="K24" s="36"/>
      <c r="L24" s="36" t="s">
        <v>117</v>
      </c>
      <c r="M24" s="34" t="s">
        <v>113</v>
      </c>
      <c r="N24" s="36" t="s">
        <v>114</v>
      </c>
      <c r="O24" s="36" t="s">
        <v>54</v>
      </c>
      <c r="P24" s="36" t="s">
        <v>54</v>
      </c>
      <c r="Q24" s="36" t="s">
        <v>115</v>
      </c>
      <c r="R24" s="36">
        <v>2</v>
      </c>
      <c r="S24" s="36">
        <v>1</v>
      </c>
      <c r="T24" s="23">
        <f t="shared" si="0"/>
        <v>2</v>
      </c>
      <c r="U24" s="22" t="str">
        <f t="shared" si="1"/>
        <v>BAJO</v>
      </c>
      <c r="V24" s="24">
        <v>100</v>
      </c>
      <c r="W24" s="17">
        <f t="shared" si="2"/>
        <v>200</v>
      </c>
      <c r="X24" s="17" t="str">
        <f>IF(AND(W24&lt;=4000,W24&gt;=600),"I",IF(AND(W24&lt;=500,W24&gt;=150),"II",IF(AND(W24&lt;=120,W24&gt;=40),"III",IF(AND(W24=20),"IV",))))</f>
        <v>II</v>
      </c>
      <c r="Y24" s="25" t="str">
        <f>IF((X24&lt;="I"),"NO ACEPTADO",IF((X24&lt;="II")," ACEPTADO CON CONTROLES",IF((X24&lt;="III"),"ACEPTADO ",IF((X24&lt;="IV"),"ACEPTADO"))))</f>
        <v xml:space="preserve"> ACEPTADO CON CONTROLES</v>
      </c>
      <c r="Z24" s="26">
        <v>8</v>
      </c>
      <c r="AA24" s="36" t="s">
        <v>103</v>
      </c>
      <c r="AB24" s="27" t="s">
        <v>56</v>
      </c>
      <c r="AC24" s="28" t="s">
        <v>57</v>
      </c>
      <c r="AD24" s="28" t="s">
        <v>57</v>
      </c>
      <c r="AE24" s="15" t="s">
        <v>58</v>
      </c>
      <c r="AF24" s="29" t="s">
        <v>118</v>
      </c>
      <c r="AG24" s="17" t="s">
        <v>57</v>
      </c>
      <c r="AH24" s="27" t="s">
        <v>56</v>
      </c>
    </row>
    <row r="25" spans="1:34" ht="45" customHeight="1" x14ac:dyDescent="0.25">
      <c r="A25" s="132" t="s">
        <v>119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4"/>
    </row>
    <row r="26" spans="1:34" ht="150" customHeight="1" x14ac:dyDescent="0.25">
      <c r="A26" s="15" t="s">
        <v>120</v>
      </c>
      <c r="B26" s="15" t="s">
        <v>47</v>
      </c>
      <c r="C26" s="15" t="s">
        <v>121</v>
      </c>
      <c r="D26" s="15" t="s">
        <v>321</v>
      </c>
      <c r="E26" s="15" t="s">
        <v>50</v>
      </c>
      <c r="F26" s="15" t="s">
        <v>322</v>
      </c>
      <c r="G26" s="15" t="s">
        <v>122</v>
      </c>
      <c r="H26" s="34"/>
      <c r="I26" s="35"/>
      <c r="J26" s="34"/>
      <c r="K26" s="36"/>
      <c r="L26" s="37" t="s">
        <v>52</v>
      </c>
      <c r="M26" s="15" t="s">
        <v>2</v>
      </c>
      <c r="N26" s="15" t="str">
        <f>VLOOKUP(L26,'[1]R. Legales'!$C$4:$F$85,3,0)</f>
        <v>Fatiga visual, cefaleas.</v>
      </c>
      <c r="O26" s="15" t="s">
        <v>54</v>
      </c>
      <c r="P26" s="15" t="s">
        <v>54</v>
      </c>
      <c r="Q26" s="15" t="s">
        <v>54</v>
      </c>
      <c r="R26" s="38">
        <v>2</v>
      </c>
      <c r="S26" s="38">
        <v>1</v>
      </c>
      <c r="T26" s="34">
        <f>+S26*R26</f>
        <v>2</v>
      </c>
      <c r="U26" s="22" t="str">
        <f t="shared" si="1"/>
        <v>BAJO</v>
      </c>
      <c r="V26" s="24">
        <v>10</v>
      </c>
      <c r="W26" s="34">
        <f>+V26*T26</f>
        <v>20</v>
      </c>
      <c r="X26" s="36" t="str">
        <f>IF(AND(W26&lt;=4000,W26&gt;=600),"I",IF(AND(W26&lt;=500,W26&gt;=150),"II",IF(AND(W26&lt;=120,W26&gt;=40),"III",IF(AND(W26=20),"IV",))))</f>
        <v>IV</v>
      </c>
      <c r="Y26" s="25" t="str">
        <f>IF((X26&lt;="I"),"NO ACEPTADO",IF((X26&lt;="II")," ACEPTADO CON CONTROLES",IF((X26&lt;="III"),"ACEPTADO ",IF((X26&lt;="IV"),"ACEPTADO"))))</f>
        <v>ACEPTADO</v>
      </c>
      <c r="Z26" s="26">
        <v>5</v>
      </c>
      <c r="AA26" s="36"/>
      <c r="AB26" s="27" t="s">
        <v>56</v>
      </c>
      <c r="AC26" s="28" t="s">
        <v>57</v>
      </c>
      <c r="AD26" s="28" t="s">
        <v>57</v>
      </c>
      <c r="AE26" s="15" t="s">
        <v>123</v>
      </c>
      <c r="AF26" s="29" t="s">
        <v>59</v>
      </c>
      <c r="AG26" s="15" t="s">
        <v>58</v>
      </c>
      <c r="AH26" s="27" t="s">
        <v>56</v>
      </c>
    </row>
    <row r="27" spans="1:34" ht="150" customHeight="1" x14ac:dyDescent="0.25">
      <c r="A27" s="15" t="s">
        <v>120</v>
      </c>
      <c r="B27" s="15" t="s">
        <v>47</v>
      </c>
      <c r="C27" s="15" t="s">
        <v>121</v>
      </c>
      <c r="D27" s="15" t="s">
        <v>321</v>
      </c>
      <c r="E27" s="15" t="s">
        <v>50</v>
      </c>
      <c r="F27" s="15" t="s">
        <v>322</v>
      </c>
      <c r="G27" s="15" t="s">
        <v>122</v>
      </c>
      <c r="H27" s="34"/>
      <c r="I27" s="35"/>
      <c r="J27" s="34"/>
      <c r="K27" s="36"/>
      <c r="L27" s="39" t="s">
        <v>60</v>
      </c>
      <c r="M27" s="17" t="s">
        <v>61</v>
      </c>
      <c r="N27" s="20" t="s">
        <v>62</v>
      </c>
      <c r="O27" s="17" t="s">
        <v>54</v>
      </c>
      <c r="P27" s="17" t="s">
        <v>54</v>
      </c>
      <c r="Q27" s="17" t="s">
        <v>54</v>
      </c>
      <c r="R27" s="38">
        <v>2</v>
      </c>
      <c r="S27" s="38">
        <v>1</v>
      </c>
      <c r="T27" s="34">
        <f t="shared" ref="T27:T43" si="5">+S27*R27</f>
        <v>2</v>
      </c>
      <c r="U27" s="22" t="str">
        <f t="shared" si="1"/>
        <v>BAJO</v>
      </c>
      <c r="V27" s="24">
        <v>10</v>
      </c>
      <c r="W27" s="34">
        <f t="shared" ref="W27:W43" si="6">+V27*T27</f>
        <v>20</v>
      </c>
      <c r="X27" s="36" t="str">
        <f t="shared" ref="X27:X42" si="7">IF(AND(W27&lt;=4000,W27&gt;=600),"I",IF(AND(W27&lt;=500,W27&gt;=150),"II",IF(AND(W27&lt;=120,W27&gt;=40),"III",IF(AND(W27=20),"IV",))))</f>
        <v>IV</v>
      </c>
      <c r="Y27" s="25" t="str">
        <f t="shared" ref="Y27:Y42" si="8">IF((X27&lt;="I"),"NO ACEPTADO",IF((X27&lt;="II")," ACEPTADO CON CONTROLES",IF((X27&lt;="III"),"ACEPTADO ",IF((X27&lt;="IV"),"ACEPTADO"))))</f>
        <v>ACEPTADO</v>
      </c>
      <c r="Z27" s="26">
        <v>5</v>
      </c>
      <c r="AA27" s="36" t="s">
        <v>63</v>
      </c>
      <c r="AB27" s="27" t="s">
        <v>56</v>
      </c>
      <c r="AC27" s="28" t="s">
        <v>57</v>
      </c>
      <c r="AD27" s="28" t="s">
        <v>57</v>
      </c>
      <c r="AE27" s="28" t="s">
        <v>57</v>
      </c>
      <c r="AF27" s="29" t="s">
        <v>64</v>
      </c>
      <c r="AG27" s="15" t="s">
        <v>58</v>
      </c>
      <c r="AH27" s="27" t="s">
        <v>56</v>
      </c>
    </row>
    <row r="28" spans="1:34" ht="150" customHeight="1" x14ac:dyDescent="0.25">
      <c r="A28" s="15" t="s">
        <v>120</v>
      </c>
      <c r="B28" s="15" t="s">
        <v>47</v>
      </c>
      <c r="C28" s="15" t="s">
        <v>121</v>
      </c>
      <c r="D28" s="15" t="s">
        <v>321</v>
      </c>
      <c r="E28" s="15" t="s">
        <v>50</v>
      </c>
      <c r="F28" s="15" t="s">
        <v>322</v>
      </c>
      <c r="G28" s="15" t="s">
        <v>122</v>
      </c>
      <c r="H28" s="34"/>
      <c r="I28" s="35"/>
      <c r="J28" s="34"/>
      <c r="K28" s="36"/>
      <c r="L28" s="39" t="s">
        <v>124</v>
      </c>
      <c r="M28" s="17" t="s">
        <v>61</v>
      </c>
      <c r="N28" s="20" t="s">
        <v>125</v>
      </c>
      <c r="O28" s="17" t="s">
        <v>54</v>
      </c>
      <c r="P28" s="17" t="s">
        <v>54</v>
      </c>
      <c r="Q28" s="21" t="s">
        <v>126</v>
      </c>
      <c r="R28" s="38">
        <v>2</v>
      </c>
      <c r="S28" s="38">
        <v>1</v>
      </c>
      <c r="T28" s="34">
        <f t="shared" si="5"/>
        <v>2</v>
      </c>
      <c r="U28" s="22" t="str">
        <f t="shared" si="1"/>
        <v>BAJO</v>
      </c>
      <c r="V28" s="24">
        <v>25</v>
      </c>
      <c r="W28" s="34">
        <f t="shared" si="6"/>
        <v>50</v>
      </c>
      <c r="X28" s="36" t="str">
        <f t="shared" si="7"/>
        <v>III</v>
      </c>
      <c r="Y28" s="25" t="str">
        <f t="shared" si="8"/>
        <v xml:space="preserve">ACEPTADO </v>
      </c>
      <c r="Z28" s="26">
        <v>5</v>
      </c>
      <c r="AA28" s="36" t="s">
        <v>127</v>
      </c>
      <c r="AB28" s="27" t="s">
        <v>56</v>
      </c>
      <c r="AC28" s="28" t="s">
        <v>57</v>
      </c>
      <c r="AD28" s="28" t="s">
        <v>57</v>
      </c>
      <c r="AE28" s="28" t="s">
        <v>57</v>
      </c>
      <c r="AF28" s="29" t="s">
        <v>128</v>
      </c>
      <c r="AG28" s="15" t="s">
        <v>58</v>
      </c>
      <c r="AH28" s="27" t="s">
        <v>56</v>
      </c>
    </row>
    <row r="29" spans="1:34" ht="150" customHeight="1" x14ac:dyDescent="0.25">
      <c r="A29" s="15" t="s">
        <v>120</v>
      </c>
      <c r="B29" s="15" t="s">
        <v>47</v>
      </c>
      <c r="C29" s="15" t="s">
        <v>121</v>
      </c>
      <c r="D29" s="15" t="s">
        <v>321</v>
      </c>
      <c r="E29" s="15" t="s">
        <v>50</v>
      </c>
      <c r="F29" s="15" t="s">
        <v>322</v>
      </c>
      <c r="G29" s="15" t="s">
        <v>122</v>
      </c>
      <c r="H29" s="34"/>
      <c r="I29" s="35"/>
      <c r="J29" s="34"/>
      <c r="K29" s="36"/>
      <c r="L29" s="28" t="s">
        <v>65</v>
      </c>
      <c r="M29" s="15" t="s">
        <v>66</v>
      </c>
      <c r="N29" s="20" t="s">
        <v>67</v>
      </c>
      <c r="O29" s="17" t="s">
        <v>54</v>
      </c>
      <c r="P29" s="17" t="s">
        <v>54</v>
      </c>
      <c r="Q29" s="21" t="s">
        <v>68</v>
      </c>
      <c r="R29" s="38">
        <v>2</v>
      </c>
      <c r="S29" s="38">
        <v>2</v>
      </c>
      <c r="T29" s="34">
        <f t="shared" si="5"/>
        <v>4</v>
      </c>
      <c r="U29" s="22" t="str">
        <f t="shared" si="1"/>
        <v>BAJO</v>
      </c>
      <c r="V29" s="24">
        <v>10</v>
      </c>
      <c r="W29" s="34">
        <f t="shared" si="6"/>
        <v>40</v>
      </c>
      <c r="X29" s="36" t="str">
        <f t="shared" si="7"/>
        <v>III</v>
      </c>
      <c r="Y29" s="25" t="str">
        <f t="shared" si="8"/>
        <v xml:space="preserve">ACEPTADO </v>
      </c>
      <c r="Z29" s="26">
        <v>5</v>
      </c>
      <c r="AA29" s="36" t="s">
        <v>69</v>
      </c>
      <c r="AB29" s="27" t="s">
        <v>56</v>
      </c>
      <c r="AC29" s="28" t="s">
        <v>57</v>
      </c>
      <c r="AD29" s="28" t="s">
        <v>57</v>
      </c>
      <c r="AE29" s="15" t="s">
        <v>58</v>
      </c>
      <c r="AF29" s="29" t="s">
        <v>70</v>
      </c>
      <c r="AG29" s="15" t="s">
        <v>58</v>
      </c>
      <c r="AH29" s="27" t="s">
        <v>56</v>
      </c>
    </row>
    <row r="30" spans="1:34" ht="150" customHeight="1" x14ac:dyDescent="0.25">
      <c r="A30" s="15" t="s">
        <v>120</v>
      </c>
      <c r="B30" s="15" t="s">
        <v>47</v>
      </c>
      <c r="C30" s="15" t="s">
        <v>121</v>
      </c>
      <c r="D30" s="15" t="s">
        <v>321</v>
      </c>
      <c r="E30" s="15" t="s">
        <v>50</v>
      </c>
      <c r="F30" s="15" t="s">
        <v>322</v>
      </c>
      <c r="G30" s="15" t="s">
        <v>122</v>
      </c>
      <c r="H30" s="34"/>
      <c r="I30" s="35"/>
      <c r="J30" s="34"/>
      <c r="K30" s="36"/>
      <c r="L30" s="19" t="s">
        <v>71</v>
      </c>
      <c r="M30" s="20" t="s">
        <v>72</v>
      </c>
      <c r="N30" s="20" t="s">
        <v>67</v>
      </c>
      <c r="O30" s="17" t="s">
        <v>54</v>
      </c>
      <c r="P30" s="17" t="s">
        <v>54</v>
      </c>
      <c r="Q30" s="21" t="s">
        <v>68</v>
      </c>
      <c r="R30" s="38">
        <v>2</v>
      </c>
      <c r="S30" s="38">
        <v>2</v>
      </c>
      <c r="T30" s="34">
        <f t="shared" si="5"/>
        <v>4</v>
      </c>
      <c r="U30" s="22" t="str">
        <f t="shared" si="1"/>
        <v>BAJO</v>
      </c>
      <c r="V30" s="24">
        <v>10</v>
      </c>
      <c r="W30" s="34">
        <f t="shared" si="6"/>
        <v>40</v>
      </c>
      <c r="X30" s="36" t="str">
        <f t="shared" si="7"/>
        <v>III</v>
      </c>
      <c r="Y30" s="25" t="str">
        <f t="shared" si="8"/>
        <v xml:space="preserve">ACEPTADO </v>
      </c>
      <c r="Z30" s="26">
        <v>5</v>
      </c>
      <c r="AA30" s="36" t="s">
        <v>69</v>
      </c>
      <c r="AB30" s="27" t="s">
        <v>56</v>
      </c>
      <c r="AC30" s="28" t="s">
        <v>57</v>
      </c>
      <c r="AD30" s="28" t="s">
        <v>57</v>
      </c>
      <c r="AE30" s="15" t="s">
        <v>57</v>
      </c>
      <c r="AF30" s="29" t="s">
        <v>70</v>
      </c>
      <c r="AG30" s="15" t="s">
        <v>58</v>
      </c>
      <c r="AH30" s="27" t="s">
        <v>56</v>
      </c>
    </row>
    <row r="31" spans="1:34" ht="150" customHeight="1" x14ac:dyDescent="0.25">
      <c r="A31" s="15" t="s">
        <v>120</v>
      </c>
      <c r="B31" s="15" t="s">
        <v>47</v>
      </c>
      <c r="C31" s="15" t="s">
        <v>121</v>
      </c>
      <c r="D31" s="15" t="s">
        <v>321</v>
      </c>
      <c r="E31" s="15" t="s">
        <v>50</v>
      </c>
      <c r="F31" s="15" t="s">
        <v>322</v>
      </c>
      <c r="G31" s="15" t="s">
        <v>122</v>
      </c>
      <c r="H31" s="34"/>
      <c r="I31" s="35"/>
      <c r="J31" s="34"/>
      <c r="K31" s="36"/>
      <c r="L31" s="19" t="s">
        <v>73</v>
      </c>
      <c r="M31" s="20" t="s">
        <v>74</v>
      </c>
      <c r="N31" s="20" t="s">
        <v>75</v>
      </c>
      <c r="O31" s="17" t="s">
        <v>54</v>
      </c>
      <c r="P31" s="21" t="s">
        <v>76</v>
      </c>
      <c r="Q31" s="21" t="s">
        <v>77</v>
      </c>
      <c r="R31" s="38">
        <v>2</v>
      </c>
      <c r="S31" s="38">
        <v>3</v>
      </c>
      <c r="T31" s="34">
        <f t="shared" si="5"/>
        <v>6</v>
      </c>
      <c r="U31" s="22" t="str">
        <f t="shared" si="1"/>
        <v>MEDIO</v>
      </c>
      <c r="V31" s="24">
        <v>10</v>
      </c>
      <c r="W31" s="34">
        <f t="shared" si="6"/>
        <v>60</v>
      </c>
      <c r="X31" s="36" t="str">
        <f t="shared" si="7"/>
        <v>III</v>
      </c>
      <c r="Y31" s="25" t="str">
        <f t="shared" si="8"/>
        <v xml:space="preserve">ACEPTADO </v>
      </c>
      <c r="Z31" s="26">
        <v>5</v>
      </c>
      <c r="AA31" s="36" t="s">
        <v>63</v>
      </c>
      <c r="AB31" s="27" t="s">
        <v>56</v>
      </c>
      <c r="AC31" s="28" t="s">
        <v>57</v>
      </c>
      <c r="AD31" s="28" t="s">
        <v>57</v>
      </c>
      <c r="AE31" s="15" t="s">
        <v>57</v>
      </c>
      <c r="AF31" s="21" t="s">
        <v>78</v>
      </c>
      <c r="AG31" s="15" t="s">
        <v>58</v>
      </c>
      <c r="AH31" s="27" t="s">
        <v>56</v>
      </c>
    </row>
    <row r="32" spans="1:34" ht="150" customHeight="1" x14ac:dyDescent="0.25">
      <c r="A32" s="15" t="s">
        <v>120</v>
      </c>
      <c r="B32" s="15" t="s">
        <v>47</v>
      </c>
      <c r="C32" s="15" t="s">
        <v>121</v>
      </c>
      <c r="D32" s="15" t="s">
        <v>321</v>
      </c>
      <c r="E32" s="15" t="s">
        <v>50</v>
      </c>
      <c r="F32" s="15" t="s">
        <v>322</v>
      </c>
      <c r="G32" s="15" t="s">
        <v>122</v>
      </c>
      <c r="H32" s="34"/>
      <c r="I32" s="35"/>
      <c r="J32" s="34"/>
      <c r="K32" s="36"/>
      <c r="L32" s="19" t="s">
        <v>79</v>
      </c>
      <c r="M32" s="20" t="s">
        <v>74</v>
      </c>
      <c r="N32" s="20" t="s">
        <v>80</v>
      </c>
      <c r="O32" s="17" t="s">
        <v>54</v>
      </c>
      <c r="P32" s="21" t="s">
        <v>76</v>
      </c>
      <c r="Q32" s="21" t="s">
        <v>77</v>
      </c>
      <c r="R32" s="38">
        <v>2</v>
      </c>
      <c r="S32" s="38">
        <v>3</v>
      </c>
      <c r="T32" s="34">
        <f t="shared" si="5"/>
        <v>6</v>
      </c>
      <c r="U32" s="22" t="str">
        <f t="shared" si="1"/>
        <v>MEDIO</v>
      </c>
      <c r="V32" s="24">
        <v>10</v>
      </c>
      <c r="W32" s="34">
        <f t="shared" si="6"/>
        <v>60</v>
      </c>
      <c r="X32" s="36" t="str">
        <f t="shared" si="7"/>
        <v>III</v>
      </c>
      <c r="Y32" s="25" t="str">
        <f t="shared" si="8"/>
        <v xml:space="preserve">ACEPTADO </v>
      </c>
      <c r="Z32" s="26">
        <v>5</v>
      </c>
      <c r="AA32" s="36" t="s">
        <v>81</v>
      </c>
      <c r="AB32" s="27" t="s">
        <v>56</v>
      </c>
      <c r="AC32" s="28" t="s">
        <v>57</v>
      </c>
      <c r="AD32" s="28" t="s">
        <v>57</v>
      </c>
      <c r="AE32" s="15" t="s">
        <v>57</v>
      </c>
      <c r="AF32" s="21" t="s">
        <v>82</v>
      </c>
      <c r="AG32" s="15" t="s">
        <v>58</v>
      </c>
      <c r="AH32" s="27" t="s">
        <v>56</v>
      </c>
    </row>
    <row r="33" spans="1:34" ht="150" customHeight="1" x14ac:dyDescent="0.25">
      <c r="A33" s="15" t="s">
        <v>120</v>
      </c>
      <c r="B33" s="15" t="s">
        <v>47</v>
      </c>
      <c r="C33" s="15" t="s">
        <v>121</v>
      </c>
      <c r="D33" s="15" t="s">
        <v>321</v>
      </c>
      <c r="E33" s="15" t="s">
        <v>50</v>
      </c>
      <c r="F33" s="15" t="s">
        <v>322</v>
      </c>
      <c r="G33" s="15" t="s">
        <v>122</v>
      </c>
      <c r="H33" s="34"/>
      <c r="I33" s="35"/>
      <c r="J33" s="34"/>
      <c r="K33" s="36"/>
      <c r="L33" s="19" t="s">
        <v>83</v>
      </c>
      <c r="M33" s="20" t="s">
        <v>84</v>
      </c>
      <c r="N33" s="20" t="s">
        <v>85</v>
      </c>
      <c r="O33" s="17" t="s">
        <v>54</v>
      </c>
      <c r="P33" s="17" t="s">
        <v>54</v>
      </c>
      <c r="Q33" s="21" t="s">
        <v>86</v>
      </c>
      <c r="R33" s="24">
        <v>2</v>
      </c>
      <c r="S33" s="24">
        <v>4</v>
      </c>
      <c r="T33" s="34">
        <f t="shared" si="5"/>
        <v>8</v>
      </c>
      <c r="U33" s="22" t="str">
        <f t="shared" si="1"/>
        <v>MEDIO</v>
      </c>
      <c r="V33" s="24">
        <v>25</v>
      </c>
      <c r="W33" s="34">
        <f t="shared" si="6"/>
        <v>200</v>
      </c>
      <c r="X33" s="36" t="str">
        <f t="shared" si="7"/>
        <v>II</v>
      </c>
      <c r="Y33" s="25" t="str">
        <f t="shared" si="8"/>
        <v xml:space="preserve"> ACEPTADO CON CONTROLES</v>
      </c>
      <c r="Z33" s="26">
        <v>5</v>
      </c>
      <c r="AA33" s="36" t="s">
        <v>87</v>
      </c>
      <c r="AB33" s="27" t="s">
        <v>56</v>
      </c>
      <c r="AC33" s="28" t="s">
        <v>57</v>
      </c>
      <c r="AD33" s="28" t="s">
        <v>57</v>
      </c>
      <c r="AE33" s="20" t="s">
        <v>88</v>
      </c>
      <c r="AF33" s="21" t="s">
        <v>89</v>
      </c>
      <c r="AG33" s="15" t="s">
        <v>129</v>
      </c>
      <c r="AH33" s="27" t="s">
        <v>56</v>
      </c>
    </row>
    <row r="34" spans="1:34" ht="150" customHeight="1" x14ac:dyDescent="0.25">
      <c r="A34" s="15" t="s">
        <v>120</v>
      </c>
      <c r="B34" s="15" t="s">
        <v>47</v>
      </c>
      <c r="C34" s="15" t="s">
        <v>121</v>
      </c>
      <c r="D34" s="15" t="s">
        <v>321</v>
      </c>
      <c r="E34" s="15" t="s">
        <v>50</v>
      </c>
      <c r="F34" s="15" t="s">
        <v>322</v>
      </c>
      <c r="G34" s="15" t="s">
        <v>122</v>
      </c>
      <c r="H34" s="34"/>
      <c r="I34" s="35"/>
      <c r="J34" s="34"/>
      <c r="K34" s="36"/>
      <c r="L34" s="19" t="s">
        <v>90</v>
      </c>
      <c r="M34" s="20" t="s">
        <v>84</v>
      </c>
      <c r="N34" s="20" t="s">
        <v>91</v>
      </c>
      <c r="O34" s="15" t="s">
        <v>92</v>
      </c>
      <c r="P34" s="21" t="s">
        <v>57</v>
      </c>
      <c r="Q34" s="21" t="s">
        <v>86</v>
      </c>
      <c r="R34" s="24">
        <v>2</v>
      </c>
      <c r="S34" s="24">
        <v>4</v>
      </c>
      <c r="T34" s="34">
        <f t="shared" si="5"/>
        <v>8</v>
      </c>
      <c r="U34" s="22" t="str">
        <f t="shared" si="1"/>
        <v>MEDIO</v>
      </c>
      <c r="V34" s="24">
        <v>10</v>
      </c>
      <c r="W34" s="34">
        <f t="shared" si="6"/>
        <v>80</v>
      </c>
      <c r="X34" s="36" t="str">
        <f t="shared" si="7"/>
        <v>III</v>
      </c>
      <c r="Y34" s="25" t="str">
        <f t="shared" si="8"/>
        <v xml:space="preserve">ACEPTADO </v>
      </c>
      <c r="Z34" s="26">
        <v>5</v>
      </c>
      <c r="AA34" s="36" t="s">
        <v>93</v>
      </c>
      <c r="AB34" s="27" t="s">
        <v>56</v>
      </c>
      <c r="AC34" s="28" t="s">
        <v>57</v>
      </c>
      <c r="AD34" s="28" t="s">
        <v>57</v>
      </c>
      <c r="AE34" s="15" t="s">
        <v>94</v>
      </c>
      <c r="AF34" s="29" t="s">
        <v>95</v>
      </c>
      <c r="AG34" s="15" t="s">
        <v>130</v>
      </c>
      <c r="AH34" s="27" t="s">
        <v>56</v>
      </c>
    </row>
    <row r="35" spans="1:34" ht="150" customHeight="1" x14ac:dyDescent="0.25">
      <c r="A35" s="15" t="s">
        <v>120</v>
      </c>
      <c r="B35" s="15" t="s">
        <v>47</v>
      </c>
      <c r="C35" s="15" t="s">
        <v>121</v>
      </c>
      <c r="D35" s="15" t="s">
        <v>321</v>
      </c>
      <c r="E35" s="15" t="s">
        <v>50</v>
      </c>
      <c r="F35" s="15" t="s">
        <v>322</v>
      </c>
      <c r="G35" s="15" t="s">
        <v>122</v>
      </c>
      <c r="H35" s="34"/>
      <c r="I35" s="35"/>
      <c r="J35" s="34"/>
      <c r="K35" s="36"/>
      <c r="L35" s="19" t="s">
        <v>96</v>
      </c>
      <c r="M35" s="20" t="s">
        <v>97</v>
      </c>
      <c r="N35" s="20" t="s">
        <v>98</v>
      </c>
      <c r="O35" s="21" t="s">
        <v>57</v>
      </c>
      <c r="P35" s="21" t="s">
        <v>57</v>
      </c>
      <c r="Q35" s="21" t="s">
        <v>64</v>
      </c>
      <c r="R35" s="24">
        <v>2</v>
      </c>
      <c r="S35" s="24">
        <v>2</v>
      </c>
      <c r="T35" s="34">
        <f t="shared" si="5"/>
        <v>4</v>
      </c>
      <c r="U35" s="22" t="str">
        <f t="shared" si="1"/>
        <v>BAJO</v>
      </c>
      <c r="V35" s="24">
        <v>100</v>
      </c>
      <c r="W35" s="34">
        <f t="shared" si="6"/>
        <v>400</v>
      </c>
      <c r="X35" s="36" t="str">
        <f t="shared" si="7"/>
        <v>II</v>
      </c>
      <c r="Y35" s="25" t="str">
        <f t="shared" si="8"/>
        <v xml:space="preserve"> ACEPTADO CON CONTROLES</v>
      </c>
      <c r="Z35" s="26">
        <v>5</v>
      </c>
      <c r="AA35" s="36" t="s">
        <v>99</v>
      </c>
      <c r="AB35" s="27" t="s">
        <v>56</v>
      </c>
      <c r="AC35" s="28" t="s">
        <v>57</v>
      </c>
      <c r="AD35" s="28" t="s">
        <v>57</v>
      </c>
      <c r="AE35" s="15" t="s">
        <v>58</v>
      </c>
      <c r="AF35" s="21" t="s">
        <v>100</v>
      </c>
      <c r="AG35" s="15" t="s">
        <v>58</v>
      </c>
      <c r="AH35" s="27" t="s">
        <v>56</v>
      </c>
    </row>
    <row r="36" spans="1:34" ht="150" customHeight="1" x14ac:dyDescent="0.25">
      <c r="A36" s="15" t="s">
        <v>120</v>
      </c>
      <c r="B36" s="15" t="s">
        <v>47</v>
      </c>
      <c r="C36" s="15" t="s">
        <v>121</v>
      </c>
      <c r="D36" s="15" t="s">
        <v>321</v>
      </c>
      <c r="E36" s="15" t="s">
        <v>50</v>
      </c>
      <c r="F36" s="15" t="s">
        <v>322</v>
      </c>
      <c r="G36" s="15" t="s">
        <v>122</v>
      </c>
      <c r="H36" s="34"/>
      <c r="I36" s="35"/>
      <c r="J36" s="34"/>
      <c r="K36" s="36"/>
      <c r="L36" s="19" t="s">
        <v>101</v>
      </c>
      <c r="M36" s="20" t="s">
        <v>97</v>
      </c>
      <c r="N36" s="20" t="s">
        <v>102</v>
      </c>
      <c r="O36" s="15" t="s">
        <v>54</v>
      </c>
      <c r="P36" s="15" t="s">
        <v>54</v>
      </c>
      <c r="Q36" s="21" t="s">
        <v>64</v>
      </c>
      <c r="R36" s="38">
        <v>2</v>
      </c>
      <c r="S36" s="38">
        <v>2</v>
      </c>
      <c r="T36" s="34">
        <f t="shared" si="5"/>
        <v>4</v>
      </c>
      <c r="U36" s="22" t="str">
        <f t="shared" si="1"/>
        <v>BAJO</v>
      </c>
      <c r="V36" s="24">
        <v>100</v>
      </c>
      <c r="W36" s="34">
        <f t="shared" si="6"/>
        <v>400</v>
      </c>
      <c r="X36" s="36" t="str">
        <f t="shared" si="7"/>
        <v>II</v>
      </c>
      <c r="Y36" s="25" t="str">
        <f t="shared" si="8"/>
        <v xml:space="preserve"> ACEPTADO CON CONTROLES</v>
      </c>
      <c r="Z36" s="26">
        <v>5</v>
      </c>
      <c r="AA36" s="36" t="s">
        <v>103</v>
      </c>
      <c r="AB36" s="27" t="s">
        <v>56</v>
      </c>
      <c r="AC36" s="28" t="s">
        <v>57</v>
      </c>
      <c r="AD36" s="28" t="s">
        <v>57</v>
      </c>
      <c r="AE36" s="15" t="s">
        <v>58</v>
      </c>
      <c r="AF36" s="29" t="s">
        <v>64</v>
      </c>
      <c r="AG36" s="15" t="s">
        <v>58</v>
      </c>
      <c r="AH36" s="27" t="s">
        <v>56</v>
      </c>
    </row>
    <row r="37" spans="1:34" ht="150" customHeight="1" x14ac:dyDescent="0.25">
      <c r="A37" s="15" t="s">
        <v>120</v>
      </c>
      <c r="B37" s="15" t="s">
        <v>47</v>
      </c>
      <c r="C37" s="15" t="s">
        <v>121</v>
      </c>
      <c r="D37" s="15" t="s">
        <v>321</v>
      </c>
      <c r="E37" s="15" t="s">
        <v>50</v>
      </c>
      <c r="F37" s="15" t="s">
        <v>322</v>
      </c>
      <c r="G37" s="15" t="s">
        <v>122</v>
      </c>
      <c r="H37" s="34"/>
      <c r="I37" s="35"/>
      <c r="J37" s="34"/>
      <c r="K37" s="36"/>
      <c r="L37" s="19" t="s">
        <v>131</v>
      </c>
      <c r="M37" s="20" t="s">
        <v>97</v>
      </c>
      <c r="N37" s="20" t="s">
        <v>132</v>
      </c>
      <c r="O37" s="15" t="s">
        <v>54</v>
      </c>
      <c r="P37" s="15" t="s">
        <v>54</v>
      </c>
      <c r="Q37" s="21" t="s">
        <v>133</v>
      </c>
      <c r="R37" s="38">
        <v>2</v>
      </c>
      <c r="S37" s="38">
        <v>1</v>
      </c>
      <c r="T37" s="34">
        <f t="shared" si="5"/>
        <v>2</v>
      </c>
      <c r="U37" s="22" t="str">
        <f t="shared" si="1"/>
        <v>BAJO</v>
      </c>
      <c r="V37" s="24">
        <v>100</v>
      </c>
      <c r="W37" s="34">
        <f t="shared" si="6"/>
        <v>200</v>
      </c>
      <c r="X37" s="36" t="str">
        <f t="shared" si="7"/>
        <v>II</v>
      </c>
      <c r="Y37" s="25" t="str">
        <f t="shared" si="8"/>
        <v xml:space="preserve"> ACEPTADO CON CONTROLES</v>
      </c>
      <c r="Z37" s="26">
        <v>5</v>
      </c>
      <c r="AA37" s="36" t="s">
        <v>103</v>
      </c>
      <c r="AB37" s="27" t="s">
        <v>56</v>
      </c>
      <c r="AC37" s="28" t="s">
        <v>57</v>
      </c>
      <c r="AD37" s="28" t="s">
        <v>57</v>
      </c>
      <c r="AE37" s="15" t="s">
        <v>58</v>
      </c>
      <c r="AF37" s="21" t="s">
        <v>134</v>
      </c>
      <c r="AG37" s="15" t="s">
        <v>58</v>
      </c>
      <c r="AH37" s="27" t="s">
        <v>56</v>
      </c>
    </row>
    <row r="38" spans="1:34" ht="150" customHeight="1" x14ac:dyDescent="0.25">
      <c r="A38" s="15" t="s">
        <v>120</v>
      </c>
      <c r="B38" s="15" t="s">
        <v>47</v>
      </c>
      <c r="C38" s="15" t="s">
        <v>121</v>
      </c>
      <c r="D38" s="15" t="s">
        <v>321</v>
      </c>
      <c r="E38" s="15" t="s">
        <v>50</v>
      </c>
      <c r="F38" s="15" t="s">
        <v>322</v>
      </c>
      <c r="G38" s="15" t="s">
        <v>122</v>
      </c>
      <c r="H38" s="34"/>
      <c r="I38" s="35"/>
      <c r="J38" s="34"/>
      <c r="K38" s="36"/>
      <c r="L38" s="19" t="s">
        <v>108</v>
      </c>
      <c r="M38" s="20" t="s">
        <v>97</v>
      </c>
      <c r="N38" s="20" t="s">
        <v>109</v>
      </c>
      <c r="O38" s="15" t="s">
        <v>54</v>
      </c>
      <c r="P38" s="15" t="s">
        <v>54</v>
      </c>
      <c r="Q38" s="21" t="s">
        <v>110</v>
      </c>
      <c r="R38" s="38">
        <v>2</v>
      </c>
      <c r="S38" s="38">
        <v>1</v>
      </c>
      <c r="T38" s="34">
        <f t="shared" si="5"/>
        <v>2</v>
      </c>
      <c r="U38" s="22" t="str">
        <f t="shared" si="1"/>
        <v>BAJO</v>
      </c>
      <c r="V38" s="24">
        <v>100</v>
      </c>
      <c r="W38" s="34">
        <f t="shared" si="6"/>
        <v>200</v>
      </c>
      <c r="X38" s="36" t="str">
        <f t="shared" si="7"/>
        <v>II</v>
      </c>
      <c r="Y38" s="25" t="str">
        <f t="shared" si="8"/>
        <v xml:space="preserve"> ACEPTADO CON CONTROLES</v>
      </c>
      <c r="Z38" s="26">
        <v>5</v>
      </c>
      <c r="AA38" s="36" t="s">
        <v>103</v>
      </c>
      <c r="AB38" s="27" t="s">
        <v>56</v>
      </c>
      <c r="AC38" s="28" t="s">
        <v>57</v>
      </c>
      <c r="AD38" s="28" t="s">
        <v>57</v>
      </c>
      <c r="AE38" s="15" t="s">
        <v>57</v>
      </c>
      <c r="AF38" s="21" t="s">
        <v>111</v>
      </c>
      <c r="AG38" s="15" t="s">
        <v>57</v>
      </c>
      <c r="AH38" s="27" t="s">
        <v>56</v>
      </c>
    </row>
    <row r="39" spans="1:34" ht="150" customHeight="1" x14ac:dyDescent="0.25">
      <c r="A39" s="15" t="s">
        <v>120</v>
      </c>
      <c r="B39" s="15" t="s">
        <v>47</v>
      </c>
      <c r="C39" s="15" t="s">
        <v>121</v>
      </c>
      <c r="D39" s="15" t="s">
        <v>321</v>
      </c>
      <c r="E39" s="15" t="s">
        <v>50</v>
      </c>
      <c r="F39" s="15" t="s">
        <v>322</v>
      </c>
      <c r="G39" s="15" t="s">
        <v>122</v>
      </c>
      <c r="H39" s="34"/>
      <c r="I39" s="35"/>
      <c r="J39" s="34"/>
      <c r="K39" s="36"/>
      <c r="L39" s="32" t="s">
        <v>135</v>
      </c>
      <c r="M39" s="20" t="s">
        <v>136</v>
      </c>
      <c r="N39" s="20" t="s">
        <v>137</v>
      </c>
      <c r="O39" s="15" t="s">
        <v>57</v>
      </c>
      <c r="P39" s="15" t="s">
        <v>57</v>
      </c>
      <c r="Q39" s="21" t="s">
        <v>138</v>
      </c>
      <c r="R39" s="38">
        <v>2</v>
      </c>
      <c r="S39" s="38">
        <v>4</v>
      </c>
      <c r="T39" s="34">
        <f t="shared" si="5"/>
        <v>8</v>
      </c>
      <c r="U39" s="22" t="str">
        <f t="shared" si="1"/>
        <v>MEDIO</v>
      </c>
      <c r="V39" s="24">
        <v>10</v>
      </c>
      <c r="W39" s="34">
        <f t="shared" si="6"/>
        <v>80</v>
      </c>
      <c r="X39" s="36" t="str">
        <f t="shared" si="7"/>
        <v>III</v>
      </c>
      <c r="Y39" s="25" t="str">
        <f t="shared" si="8"/>
        <v xml:space="preserve">ACEPTADO </v>
      </c>
      <c r="Z39" s="26">
        <v>5</v>
      </c>
      <c r="AA39" s="36" t="s">
        <v>103</v>
      </c>
      <c r="AB39" s="27" t="s">
        <v>56</v>
      </c>
      <c r="AC39" s="28" t="s">
        <v>57</v>
      </c>
      <c r="AD39" s="28" t="s">
        <v>57</v>
      </c>
      <c r="AE39" s="15" t="s">
        <v>139</v>
      </c>
      <c r="AF39" s="21" t="s">
        <v>140</v>
      </c>
      <c r="AG39" s="15" t="s">
        <v>141</v>
      </c>
      <c r="AH39" s="27" t="s">
        <v>56</v>
      </c>
    </row>
    <row r="40" spans="1:34" ht="150" customHeight="1" x14ac:dyDescent="0.25">
      <c r="A40" s="15" t="s">
        <v>120</v>
      </c>
      <c r="B40" s="15" t="s">
        <v>47</v>
      </c>
      <c r="C40" s="15" t="s">
        <v>121</v>
      </c>
      <c r="D40" s="15" t="s">
        <v>321</v>
      </c>
      <c r="E40" s="15" t="s">
        <v>50</v>
      </c>
      <c r="F40" s="15" t="s">
        <v>322</v>
      </c>
      <c r="G40" s="15" t="s">
        <v>122</v>
      </c>
      <c r="H40" s="34"/>
      <c r="I40" s="35"/>
      <c r="J40" s="34"/>
      <c r="K40" s="36"/>
      <c r="L40" s="32" t="s">
        <v>142</v>
      </c>
      <c r="M40" s="20" t="s">
        <v>136</v>
      </c>
      <c r="N40" s="20" t="s">
        <v>137</v>
      </c>
      <c r="O40" s="15" t="s">
        <v>57</v>
      </c>
      <c r="P40" s="15" t="s">
        <v>57</v>
      </c>
      <c r="Q40" s="21" t="s">
        <v>138</v>
      </c>
      <c r="R40" s="38">
        <v>2</v>
      </c>
      <c r="S40" s="38">
        <v>4</v>
      </c>
      <c r="T40" s="34">
        <f t="shared" si="5"/>
        <v>8</v>
      </c>
      <c r="U40" s="22" t="str">
        <f t="shared" si="1"/>
        <v>MEDIO</v>
      </c>
      <c r="V40" s="24">
        <v>10</v>
      </c>
      <c r="W40" s="34">
        <f t="shared" si="6"/>
        <v>80</v>
      </c>
      <c r="X40" s="36" t="str">
        <f t="shared" si="7"/>
        <v>III</v>
      </c>
      <c r="Y40" s="25" t="str">
        <f t="shared" si="8"/>
        <v xml:space="preserve">ACEPTADO </v>
      </c>
      <c r="Z40" s="26">
        <v>5</v>
      </c>
      <c r="AA40" s="36" t="s">
        <v>103</v>
      </c>
      <c r="AB40" s="27" t="s">
        <v>56</v>
      </c>
      <c r="AC40" s="28" t="s">
        <v>57</v>
      </c>
      <c r="AD40" s="28" t="s">
        <v>57</v>
      </c>
      <c r="AE40" s="15" t="s">
        <v>57</v>
      </c>
      <c r="AF40" s="21" t="s">
        <v>140</v>
      </c>
      <c r="AG40" s="15" t="s">
        <v>141</v>
      </c>
      <c r="AH40" s="27" t="s">
        <v>56</v>
      </c>
    </row>
    <row r="41" spans="1:34" ht="150" customHeight="1" x14ac:dyDescent="0.25">
      <c r="A41" s="15" t="s">
        <v>120</v>
      </c>
      <c r="B41" s="15" t="s">
        <v>47</v>
      </c>
      <c r="C41" s="15" t="s">
        <v>121</v>
      </c>
      <c r="D41" s="15" t="s">
        <v>321</v>
      </c>
      <c r="E41" s="15" t="s">
        <v>50</v>
      </c>
      <c r="F41" s="15" t="s">
        <v>322</v>
      </c>
      <c r="G41" s="15" t="s">
        <v>122</v>
      </c>
      <c r="H41" s="34"/>
      <c r="I41" s="35"/>
      <c r="J41" s="34"/>
      <c r="K41" s="36"/>
      <c r="L41" s="19" t="s">
        <v>112</v>
      </c>
      <c r="M41" s="20" t="s">
        <v>113</v>
      </c>
      <c r="N41" s="20" t="s">
        <v>114</v>
      </c>
      <c r="O41" s="15" t="s">
        <v>54</v>
      </c>
      <c r="P41" s="15" t="s">
        <v>54</v>
      </c>
      <c r="Q41" s="21" t="s">
        <v>115</v>
      </c>
      <c r="R41" s="38">
        <v>2</v>
      </c>
      <c r="S41" s="38">
        <v>1</v>
      </c>
      <c r="T41" s="34">
        <f t="shared" si="5"/>
        <v>2</v>
      </c>
      <c r="U41" s="22" t="str">
        <f t="shared" si="1"/>
        <v>BAJO</v>
      </c>
      <c r="V41" s="24">
        <v>100</v>
      </c>
      <c r="W41" s="34">
        <f t="shared" si="6"/>
        <v>200</v>
      </c>
      <c r="X41" s="36" t="str">
        <f t="shared" si="7"/>
        <v>II</v>
      </c>
      <c r="Y41" s="25" t="str">
        <f t="shared" si="8"/>
        <v xml:space="preserve"> ACEPTADO CON CONTROLES</v>
      </c>
      <c r="Z41" s="26">
        <v>5</v>
      </c>
      <c r="AA41" s="36" t="s">
        <v>103</v>
      </c>
      <c r="AB41" s="27" t="s">
        <v>56</v>
      </c>
      <c r="AC41" s="28" t="s">
        <v>57</v>
      </c>
      <c r="AD41" s="28" t="s">
        <v>57</v>
      </c>
      <c r="AE41" s="15" t="s">
        <v>57</v>
      </c>
      <c r="AF41" s="21" t="s">
        <v>111</v>
      </c>
      <c r="AG41" s="15" t="s">
        <v>57</v>
      </c>
      <c r="AH41" s="27" t="s">
        <v>56</v>
      </c>
    </row>
    <row r="42" spans="1:34" ht="150" customHeight="1" x14ac:dyDescent="0.25">
      <c r="A42" s="15" t="s">
        <v>120</v>
      </c>
      <c r="B42" s="15" t="s">
        <v>47</v>
      </c>
      <c r="C42" s="15" t="s">
        <v>121</v>
      </c>
      <c r="D42" s="15" t="s">
        <v>321</v>
      </c>
      <c r="E42" s="15" t="s">
        <v>50</v>
      </c>
      <c r="F42" s="15" t="s">
        <v>322</v>
      </c>
      <c r="G42" s="15" t="s">
        <v>122</v>
      </c>
      <c r="H42" s="34"/>
      <c r="I42" s="35"/>
      <c r="J42" s="34"/>
      <c r="K42" s="36"/>
      <c r="L42" s="32" t="s">
        <v>116</v>
      </c>
      <c r="M42" s="20" t="s">
        <v>113</v>
      </c>
      <c r="N42" s="20" t="s">
        <v>114</v>
      </c>
      <c r="O42" s="15" t="s">
        <v>54</v>
      </c>
      <c r="P42" s="15" t="s">
        <v>54</v>
      </c>
      <c r="Q42" s="21" t="s">
        <v>115</v>
      </c>
      <c r="R42" s="38">
        <v>2</v>
      </c>
      <c r="S42" s="38">
        <v>1</v>
      </c>
      <c r="T42" s="34">
        <f t="shared" si="5"/>
        <v>2</v>
      </c>
      <c r="U42" s="22" t="str">
        <f t="shared" si="1"/>
        <v>BAJO</v>
      </c>
      <c r="V42" s="24">
        <v>100</v>
      </c>
      <c r="W42" s="34">
        <f t="shared" si="6"/>
        <v>200</v>
      </c>
      <c r="X42" s="36" t="str">
        <f t="shared" si="7"/>
        <v>II</v>
      </c>
      <c r="Y42" s="25" t="str">
        <f t="shared" si="8"/>
        <v xml:space="preserve"> ACEPTADO CON CONTROLES</v>
      </c>
      <c r="Z42" s="26">
        <v>12</v>
      </c>
      <c r="AA42" s="36" t="s">
        <v>103</v>
      </c>
      <c r="AB42" s="27" t="s">
        <v>56</v>
      </c>
      <c r="AC42" s="28" t="s">
        <v>57</v>
      </c>
      <c r="AD42" s="28" t="s">
        <v>57</v>
      </c>
      <c r="AE42" s="15" t="s">
        <v>57</v>
      </c>
      <c r="AF42" s="21" t="s">
        <v>111</v>
      </c>
      <c r="AG42" s="15" t="s">
        <v>57</v>
      </c>
      <c r="AH42" s="27" t="s">
        <v>56</v>
      </c>
    </row>
    <row r="43" spans="1:34" ht="150" customHeight="1" x14ac:dyDescent="0.25">
      <c r="A43" s="15" t="s">
        <v>120</v>
      </c>
      <c r="B43" s="15" t="s">
        <v>47</v>
      </c>
      <c r="C43" s="15" t="s">
        <v>121</v>
      </c>
      <c r="D43" s="15" t="s">
        <v>321</v>
      </c>
      <c r="E43" s="15" t="s">
        <v>50</v>
      </c>
      <c r="F43" s="15" t="s">
        <v>322</v>
      </c>
      <c r="G43" s="15" t="s">
        <v>122</v>
      </c>
      <c r="H43" s="34"/>
      <c r="I43" s="35"/>
      <c r="J43" s="34"/>
      <c r="K43" s="36"/>
      <c r="L43" s="19" t="s">
        <v>117</v>
      </c>
      <c r="M43" s="20" t="s">
        <v>113</v>
      </c>
      <c r="N43" s="20" t="s">
        <v>114</v>
      </c>
      <c r="O43" s="15" t="s">
        <v>54</v>
      </c>
      <c r="P43" s="15" t="s">
        <v>54</v>
      </c>
      <c r="Q43" s="21" t="s">
        <v>115</v>
      </c>
      <c r="R43" s="38">
        <v>2</v>
      </c>
      <c r="S43" s="38">
        <v>2</v>
      </c>
      <c r="T43" s="34">
        <f t="shared" si="5"/>
        <v>4</v>
      </c>
      <c r="U43" s="22" t="str">
        <f>IF(AND(T43&lt;=40,T43&gt;=24),"MUY ALTO",IF(AND(T43&lt;=44,T43&gt;=10),"ALTO ",IF(AND(T43&lt;=8,T43&gt;=6),"MEDIO",IF(AND(T43&lt;=4,T43&gt;=2),"BAJO",))))</f>
        <v>BAJO</v>
      </c>
      <c r="V43" s="24">
        <v>25</v>
      </c>
      <c r="W43" s="34">
        <f t="shared" si="6"/>
        <v>100</v>
      </c>
      <c r="X43" s="36" t="str">
        <f>IF(AND(W43&lt;=4000,W43&gt;=600),"I",IF(AND(W43&lt;=500,W43&gt;=150),"II",IF(AND(W43&lt;=120,W43&gt;=40),"III",IF(AND(W43=20),"IV",))))</f>
        <v>III</v>
      </c>
      <c r="Y43" s="25" t="str">
        <f>IF((X43&lt;="I"),"NO ACEPTADO",IF((X43&lt;="II")," ACEPTADO CON CONTROLES",IF((X43&lt;="III"),"ACEPTADO ",IF((X43&lt;="IV"),"ACEPTADO"))))</f>
        <v xml:space="preserve">ACEPTADO </v>
      </c>
      <c r="Z43" s="26">
        <v>5</v>
      </c>
      <c r="AA43" s="36" t="s">
        <v>103</v>
      </c>
      <c r="AB43" s="27" t="s">
        <v>56</v>
      </c>
      <c r="AC43" s="28" t="s">
        <v>57</v>
      </c>
      <c r="AD43" s="28" t="s">
        <v>57</v>
      </c>
      <c r="AE43" s="15" t="s">
        <v>58</v>
      </c>
      <c r="AF43" s="29" t="s">
        <v>118</v>
      </c>
      <c r="AG43" s="15" t="s">
        <v>57</v>
      </c>
      <c r="AH43" s="27" t="s">
        <v>56</v>
      </c>
    </row>
    <row r="44" spans="1:34" ht="45" customHeight="1" x14ac:dyDescent="0.25">
      <c r="A44" s="135" t="s">
        <v>143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7"/>
    </row>
    <row r="45" spans="1:34" ht="150" customHeight="1" x14ac:dyDescent="0.25">
      <c r="A45" s="40" t="s">
        <v>144</v>
      </c>
      <c r="B45" s="15" t="s">
        <v>323</v>
      </c>
      <c r="C45" s="41" t="s">
        <v>143</v>
      </c>
      <c r="D45" s="41" t="s">
        <v>145</v>
      </c>
      <c r="E45" s="41" t="s">
        <v>50</v>
      </c>
      <c r="F45" s="15" t="s">
        <v>146</v>
      </c>
      <c r="G45" s="15" t="s">
        <v>122</v>
      </c>
      <c r="H45" s="34"/>
      <c r="I45" s="35"/>
      <c r="J45" s="34"/>
      <c r="K45" s="36"/>
      <c r="L45" s="19" t="s">
        <v>73</v>
      </c>
      <c r="M45" s="20" t="s">
        <v>74</v>
      </c>
      <c r="N45" s="20" t="s">
        <v>75</v>
      </c>
      <c r="O45" s="17" t="s">
        <v>54</v>
      </c>
      <c r="P45" s="21" t="s">
        <v>76</v>
      </c>
      <c r="Q45" s="21" t="s">
        <v>77</v>
      </c>
      <c r="R45" s="24">
        <v>2</v>
      </c>
      <c r="S45" s="24">
        <v>3</v>
      </c>
      <c r="T45" s="42">
        <f>+R45*S45</f>
        <v>6</v>
      </c>
      <c r="U45" s="22" t="str">
        <f>IF(AND(T45&lt;=40,T45&gt;=24),"MUY ALTO",IF(AND(T45&lt;=44,T45&gt;=10),"ALTO ",IF(AND(T45&lt;=8,T45&gt;=6),"MEDIO",IF(AND(T45&lt;=4,T45&gt;=2),"BAJO",))))</f>
        <v>MEDIO</v>
      </c>
      <c r="V45" s="43">
        <v>10</v>
      </c>
      <c r="W45" s="34">
        <f>+V45*T45</f>
        <v>60</v>
      </c>
      <c r="X45" s="36" t="str">
        <f>IF(AND(W45&lt;=4000,W45&gt;=600),"I",IF(AND(W45&lt;=500,W45&gt;=150),"II",IF(AND(W45&lt;=120,W45&gt;=40),"III",IF(AND(W45=20),"IV",))))</f>
        <v>III</v>
      </c>
      <c r="Y45" s="25" t="str">
        <f>IF((X45&lt;="I"),"NO ACEPTADO",IF((X45&lt;="II")," ACEPTADO CON CONTROLES",IF((X45&lt;="III"),"ACEPTADO ",IF((X45&lt;="IV"),"ACEPTADO"))))</f>
        <v xml:space="preserve">ACEPTADO </v>
      </c>
      <c r="Z45" s="26">
        <v>4</v>
      </c>
      <c r="AA45" s="36" t="s">
        <v>147</v>
      </c>
      <c r="AB45" s="27" t="s">
        <v>56</v>
      </c>
      <c r="AC45" s="28" t="s">
        <v>57</v>
      </c>
      <c r="AD45" s="28" t="s">
        <v>57</v>
      </c>
      <c r="AE45" s="15" t="s">
        <v>57</v>
      </c>
      <c r="AF45" s="21" t="s">
        <v>78</v>
      </c>
      <c r="AG45" s="15" t="s">
        <v>58</v>
      </c>
      <c r="AH45" s="27" t="s">
        <v>56</v>
      </c>
    </row>
    <row r="46" spans="1:34" ht="150" customHeight="1" x14ac:dyDescent="0.25">
      <c r="A46" s="40" t="s">
        <v>144</v>
      </c>
      <c r="B46" s="15" t="s">
        <v>323</v>
      </c>
      <c r="C46" s="41" t="s">
        <v>143</v>
      </c>
      <c r="D46" s="41" t="s">
        <v>145</v>
      </c>
      <c r="E46" s="41" t="s">
        <v>50</v>
      </c>
      <c r="F46" s="15" t="s">
        <v>146</v>
      </c>
      <c r="G46" s="15" t="s">
        <v>122</v>
      </c>
      <c r="H46" s="34"/>
      <c r="I46" s="35"/>
      <c r="J46" s="34"/>
      <c r="K46" s="36"/>
      <c r="L46" s="19" t="s">
        <v>79</v>
      </c>
      <c r="M46" s="20" t="s">
        <v>74</v>
      </c>
      <c r="N46" s="20" t="s">
        <v>80</v>
      </c>
      <c r="O46" s="17" t="s">
        <v>54</v>
      </c>
      <c r="P46" s="21" t="s">
        <v>76</v>
      </c>
      <c r="Q46" s="21" t="s">
        <v>77</v>
      </c>
      <c r="R46" s="24">
        <v>2</v>
      </c>
      <c r="S46" s="24">
        <v>1</v>
      </c>
      <c r="T46" s="42">
        <f t="shared" ref="T46:T61" si="9">+R46*S46</f>
        <v>2</v>
      </c>
      <c r="U46" s="22" t="str">
        <f t="shared" ref="U46:U61" si="10">IF(AND(T46&lt;=40,T46&gt;=24),"MUY ALTO",IF(AND(T46&lt;=44,T46&gt;=10),"ALTO ",IF(AND(T46&lt;=8,T46&gt;=6),"MEDIO",IF(AND(T46&lt;=4,T46&gt;=2),"BAJO",))))</f>
        <v>BAJO</v>
      </c>
      <c r="V46" s="43">
        <v>10</v>
      </c>
      <c r="W46" s="34">
        <f t="shared" ref="W46:W61" si="11">+V46*T46</f>
        <v>20</v>
      </c>
      <c r="X46" s="36" t="str">
        <f t="shared" ref="X46:X61" si="12">IF(AND(W46&lt;=4000,W46&gt;=600),"I",IF(AND(W46&lt;=500,W46&gt;=150),"II",IF(AND(W46&lt;=120,W46&gt;=40),"III",IF(AND(W46=20),"IV",))))</f>
        <v>IV</v>
      </c>
      <c r="Y46" s="25" t="str">
        <f t="shared" ref="Y46:Y61" si="13">IF((X46&lt;="I"),"NO ACEPTADO",IF((X46&lt;="II")," ACEPTADO CON CONTROLES",IF((X46&lt;="III"),"ACEPTADO ",IF((X46&lt;="IV"),"ACEPTADO"))))</f>
        <v>ACEPTADO</v>
      </c>
      <c r="Z46" s="26">
        <v>4</v>
      </c>
      <c r="AA46" s="36" t="s">
        <v>81</v>
      </c>
      <c r="AB46" s="27" t="s">
        <v>56</v>
      </c>
      <c r="AC46" s="28" t="s">
        <v>57</v>
      </c>
      <c r="AD46" s="28" t="s">
        <v>57</v>
      </c>
      <c r="AE46" s="15" t="s">
        <v>58</v>
      </c>
      <c r="AF46" s="21" t="s">
        <v>82</v>
      </c>
      <c r="AG46" s="15" t="s">
        <v>58</v>
      </c>
      <c r="AH46" s="27" t="s">
        <v>56</v>
      </c>
    </row>
    <row r="47" spans="1:34" ht="150" customHeight="1" x14ac:dyDescent="0.25">
      <c r="A47" s="40" t="s">
        <v>144</v>
      </c>
      <c r="B47" s="15" t="s">
        <v>323</v>
      </c>
      <c r="C47" s="41" t="s">
        <v>143</v>
      </c>
      <c r="D47" s="41" t="s">
        <v>145</v>
      </c>
      <c r="E47" s="41" t="s">
        <v>50</v>
      </c>
      <c r="F47" s="15" t="s">
        <v>146</v>
      </c>
      <c r="G47" s="15" t="s">
        <v>122</v>
      </c>
      <c r="H47" s="34"/>
      <c r="I47" s="35"/>
      <c r="J47" s="34"/>
      <c r="K47" s="36"/>
      <c r="L47" s="19" t="s">
        <v>148</v>
      </c>
      <c r="M47" s="20" t="s">
        <v>74</v>
      </c>
      <c r="N47" s="20" t="s">
        <v>149</v>
      </c>
      <c r="O47" s="17" t="s">
        <v>54</v>
      </c>
      <c r="P47" s="21" t="s">
        <v>54</v>
      </c>
      <c r="Q47" s="21" t="s">
        <v>150</v>
      </c>
      <c r="R47" s="38">
        <v>2</v>
      </c>
      <c r="S47" s="38">
        <v>1</v>
      </c>
      <c r="T47" s="42">
        <f t="shared" si="9"/>
        <v>2</v>
      </c>
      <c r="U47" s="22" t="str">
        <f t="shared" si="10"/>
        <v>BAJO</v>
      </c>
      <c r="V47" s="43">
        <v>10</v>
      </c>
      <c r="W47" s="34">
        <f t="shared" si="11"/>
        <v>20</v>
      </c>
      <c r="X47" s="36" t="str">
        <f t="shared" si="12"/>
        <v>IV</v>
      </c>
      <c r="Y47" s="25" t="str">
        <f t="shared" si="13"/>
        <v>ACEPTADO</v>
      </c>
      <c r="Z47" s="26">
        <v>4</v>
      </c>
      <c r="AA47" s="36" t="s">
        <v>103</v>
      </c>
      <c r="AB47" s="27" t="s">
        <v>56</v>
      </c>
      <c r="AC47" s="28" t="s">
        <v>57</v>
      </c>
      <c r="AD47" s="28" t="s">
        <v>57</v>
      </c>
      <c r="AE47" s="15" t="s">
        <v>58</v>
      </c>
      <c r="AF47" s="21" t="s">
        <v>82</v>
      </c>
      <c r="AG47" s="15" t="s">
        <v>58</v>
      </c>
      <c r="AH47" s="27" t="s">
        <v>56</v>
      </c>
    </row>
    <row r="48" spans="1:34" ht="150" customHeight="1" x14ac:dyDescent="0.25">
      <c r="A48" s="40" t="s">
        <v>144</v>
      </c>
      <c r="B48" s="15" t="s">
        <v>323</v>
      </c>
      <c r="C48" s="41" t="s">
        <v>143</v>
      </c>
      <c r="D48" s="41" t="s">
        <v>145</v>
      </c>
      <c r="E48" s="41" t="s">
        <v>50</v>
      </c>
      <c r="F48" s="15" t="s">
        <v>146</v>
      </c>
      <c r="G48" s="15" t="s">
        <v>122</v>
      </c>
      <c r="H48" s="34"/>
      <c r="I48" s="35"/>
      <c r="J48" s="34"/>
      <c r="K48" s="36"/>
      <c r="L48" s="19" t="s">
        <v>151</v>
      </c>
      <c r="M48" s="20" t="s">
        <v>74</v>
      </c>
      <c r="N48" s="20" t="s">
        <v>152</v>
      </c>
      <c r="O48" s="17" t="s">
        <v>54</v>
      </c>
      <c r="P48" s="17" t="s">
        <v>54</v>
      </c>
      <c r="Q48" s="21" t="s">
        <v>115</v>
      </c>
      <c r="R48" s="38">
        <v>2</v>
      </c>
      <c r="S48" s="38">
        <v>1</v>
      </c>
      <c r="T48" s="42">
        <f t="shared" si="9"/>
        <v>2</v>
      </c>
      <c r="U48" s="22" t="str">
        <f t="shared" si="10"/>
        <v>BAJO</v>
      </c>
      <c r="V48" s="43">
        <v>10</v>
      </c>
      <c r="W48" s="34">
        <f t="shared" si="11"/>
        <v>20</v>
      </c>
      <c r="X48" s="36" t="str">
        <f t="shared" si="12"/>
        <v>IV</v>
      </c>
      <c r="Y48" s="25" t="str">
        <f t="shared" si="13"/>
        <v>ACEPTADO</v>
      </c>
      <c r="Z48" s="26">
        <v>4</v>
      </c>
      <c r="AA48" s="36" t="s">
        <v>153</v>
      </c>
      <c r="AB48" s="27" t="s">
        <v>56</v>
      </c>
      <c r="AC48" s="28" t="s">
        <v>57</v>
      </c>
      <c r="AD48" s="28" t="s">
        <v>57</v>
      </c>
      <c r="AE48" s="15" t="s">
        <v>58</v>
      </c>
      <c r="AF48" s="21" t="s">
        <v>82</v>
      </c>
      <c r="AG48" s="15" t="s">
        <v>58</v>
      </c>
      <c r="AH48" s="27" t="s">
        <v>56</v>
      </c>
    </row>
    <row r="49" spans="1:34" ht="150" customHeight="1" x14ac:dyDescent="0.25">
      <c r="A49" s="40" t="s">
        <v>144</v>
      </c>
      <c r="B49" s="15" t="s">
        <v>323</v>
      </c>
      <c r="C49" s="41" t="s">
        <v>143</v>
      </c>
      <c r="D49" s="41" t="s">
        <v>145</v>
      </c>
      <c r="E49" s="41" t="s">
        <v>50</v>
      </c>
      <c r="F49" s="15" t="s">
        <v>146</v>
      </c>
      <c r="G49" s="15" t="s">
        <v>122</v>
      </c>
      <c r="H49" s="34"/>
      <c r="I49" s="35"/>
      <c r="J49" s="34"/>
      <c r="K49" s="36"/>
      <c r="L49" s="19" t="s">
        <v>60</v>
      </c>
      <c r="M49" s="20" t="s">
        <v>61</v>
      </c>
      <c r="N49" s="20" t="s">
        <v>154</v>
      </c>
      <c r="O49" s="17" t="s">
        <v>54</v>
      </c>
      <c r="P49" s="17" t="s">
        <v>54</v>
      </c>
      <c r="Q49" s="21" t="s">
        <v>155</v>
      </c>
      <c r="R49" s="38">
        <v>2</v>
      </c>
      <c r="S49" s="38">
        <v>1</v>
      </c>
      <c r="T49" s="42">
        <f t="shared" si="9"/>
        <v>2</v>
      </c>
      <c r="U49" s="22" t="str">
        <f t="shared" si="10"/>
        <v>BAJO</v>
      </c>
      <c r="V49" s="43">
        <v>10</v>
      </c>
      <c r="W49" s="34">
        <f t="shared" si="11"/>
        <v>20</v>
      </c>
      <c r="X49" s="36" t="str">
        <f t="shared" si="12"/>
        <v>IV</v>
      </c>
      <c r="Y49" s="25" t="str">
        <f t="shared" si="13"/>
        <v>ACEPTADO</v>
      </c>
      <c r="Z49" s="26">
        <v>4</v>
      </c>
      <c r="AA49" s="36" t="s">
        <v>156</v>
      </c>
      <c r="AB49" s="27" t="s">
        <v>56</v>
      </c>
      <c r="AC49" s="28" t="s">
        <v>57</v>
      </c>
      <c r="AD49" s="28" t="s">
        <v>57</v>
      </c>
      <c r="AE49" s="15" t="s">
        <v>58</v>
      </c>
      <c r="AF49" s="21" t="s">
        <v>157</v>
      </c>
      <c r="AG49" s="15" t="s">
        <v>58</v>
      </c>
      <c r="AH49" s="27" t="s">
        <v>56</v>
      </c>
    </row>
    <row r="50" spans="1:34" ht="150" customHeight="1" x14ac:dyDescent="0.25">
      <c r="A50" s="40" t="s">
        <v>144</v>
      </c>
      <c r="B50" s="15" t="s">
        <v>323</v>
      </c>
      <c r="C50" s="41" t="s">
        <v>143</v>
      </c>
      <c r="D50" s="41" t="s">
        <v>145</v>
      </c>
      <c r="E50" s="41" t="s">
        <v>50</v>
      </c>
      <c r="F50" s="15" t="s">
        <v>146</v>
      </c>
      <c r="G50" s="15" t="s">
        <v>122</v>
      </c>
      <c r="H50" s="34"/>
      <c r="I50" s="35"/>
      <c r="J50" s="34"/>
      <c r="K50" s="36"/>
      <c r="L50" s="19" t="s">
        <v>124</v>
      </c>
      <c r="M50" s="20" t="s">
        <v>61</v>
      </c>
      <c r="N50" s="20" t="s">
        <v>125</v>
      </c>
      <c r="O50" s="17" t="s">
        <v>54</v>
      </c>
      <c r="P50" s="17" t="s">
        <v>54</v>
      </c>
      <c r="Q50" s="21" t="s">
        <v>126</v>
      </c>
      <c r="R50" s="24">
        <v>2</v>
      </c>
      <c r="S50" s="24">
        <v>4</v>
      </c>
      <c r="T50" s="42">
        <f t="shared" si="9"/>
        <v>8</v>
      </c>
      <c r="U50" s="22" t="str">
        <f t="shared" si="10"/>
        <v>MEDIO</v>
      </c>
      <c r="V50" s="44">
        <v>25</v>
      </c>
      <c r="W50" s="34">
        <f t="shared" si="11"/>
        <v>200</v>
      </c>
      <c r="X50" s="36" t="str">
        <f t="shared" si="12"/>
        <v>II</v>
      </c>
      <c r="Y50" s="25" t="str">
        <f t="shared" si="13"/>
        <v xml:space="preserve"> ACEPTADO CON CONTROLES</v>
      </c>
      <c r="Z50" s="26">
        <v>4</v>
      </c>
      <c r="AA50" s="36" t="s">
        <v>127</v>
      </c>
      <c r="AB50" s="27" t="s">
        <v>56</v>
      </c>
      <c r="AC50" s="28" t="s">
        <v>57</v>
      </c>
      <c r="AD50" s="28" t="s">
        <v>57</v>
      </c>
      <c r="AE50" s="15" t="s">
        <v>58</v>
      </c>
      <c r="AF50" s="21" t="s">
        <v>107</v>
      </c>
      <c r="AG50" s="15" t="s">
        <v>158</v>
      </c>
      <c r="AH50" s="27" t="s">
        <v>56</v>
      </c>
    </row>
    <row r="51" spans="1:34" ht="150" customHeight="1" x14ac:dyDescent="0.25">
      <c r="A51" s="40" t="s">
        <v>144</v>
      </c>
      <c r="B51" s="15" t="s">
        <v>323</v>
      </c>
      <c r="C51" s="41" t="s">
        <v>143</v>
      </c>
      <c r="D51" s="41" t="s">
        <v>145</v>
      </c>
      <c r="E51" s="41" t="s">
        <v>50</v>
      </c>
      <c r="F51" s="15" t="s">
        <v>146</v>
      </c>
      <c r="G51" s="15" t="s">
        <v>122</v>
      </c>
      <c r="H51" s="34"/>
      <c r="I51" s="35"/>
      <c r="J51" s="34"/>
      <c r="K51" s="36"/>
      <c r="L51" s="19" t="s">
        <v>135</v>
      </c>
      <c r="M51" s="20" t="s">
        <v>136</v>
      </c>
      <c r="N51" s="20" t="s">
        <v>137</v>
      </c>
      <c r="O51" s="17" t="s">
        <v>54</v>
      </c>
      <c r="P51" s="17" t="s">
        <v>54</v>
      </c>
      <c r="Q51" s="21" t="s">
        <v>138</v>
      </c>
      <c r="R51" s="24">
        <v>2</v>
      </c>
      <c r="S51" s="24">
        <v>1</v>
      </c>
      <c r="T51" s="42">
        <f t="shared" si="9"/>
        <v>2</v>
      </c>
      <c r="U51" s="22" t="str">
        <f t="shared" si="10"/>
        <v>BAJO</v>
      </c>
      <c r="V51" s="43">
        <v>10</v>
      </c>
      <c r="W51" s="34">
        <f t="shared" si="11"/>
        <v>20</v>
      </c>
      <c r="X51" s="36" t="str">
        <f t="shared" si="12"/>
        <v>IV</v>
      </c>
      <c r="Y51" s="25" t="str">
        <f t="shared" si="13"/>
        <v>ACEPTADO</v>
      </c>
      <c r="Z51" s="26">
        <v>4</v>
      </c>
      <c r="AA51" s="36" t="s">
        <v>63</v>
      </c>
      <c r="AB51" s="27" t="s">
        <v>56</v>
      </c>
      <c r="AC51" s="28" t="s">
        <v>57</v>
      </c>
      <c r="AD51" s="28" t="s">
        <v>57</v>
      </c>
      <c r="AE51" s="15" t="s">
        <v>58</v>
      </c>
      <c r="AF51" s="21" t="s">
        <v>159</v>
      </c>
      <c r="AG51" s="15" t="s">
        <v>141</v>
      </c>
      <c r="AH51" s="27" t="s">
        <v>56</v>
      </c>
    </row>
    <row r="52" spans="1:34" ht="150" customHeight="1" x14ac:dyDescent="0.25">
      <c r="A52" s="40" t="s">
        <v>144</v>
      </c>
      <c r="B52" s="15" t="s">
        <v>323</v>
      </c>
      <c r="C52" s="41" t="s">
        <v>143</v>
      </c>
      <c r="D52" s="41" t="s">
        <v>145</v>
      </c>
      <c r="E52" s="41" t="s">
        <v>50</v>
      </c>
      <c r="F52" s="15" t="s">
        <v>146</v>
      </c>
      <c r="G52" s="15" t="s">
        <v>122</v>
      </c>
      <c r="H52" s="34"/>
      <c r="I52" s="35"/>
      <c r="J52" s="34"/>
      <c r="K52" s="36"/>
      <c r="L52" s="19" t="s">
        <v>142</v>
      </c>
      <c r="M52" s="20" t="s">
        <v>136</v>
      </c>
      <c r="N52" s="20" t="s">
        <v>137</v>
      </c>
      <c r="O52" s="17" t="s">
        <v>54</v>
      </c>
      <c r="P52" s="17" t="s">
        <v>54</v>
      </c>
      <c r="Q52" s="21" t="s">
        <v>138</v>
      </c>
      <c r="R52" s="24">
        <v>2</v>
      </c>
      <c r="S52" s="24">
        <v>3</v>
      </c>
      <c r="T52" s="42">
        <f t="shared" si="9"/>
        <v>6</v>
      </c>
      <c r="U52" s="22" t="str">
        <f t="shared" si="10"/>
        <v>MEDIO</v>
      </c>
      <c r="V52" s="43">
        <v>10</v>
      </c>
      <c r="W52" s="34">
        <f t="shared" si="11"/>
        <v>60</v>
      </c>
      <c r="X52" s="36" t="str">
        <f t="shared" si="12"/>
        <v>III</v>
      </c>
      <c r="Y52" s="25" t="str">
        <f t="shared" si="13"/>
        <v xml:space="preserve">ACEPTADO </v>
      </c>
      <c r="Z52" s="26">
        <v>4</v>
      </c>
      <c r="AA52" s="36" t="s">
        <v>63</v>
      </c>
      <c r="AB52" s="27" t="s">
        <v>56</v>
      </c>
      <c r="AC52" s="28" t="s">
        <v>57</v>
      </c>
      <c r="AD52" s="28" t="s">
        <v>57</v>
      </c>
      <c r="AE52" s="15" t="s">
        <v>58</v>
      </c>
      <c r="AF52" s="21" t="s">
        <v>160</v>
      </c>
      <c r="AG52" s="15" t="s">
        <v>141</v>
      </c>
      <c r="AH52" s="27" t="s">
        <v>56</v>
      </c>
    </row>
    <row r="53" spans="1:34" ht="150" customHeight="1" x14ac:dyDescent="0.25">
      <c r="A53" s="40" t="s">
        <v>144</v>
      </c>
      <c r="B53" s="15" t="s">
        <v>323</v>
      </c>
      <c r="C53" s="41" t="s">
        <v>143</v>
      </c>
      <c r="D53" s="41" t="s">
        <v>145</v>
      </c>
      <c r="E53" s="41" t="s">
        <v>50</v>
      </c>
      <c r="F53" s="15" t="s">
        <v>146</v>
      </c>
      <c r="G53" s="15" t="s">
        <v>122</v>
      </c>
      <c r="H53" s="34"/>
      <c r="I53" s="35"/>
      <c r="J53" s="34"/>
      <c r="K53" s="36"/>
      <c r="L53" s="39" t="s">
        <v>71</v>
      </c>
      <c r="M53" s="20" t="s">
        <v>72</v>
      </c>
      <c r="N53" s="20" t="s">
        <v>67</v>
      </c>
      <c r="O53" s="17" t="s">
        <v>54</v>
      </c>
      <c r="P53" s="17" t="s">
        <v>54</v>
      </c>
      <c r="Q53" s="21" t="s">
        <v>68</v>
      </c>
      <c r="R53" s="24">
        <v>2</v>
      </c>
      <c r="S53" s="24">
        <v>1</v>
      </c>
      <c r="T53" s="42">
        <f t="shared" si="9"/>
        <v>2</v>
      </c>
      <c r="U53" s="22" t="str">
        <f t="shared" si="10"/>
        <v>BAJO</v>
      </c>
      <c r="V53" s="43">
        <v>10</v>
      </c>
      <c r="W53" s="34">
        <f t="shared" si="11"/>
        <v>20</v>
      </c>
      <c r="X53" s="36" t="str">
        <f t="shared" si="12"/>
        <v>IV</v>
      </c>
      <c r="Y53" s="25" t="str">
        <f t="shared" si="13"/>
        <v>ACEPTADO</v>
      </c>
      <c r="Z53" s="26">
        <v>4</v>
      </c>
      <c r="AA53" s="36" t="s">
        <v>161</v>
      </c>
      <c r="AB53" s="27" t="s">
        <v>56</v>
      </c>
      <c r="AC53" s="28" t="s">
        <v>57</v>
      </c>
      <c r="AD53" s="28" t="s">
        <v>57</v>
      </c>
      <c r="AE53" s="15" t="s">
        <v>58</v>
      </c>
      <c r="AF53" s="21" t="s">
        <v>140</v>
      </c>
      <c r="AG53" s="15" t="s">
        <v>58</v>
      </c>
      <c r="AH53" s="27" t="s">
        <v>56</v>
      </c>
    </row>
    <row r="54" spans="1:34" ht="150" customHeight="1" x14ac:dyDescent="0.25">
      <c r="A54" s="40" t="s">
        <v>144</v>
      </c>
      <c r="B54" s="15" t="s">
        <v>323</v>
      </c>
      <c r="C54" s="41" t="s">
        <v>143</v>
      </c>
      <c r="D54" s="41" t="s">
        <v>145</v>
      </c>
      <c r="E54" s="41" t="s">
        <v>50</v>
      </c>
      <c r="F54" s="15" t="s">
        <v>146</v>
      </c>
      <c r="G54" s="15" t="s">
        <v>122</v>
      </c>
      <c r="H54" s="34"/>
      <c r="I54" s="35"/>
      <c r="J54" s="34"/>
      <c r="K54" s="36"/>
      <c r="L54" s="19" t="s">
        <v>90</v>
      </c>
      <c r="M54" s="20" t="s">
        <v>84</v>
      </c>
      <c r="N54" s="20" t="s">
        <v>91</v>
      </c>
      <c r="O54" s="15" t="s">
        <v>92</v>
      </c>
      <c r="P54" s="21" t="s">
        <v>57</v>
      </c>
      <c r="Q54" s="21" t="s">
        <v>86</v>
      </c>
      <c r="R54" s="24">
        <v>2</v>
      </c>
      <c r="S54" s="24">
        <v>4</v>
      </c>
      <c r="T54" s="42">
        <f t="shared" si="9"/>
        <v>8</v>
      </c>
      <c r="U54" s="22" t="str">
        <f t="shared" si="10"/>
        <v>MEDIO</v>
      </c>
      <c r="V54" s="43">
        <v>10</v>
      </c>
      <c r="W54" s="34">
        <f t="shared" si="11"/>
        <v>80</v>
      </c>
      <c r="X54" s="36" t="str">
        <f t="shared" si="12"/>
        <v>III</v>
      </c>
      <c r="Y54" s="25" t="str">
        <f t="shared" si="13"/>
        <v xml:space="preserve">ACEPTADO </v>
      </c>
      <c r="Z54" s="26">
        <v>4</v>
      </c>
      <c r="AA54" s="36" t="s">
        <v>162</v>
      </c>
      <c r="AB54" s="27" t="s">
        <v>56</v>
      </c>
      <c r="AC54" s="28" t="s">
        <v>57</v>
      </c>
      <c r="AD54" s="28" t="s">
        <v>57</v>
      </c>
      <c r="AE54" s="15" t="s">
        <v>58</v>
      </c>
      <c r="AF54" s="21" t="s">
        <v>140</v>
      </c>
      <c r="AG54" s="15" t="s">
        <v>58</v>
      </c>
      <c r="AH54" s="27" t="s">
        <v>56</v>
      </c>
    </row>
    <row r="55" spans="1:34" ht="150" customHeight="1" x14ac:dyDescent="0.25">
      <c r="A55" s="40" t="s">
        <v>144</v>
      </c>
      <c r="B55" s="15" t="s">
        <v>323</v>
      </c>
      <c r="C55" s="41" t="s">
        <v>143</v>
      </c>
      <c r="D55" s="41" t="s">
        <v>145</v>
      </c>
      <c r="E55" s="41" t="s">
        <v>50</v>
      </c>
      <c r="F55" s="15" t="s">
        <v>146</v>
      </c>
      <c r="G55" s="15" t="s">
        <v>122</v>
      </c>
      <c r="H55" s="34"/>
      <c r="I55" s="35"/>
      <c r="J55" s="34"/>
      <c r="K55" s="36"/>
      <c r="L55" s="19" t="s">
        <v>96</v>
      </c>
      <c r="M55" s="20" t="s">
        <v>97</v>
      </c>
      <c r="N55" s="20" t="s">
        <v>98</v>
      </c>
      <c r="O55" s="17" t="s">
        <v>54</v>
      </c>
      <c r="P55" s="17" t="s">
        <v>54</v>
      </c>
      <c r="Q55" s="21" t="s">
        <v>64</v>
      </c>
      <c r="R55" s="24">
        <v>2</v>
      </c>
      <c r="S55" s="24">
        <v>4</v>
      </c>
      <c r="T55" s="42">
        <f t="shared" si="9"/>
        <v>8</v>
      </c>
      <c r="U55" s="22" t="str">
        <f t="shared" si="10"/>
        <v>MEDIO</v>
      </c>
      <c r="V55" s="43">
        <v>25</v>
      </c>
      <c r="W55" s="34">
        <f t="shared" si="11"/>
        <v>200</v>
      </c>
      <c r="X55" s="36" t="str">
        <f t="shared" si="12"/>
        <v>II</v>
      </c>
      <c r="Y55" s="25" t="str">
        <f t="shared" si="13"/>
        <v xml:space="preserve"> ACEPTADO CON CONTROLES</v>
      </c>
      <c r="Z55" s="26">
        <v>4</v>
      </c>
      <c r="AA55" s="36" t="s">
        <v>163</v>
      </c>
      <c r="AB55" s="27" t="s">
        <v>56</v>
      </c>
      <c r="AC55" s="28" t="s">
        <v>57</v>
      </c>
      <c r="AD55" s="28" t="s">
        <v>57</v>
      </c>
      <c r="AE55" s="15" t="s">
        <v>58</v>
      </c>
      <c r="AF55" s="21" t="s">
        <v>164</v>
      </c>
      <c r="AG55" s="15" t="s">
        <v>57</v>
      </c>
      <c r="AH55" s="27" t="s">
        <v>56</v>
      </c>
    </row>
    <row r="56" spans="1:34" ht="150" customHeight="1" x14ac:dyDescent="0.25">
      <c r="A56" s="40" t="s">
        <v>144</v>
      </c>
      <c r="B56" s="15" t="s">
        <v>323</v>
      </c>
      <c r="C56" s="41" t="s">
        <v>143</v>
      </c>
      <c r="D56" s="41" t="s">
        <v>145</v>
      </c>
      <c r="E56" s="41" t="s">
        <v>50</v>
      </c>
      <c r="F56" s="15" t="s">
        <v>146</v>
      </c>
      <c r="G56" s="15" t="s">
        <v>122</v>
      </c>
      <c r="H56" s="34"/>
      <c r="I56" s="35"/>
      <c r="J56" s="34"/>
      <c r="K56" s="36"/>
      <c r="L56" s="19" t="s">
        <v>108</v>
      </c>
      <c r="M56" s="20" t="s">
        <v>97</v>
      </c>
      <c r="N56" s="20" t="s">
        <v>109</v>
      </c>
      <c r="O56" s="17" t="s">
        <v>54</v>
      </c>
      <c r="P56" s="17" t="s">
        <v>54</v>
      </c>
      <c r="Q56" s="21" t="s">
        <v>110</v>
      </c>
      <c r="R56" s="24">
        <v>2</v>
      </c>
      <c r="S56" s="24">
        <v>1</v>
      </c>
      <c r="T56" s="42">
        <f t="shared" si="9"/>
        <v>2</v>
      </c>
      <c r="U56" s="22" t="str">
        <f t="shared" si="10"/>
        <v>BAJO</v>
      </c>
      <c r="V56" s="43">
        <v>100</v>
      </c>
      <c r="W56" s="34">
        <f t="shared" si="11"/>
        <v>200</v>
      </c>
      <c r="X56" s="36" t="str">
        <f t="shared" si="12"/>
        <v>II</v>
      </c>
      <c r="Y56" s="25" t="str">
        <f t="shared" si="13"/>
        <v xml:space="preserve"> ACEPTADO CON CONTROLES</v>
      </c>
      <c r="Z56" s="26">
        <v>4</v>
      </c>
      <c r="AA56" s="36" t="s">
        <v>103</v>
      </c>
      <c r="AB56" s="27" t="s">
        <v>56</v>
      </c>
      <c r="AC56" s="28" t="s">
        <v>57</v>
      </c>
      <c r="AD56" s="28" t="s">
        <v>57</v>
      </c>
      <c r="AE56" s="15" t="s">
        <v>58</v>
      </c>
      <c r="AF56" s="21" t="s">
        <v>111</v>
      </c>
      <c r="AG56" s="15" t="s">
        <v>57</v>
      </c>
      <c r="AH56" s="27" t="s">
        <v>56</v>
      </c>
    </row>
    <row r="57" spans="1:34" ht="150" customHeight="1" x14ac:dyDescent="0.25">
      <c r="A57" s="40" t="s">
        <v>144</v>
      </c>
      <c r="B57" s="15" t="s">
        <v>323</v>
      </c>
      <c r="C57" s="41" t="s">
        <v>143</v>
      </c>
      <c r="D57" s="41" t="s">
        <v>145</v>
      </c>
      <c r="E57" s="41" t="s">
        <v>50</v>
      </c>
      <c r="F57" s="15" t="s">
        <v>146</v>
      </c>
      <c r="G57" s="15" t="s">
        <v>122</v>
      </c>
      <c r="H57" s="34"/>
      <c r="I57" s="35"/>
      <c r="J57" s="34"/>
      <c r="K57" s="36"/>
      <c r="L57" s="19" t="s">
        <v>131</v>
      </c>
      <c r="M57" s="20" t="s">
        <v>97</v>
      </c>
      <c r="N57" s="20" t="s">
        <v>132</v>
      </c>
      <c r="O57" s="17" t="s">
        <v>54</v>
      </c>
      <c r="P57" s="17" t="s">
        <v>54</v>
      </c>
      <c r="Q57" s="21" t="s">
        <v>133</v>
      </c>
      <c r="R57" s="24">
        <v>2</v>
      </c>
      <c r="S57" s="24">
        <v>4</v>
      </c>
      <c r="T57" s="42">
        <v>4</v>
      </c>
      <c r="U57" s="22" t="str">
        <f t="shared" si="10"/>
        <v>BAJO</v>
      </c>
      <c r="V57" s="43">
        <v>100</v>
      </c>
      <c r="W57" s="34">
        <f t="shared" si="11"/>
        <v>400</v>
      </c>
      <c r="X57" s="36" t="str">
        <f t="shared" si="12"/>
        <v>II</v>
      </c>
      <c r="Y57" s="25" t="str">
        <f t="shared" si="13"/>
        <v xml:space="preserve"> ACEPTADO CON CONTROLES</v>
      </c>
      <c r="Z57" s="26">
        <v>4</v>
      </c>
      <c r="AA57" s="36" t="s">
        <v>103</v>
      </c>
      <c r="AB57" s="27" t="s">
        <v>56</v>
      </c>
      <c r="AC57" s="28" t="s">
        <v>57</v>
      </c>
      <c r="AD57" s="28" t="s">
        <v>57</v>
      </c>
      <c r="AE57" s="15" t="s">
        <v>58</v>
      </c>
      <c r="AF57" s="21" t="s">
        <v>165</v>
      </c>
      <c r="AG57" s="15" t="s">
        <v>57</v>
      </c>
      <c r="AH57" s="27" t="s">
        <v>56</v>
      </c>
    </row>
    <row r="58" spans="1:34" ht="150" customHeight="1" x14ac:dyDescent="0.25">
      <c r="A58" s="40" t="s">
        <v>144</v>
      </c>
      <c r="B58" s="15" t="s">
        <v>323</v>
      </c>
      <c r="C58" s="41" t="s">
        <v>143</v>
      </c>
      <c r="D58" s="41" t="s">
        <v>145</v>
      </c>
      <c r="E58" s="41" t="s">
        <v>50</v>
      </c>
      <c r="F58" s="15" t="s">
        <v>146</v>
      </c>
      <c r="G58" s="15" t="s">
        <v>122</v>
      </c>
      <c r="H58" s="34"/>
      <c r="I58" s="35"/>
      <c r="J58" s="34"/>
      <c r="K58" s="36"/>
      <c r="L58" s="19" t="s">
        <v>101</v>
      </c>
      <c r="M58" s="20" t="s">
        <v>97</v>
      </c>
      <c r="N58" s="20" t="s">
        <v>102</v>
      </c>
      <c r="O58" s="17" t="s">
        <v>54</v>
      </c>
      <c r="P58" s="17" t="s">
        <v>54</v>
      </c>
      <c r="Q58" s="21" t="s">
        <v>64</v>
      </c>
      <c r="R58" s="24">
        <v>2</v>
      </c>
      <c r="S58" s="24">
        <v>2</v>
      </c>
      <c r="T58" s="42">
        <f t="shared" si="9"/>
        <v>4</v>
      </c>
      <c r="U58" s="22" t="str">
        <f t="shared" si="10"/>
        <v>BAJO</v>
      </c>
      <c r="V58" s="43">
        <v>100</v>
      </c>
      <c r="W58" s="34">
        <f t="shared" si="11"/>
        <v>400</v>
      </c>
      <c r="X58" s="36" t="str">
        <f t="shared" si="12"/>
        <v>II</v>
      </c>
      <c r="Y58" s="25" t="str">
        <f t="shared" si="13"/>
        <v xml:space="preserve"> ACEPTADO CON CONTROLES</v>
      </c>
      <c r="Z58" s="26">
        <v>4</v>
      </c>
      <c r="AA58" s="36" t="s">
        <v>103</v>
      </c>
      <c r="AB58" s="27" t="s">
        <v>56</v>
      </c>
      <c r="AC58" s="28" t="s">
        <v>57</v>
      </c>
      <c r="AD58" s="28" t="s">
        <v>57</v>
      </c>
      <c r="AE58" s="15" t="s">
        <v>58</v>
      </c>
      <c r="AF58" s="21" t="s">
        <v>64</v>
      </c>
      <c r="AG58" s="15" t="s">
        <v>57</v>
      </c>
      <c r="AH58" s="27" t="s">
        <v>56</v>
      </c>
    </row>
    <row r="59" spans="1:34" ht="150" customHeight="1" x14ac:dyDescent="0.25">
      <c r="A59" s="40" t="s">
        <v>144</v>
      </c>
      <c r="B59" s="15" t="s">
        <v>323</v>
      </c>
      <c r="C59" s="41" t="s">
        <v>143</v>
      </c>
      <c r="D59" s="41" t="s">
        <v>145</v>
      </c>
      <c r="E59" s="41" t="s">
        <v>50</v>
      </c>
      <c r="F59" s="15" t="s">
        <v>146</v>
      </c>
      <c r="G59" s="15" t="s">
        <v>122</v>
      </c>
      <c r="H59" s="34"/>
      <c r="I59" s="35"/>
      <c r="J59" s="34"/>
      <c r="K59" s="36"/>
      <c r="L59" s="19" t="s">
        <v>117</v>
      </c>
      <c r="M59" s="20" t="s">
        <v>113</v>
      </c>
      <c r="N59" s="20" t="s">
        <v>114</v>
      </c>
      <c r="O59" s="17" t="s">
        <v>54</v>
      </c>
      <c r="P59" s="17" t="s">
        <v>54</v>
      </c>
      <c r="Q59" s="21" t="s">
        <v>115</v>
      </c>
      <c r="R59" s="24">
        <v>2</v>
      </c>
      <c r="S59" s="24">
        <v>1</v>
      </c>
      <c r="T59" s="42">
        <f t="shared" si="9"/>
        <v>2</v>
      </c>
      <c r="U59" s="22" t="str">
        <f t="shared" si="10"/>
        <v>BAJO</v>
      </c>
      <c r="V59" s="43">
        <v>100</v>
      </c>
      <c r="W59" s="34">
        <f t="shared" si="11"/>
        <v>200</v>
      </c>
      <c r="X59" s="36" t="str">
        <f t="shared" si="12"/>
        <v>II</v>
      </c>
      <c r="Y59" s="25" t="str">
        <f t="shared" si="13"/>
        <v xml:space="preserve"> ACEPTADO CON CONTROLES</v>
      </c>
      <c r="Z59" s="26">
        <v>4</v>
      </c>
      <c r="AA59" s="36" t="s">
        <v>103</v>
      </c>
      <c r="AB59" s="27" t="s">
        <v>56</v>
      </c>
      <c r="AC59" s="28" t="s">
        <v>57</v>
      </c>
      <c r="AD59" s="28" t="s">
        <v>57</v>
      </c>
      <c r="AE59" s="15" t="s">
        <v>58</v>
      </c>
      <c r="AF59" s="21" t="s">
        <v>111</v>
      </c>
      <c r="AG59" s="15" t="s">
        <v>57</v>
      </c>
      <c r="AH59" s="27" t="s">
        <v>56</v>
      </c>
    </row>
    <row r="60" spans="1:34" ht="150" customHeight="1" x14ac:dyDescent="0.25">
      <c r="A60" s="40" t="s">
        <v>144</v>
      </c>
      <c r="B60" s="15" t="s">
        <v>323</v>
      </c>
      <c r="C60" s="41" t="s">
        <v>143</v>
      </c>
      <c r="D60" s="41" t="s">
        <v>145</v>
      </c>
      <c r="E60" s="41" t="s">
        <v>50</v>
      </c>
      <c r="F60" s="15" t="s">
        <v>146</v>
      </c>
      <c r="G60" s="15" t="s">
        <v>122</v>
      </c>
      <c r="H60" s="34"/>
      <c r="I60" s="35"/>
      <c r="J60" s="34"/>
      <c r="K60" s="36"/>
      <c r="L60" s="19" t="s">
        <v>112</v>
      </c>
      <c r="M60" s="20" t="s">
        <v>113</v>
      </c>
      <c r="N60" s="20" t="s">
        <v>114</v>
      </c>
      <c r="O60" s="17" t="s">
        <v>54</v>
      </c>
      <c r="P60" s="17" t="s">
        <v>54</v>
      </c>
      <c r="Q60" s="21" t="s">
        <v>115</v>
      </c>
      <c r="R60" s="24">
        <v>2</v>
      </c>
      <c r="S60" s="24">
        <v>1</v>
      </c>
      <c r="T60" s="42">
        <f t="shared" si="9"/>
        <v>2</v>
      </c>
      <c r="U60" s="22" t="str">
        <f t="shared" si="10"/>
        <v>BAJO</v>
      </c>
      <c r="V60" s="43">
        <v>100</v>
      </c>
      <c r="W60" s="34">
        <f t="shared" si="11"/>
        <v>200</v>
      </c>
      <c r="X60" s="36" t="str">
        <f t="shared" si="12"/>
        <v>II</v>
      </c>
      <c r="Y60" s="25" t="str">
        <f t="shared" si="13"/>
        <v xml:space="preserve"> ACEPTADO CON CONTROLES</v>
      </c>
      <c r="Z60" s="26">
        <v>4</v>
      </c>
      <c r="AA60" s="36" t="s">
        <v>103</v>
      </c>
      <c r="AB60" s="27" t="s">
        <v>56</v>
      </c>
      <c r="AC60" s="28" t="s">
        <v>57</v>
      </c>
      <c r="AD60" s="28" t="s">
        <v>57</v>
      </c>
      <c r="AE60" s="15" t="s">
        <v>58</v>
      </c>
      <c r="AF60" s="21" t="s">
        <v>111</v>
      </c>
      <c r="AG60" s="15" t="s">
        <v>57</v>
      </c>
      <c r="AH60" s="27" t="s">
        <v>56</v>
      </c>
    </row>
    <row r="61" spans="1:34" ht="150" customHeight="1" x14ac:dyDescent="0.25">
      <c r="A61" s="24" t="s">
        <v>144</v>
      </c>
      <c r="B61" s="15" t="s">
        <v>323</v>
      </c>
      <c r="C61" s="15" t="s">
        <v>143</v>
      </c>
      <c r="D61" s="15" t="s">
        <v>145</v>
      </c>
      <c r="E61" s="15" t="s">
        <v>50</v>
      </c>
      <c r="F61" s="15" t="s">
        <v>146</v>
      </c>
      <c r="G61" s="15" t="s">
        <v>122</v>
      </c>
      <c r="H61" s="34"/>
      <c r="I61" s="35"/>
      <c r="J61" s="34"/>
      <c r="K61" s="36"/>
      <c r="L61" s="32" t="s">
        <v>116</v>
      </c>
      <c r="M61" s="20" t="s">
        <v>113</v>
      </c>
      <c r="N61" s="20" t="s">
        <v>114</v>
      </c>
      <c r="O61" s="17" t="s">
        <v>54</v>
      </c>
      <c r="P61" s="17" t="s">
        <v>54</v>
      </c>
      <c r="Q61" s="21" t="s">
        <v>115</v>
      </c>
      <c r="R61" s="24">
        <v>2</v>
      </c>
      <c r="S61" s="24">
        <v>1</v>
      </c>
      <c r="T61" s="42">
        <f t="shared" si="9"/>
        <v>2</v>
      </c>
      <c r="U61" s="22" t="str">
        <f t="shared" si="10"/>
        <v>BAJO</v>
      </c>
      <c r="V61" s="43">
        <v>100</v>
      </c>
      <c r="W61" s="34">
        <f t="shared" si="11"/>
        <v>200</v>
      </c>
      <c r="X61" s="36" t="str">
        <f t="shared" si="12"/>
        <v>II</v>
      </c>
      <c r="Y61" s="25" t="str">
        <f t="shared" si="13"/>
        <v xml:space="preserve"> ACEPTADO CON CONTROLES</v>
      </c>
      <c r="Z61" s="26">
        <v>4</v>
      </c>
      <c r="AA61" s="36" t="s">
        <v>103</v>
      </c>
      <c r="AB61" s="27" t="s">
        <v>56</v>
      </c>
      <c r="AC61" s="28" t="s">
        <v>57</v>
      </c>
      <c r="AD61" s="28" t="s">
        <v>57</v>
      </c>
      <c r="AE61" s="15" t="s">
        <v>58</v>
      </c>
      <c r="AF61" s="21" t="s">
        <v>111</v>
      </c>
      <c r="AG61" s="15" t="s">
        <v>166</v>
      </c>
      <c r="AH61" s="27" t="s">
        <v>56</v>
      </c>
    </row>
    <row r="62" spans="1:34" ht="45" customHeight="1" x14ac:dyDescent="0.25">
      <c r="A62" s="135" t="s">
        <v>167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7"/>
    </row>
    <row r="63" spans="1:34" ht="150" customHeight="1" x14ac:dyDescent="0.25">
      <c r="A63" s="40" t="s">
        <v>144</v>
      </c>
      <c r="B63" s="15" t="s">
        <v>323</v>
      </c>
      <c r="C63" s="41" t="s">
        <v>168</v>
      </c>
      <c r="D63" s="16" t="s">
        <v>169</v>
      </c>
      <c r="E63" s="16" t="s">
        <v>50</v>
      </c>
      <c r="F63" s="15" t="s">
        <v>170</v>
      </c>
      <c r="G63" s="15" t="s">
        <v>122</v>
      </c>
      <c r="H63" s="34"/>
      <c r="I63" s="35"/>
      <c r="J63" s="34"/>
      <c r="K63" s="36"/>
      <c r="L63" s="19" t="s">
        <v>73</v>
      </c>
      <c r="M63" s="20" t="s">
        <v>74</v>
      </c>
      <c r="N63" s="20" t="s">
        <v>75</v>
      </c>
      <c r="O63" s="45" t="s">
        <v>54</v>
      </c>
      <c r="P63" s="21" t="s">
        <v>76</v>
      </c>
      <c r="Q63" s="21" t="s">
        <v>77</v>
      </c>
      <c r="R63" s="46">
        <v>2</v>
      </c>
      <c r="S63" s="46">
        <v>2</v>
      </c>
      <c r="T63" s="47">
        <f t="shared" ref="T63:T82" si="14">+R63*S63</f>
        <v>4</v>
      </c>
      <c r="U63" s="46" t="str">
        <f t="shared" ref="U63:U81" si="15">IF(AND(T63&lt;=40,T63&gt;=24),"MUY ALTO",IF(AND(T63&lt;=20,T63&gt;=10),"ALTO ",IF(AND(T63&lt;=8,T63&gt;=6),"MEDIO",IF(AND(T63&lt;=4,T63&gt;=2),"BAJO",))))</f>
        <v>BAJO</v>
      </c>
      <c r="V63" s="48">
        <v>10</v>
      </c>
      <c r="W63" s="48">
        <f t="shared" ref="W63:W82" si="16">+V63*T63</f>
        <v>40</v>
      </c>
      <c r="X63" s="48" t="str">
        <f t="shared" ref="X63:X82" si="17">IF(AND(W63&lt;=4000,W63&gt;=600),"I",IF(AND(W63&lt;=500,W63&gt;=150),"II",IF(AND(W63&lt;=120,W63&gt;=40),"III",IF(AND(W63=20),"IV",))))</f>
        <v>III</v>
      </c>
      <c r="Y63" s="25" t="str">
        <f t="shared" ref="Y63:Y82" si="18">IF((X63&lt;="I"),"No. ACEPTADO",IF((X63&lt;="II")," ACEPTADO CON CONTROLES",IF((X63&lt;="III"),"ACEPTADO ",IF((X63&lt;="IV"),"ACEPTADO"))))</f>
        <v xml:space="preserve">ACEPTADO </v>
      </c>
      <c r="Z63" s="27">
        <v>3</v>
      </c>
      <c r="AA63" s="27" t="s">
        <v>171</v>
      </c>
      <c r="AB63" s="27" t="s">
        <v>172</v>
      </c>
      <c r="AC63" s="49" t="s">
        <v>54</v>
      </c>
      <c r="AD63" s="20" t="s">
        <v>54</v>
      </c>
      <c r="AE63" s="20" t="s">
        <v>54</v>
      </c>
      <c r="AF63" s="20" t="s">
        <v>78</v>
      </c>
      <c r="AG63" s="20" t="s">
        <v>57</v>
      </c>
      <c r="AH63" s="20" t="s">
        <v>173</v>
      </c>
    </row>
    <row r="64" spans="1:34" ht="150" customHeight="1" x14ac:dyDescent="0.25">
      <c r="A64" s="40" t="s">
        <v>144</v>
      </c>
      <c r="B64" s="15" t="s">
        <v>323</v>
      </c>
      <c r="C64" s="41" t="s">
        <v>168</v>
      </c>
      <c r="D64" s="16" t="s">
        <v>169</v>
      </c>
      <c r="E64" s="16" t="s">
        <v>50</v>
      </c>
      <c r="F64" s="15" t="s">
        <v>170</v>
      </c>
      <c r="G64" s="15" t="s">
        <v>122</v>
      </c>
      <c r="H64" s="34"/>
      <c r="I64" s="35"/>
      <c r="J64" s="34"/>
      <c r="K64" s="36"/>
      <c r="L64" s="19" t="s">
        <v>79</v>
      </c>
      <c r="M64" s="20" t="s">
        <v>74</v>
      </c>
      <c r="N64" s="20" t="s">
        <v>80</v>
      </c>
      <c r="O64" s="21" t="s">
        <v>54</v>
      </c>
      <c r="P64" s="21" t="s">
        <v>76</v>
      </c>
      <c r="Q64" s="21" t="s">
        <v>77</v>
      </c>
      <c r="R64" s="50">
        <v>2</v>
      </c>
      <c r="S64" s="50">
        <v>2</v>
      </c>
      <c r="T64" s="47">
        <f t="shared" si="14"/>
        <v>4</v>
      </c>
      <c r="U64" s="46" t="str">
        <f t="shared" si="15"/>
        <v>BAJO</v>
      </c>
      <c r="V64" s="48">
        <v>10</v>
      </c>
      <c r="W64" s="48">
        <f t="shared" si="16"/>
        <v>40</v>
      </c>
      <c r="X64" s="48" t="str">
        <f t="shared" si="17"/>
        <v>III</v>
      </c>
      <c r="Y64" s="25" t="str">
        <f t="shared" si="18"/>
        <v xml:space="preserve">ACEPTADO </v>
      </c>
      <c r="Z64" s="27">
        <v>3</v>
      </c>
      <c r="AA64" s="27" t="s">
        <v>174</v>
      </c>
      <c r="AB64" s="27" t="s">
        <v>173</v>
      </c>
      <c r="AC64" s="20" t="s">
        <v>54</v>
      </c>
      <c r="AD64" s="20" t="s">
        <v>54</v>
      </c>
      <c r="AE64" s="20" t="s">
        <v>54</v>
      </c>
      <c r="AF64" s="20" t="s">
        <v>82</v>
      </c>
      <c r="AG64" s="20" t="s">
        <v>54</v>
      </c>
      <c r="AH64" s="20" t="s">
        <v>175</v>
      </c>
    </row>
    <row r="65" spans="1:34" ht="150" customHeight="1" x14ac:dyDescent="0.25">
      <c r="A65" s="40" t="s">
        <v>144</v>
      </c>
      <c r="B65" s="15" t="s">
        <v>323</v>
      </c>
      <c r="C65" s="41" t="s">
        <v>168</v>
      </c>
      <c r="D65" s="16" t="s">
        <v>169</v>
      </c>
      <c r="E65" s="16" t="s">
        <v>50</v>
      </c>
      <c r="F65" s="15" t="s">
        <v>170</v>
      </c>
      <c r="G65" s="15" t="s">
        <v>122</v>
      </c>
      <c r="H65" s="34"/>
      <c r="I65" s="35"/>
      <c r="J65" s="34"/>
      <c r="K65" s="36"/>
      <c r="L65" s="19" t="s">
        <v>148</v>
      </c>
      <c r="M65" s="20" t="s">
        <v>74</v>
      </c>
      <c r="N65" s="20" t="s">
        <v>149</v>
      </c>
      <c r="O65" s="21" t="s">
        <v>54</v>
      </c>
      <c r="P65" s="21" t="s">
        <v>54</v>
      </c>
      <c r="Q65" s="21" t="s">
        <v>150</v>
      </c>
      <c r="R65" s="50">
        <v>2</v>
      </c>
      <c r="S65" s="50">
        <v>1</v>
      </c>
      <c r="T65" s="47">
        <f t="shared" si="14"/>
        <v>2</v>
      </c>
      <c r="U65" s="46" t="str">
        <f t="shared" si="15"/>
        <v>BAJO</v>
      </c>
      <c r="V65" s="48">
        <v>100</v>
      </c>
      <c r="W65" s="48">
        <f t="shared" si="16"/>
        <v>200</v>
      </c>
      <c r="X65" s="48" t="str">
        <f t="shared" si="17"/>
        <v>II</v>
      </c>
      <c r="Y65" s="25" t="str">
        <f t="shared" si="18"/>
        <v xml:space="preserve"> ACEPTADO CON CONTROLES</v>
      </c>
      <c r="Z65" s="27">
        <v>3</v>
      </c>
      <c r="AA65" s="27" t="s">
        <v>176</v>
      </c>
      <c r="AB65" s="27" t="s">
        <v>50</v>
      </c>
      <c r="AC65" s="20" t="s">
        <v>54</v>
      </c>
      <c r="AD65" s="20" t="s">
        <v>54</v>
      </c>
      <c r="AE65" s="20" t="s">
        <v>54</v>
      </c>
      <c r="AF65" s="20" t="s">
        <v>82</v>
      </c>
      <c r="AG65" s="20" t="s">
        <v>57</v>
      </c>
      <c r="AH65" s="20" t="s">
        <v>50</v>
      </c>
    </row>
    <row r="66" spans="1:34" ht="150" customHeight="1" x14ac:dyDescent="0.25">
      <c r="A66" s="40" t="s">
        <v>144</v>
      </c>
      <c r="B66" s="15" t="s">
        <v>323</v>
      </c>
      <c r="C66" s="41" t="s">
        <v>168</v>
      </c>
      <c r="D66" s="16" t="s">
        <v>169</v>
      </c>
      <c r="E66" s="16" t="s">
        <v>50</v>
      </c>
      <c r="F66" s="15" t="s">
        <v>170</v>
      </c>
      <c r="G66" s="15" t="s">
        <v>122</v>
      </c>
      <c r="H66" s="34"/>
      <c r="I66" s="35"/>
      <c r="J66" s="34"/>
      <c r="K66" s="36"/>
      <c r="L66" s="19" t="s">
        <v>151</v>
      </c>
      <c r="M66" s="20" t="s">
        <v>74</v>
      </c>
      <c r="N66" s="20" t="s">
        <v>152</v>
      </c>
      <c r="O66" s="21" t="s">
        <v>54</v>
      </c>
      <c r="P66" s="21" t="s">
        <v>54</v>
      </c>
      <c r="Q66" s="21" t="s">
        <v>115</v>
      </c>
      <c r="R66" s="50">
        <v>2</v>
      </c>
      <c r="S66" s="50">
        <v>1</v>
      </c>
      <c r="T66" s="47">
        <f t="shared" si="14"/>
        <v>2</v>
      </c>
      <c r="U66" s="46" t="str">
        <f t="shared" si="15"/>
        <v>BAJO</v>
      </c>
      <c r="V66" s="48">
        <v>10</v>
      </c>
      <c r="W66" s="48">
        <f t="shared" si="16"/>
        <v>20</v>
      </c>
      <c r="X66" s="48" t="str">
        <f t="shared" si="17"/>
        <v>IV</v>
      </c>
      <c r="Y66" s="25" t="str">
        <f t="shared" si="18"/>
        <v>ACEPTADO</v>
      </c>
      <c r="Z66" s="27">
        <v>3</v>
      </c>
      <c r="AA66" s="27" t="s">
        <v>177</v>
      </c>
      <c r="AB66" s="27" t="s">
        <v>50</v>
      </c>
      <c r="AC66" s="20" t="s">
        <v>57</v>
      </c>
      <c r="AD66" s="20" t="s">
        <v>54</v>
      </c>
      <c r="AE66" s="20" t="s">
        <v>54</v>
      </c>
      <c r="AF66" s="20" t="s">
        <v>82</v>
      </c>
      <c r="AG66" s="20" t="s">
        <v>54</v>
      </c>
      <c r="AH66" s="20" t="s">
        <v>50</v>
      </c>
    </row>
    <row r="67" spans="1:34" ht="150" customHeight="1" x14ac:dyDescent="0.25">
      <c r="A67" s="40" t="s">
        <v>144</v>
      </c>
      <c r="B67" s="15" t="s">
        <v>323</v>
      </c>
      <c r="C67" s="41" t="s">
        <v>168</v>
      </c>
      <c r="D67" s="16" t="s">
        <v>169</v>
      </c>
      <c r="E67" s="16" t="s">
        <v>50</v>
      </c>
      <c r="F67" s="15" t="s">
        <v>170</v>
      </c>
      <c r="G67" s="15" t="s">
        <v>122</v>
      </c>
      <c r="H67" s="34"/>
      <c r="I67" s="35"/>
      <c r="J67" s="34"/>
      <c r="K67" s="36"/>
      <c r="L67" s="19" t="s">
        <v>60</v>
      </c>
      <c r="M67" s="20" t="s">
        <v>61</v>
      </c>
      <c r="N67" s="20" t="s">
        <v>178</v>
      </c>
      <c r="O67" s="21" t="s">
        <v>54</v>
      </c>
      <c r="P67" s="21" t="s">
        <v>54</v>
      </c>
      <c r="Q67" s="21" t="s">
        <v>155</v>
      </c>
      <c r="R67" s="50">
        <v>2</v>
      </c>
      <c r="S67" s="50">
        <v>2</v>
      </c>
      <c r="T67" s="47">
        <f t="shared" si="14"/>
        <v>4</v>
      </c>
      <c r="U67" s="46" t="str">
        <f t="shared" si="15"/>
        <v>BAJO</v>
      </c>
      <c r="V67" s="48">
        <v>10</v>
      </c>
      <c r="W67" s="48">
        <f t="shared" si="16"/>
        <v>40</v>
      </c>
      <c r="X67" s="48" t="str">
        <f t="shared" si="17"/>
        <v>III</v>
      </c>
      <c r="Y67" s="25" t="str">
        <f t="shared" si="18"/>
        <v xml:space="preserve">ACEPTADO </v>
      </c>
      <c r="Z67" s="27">
        <v>3</v>
      </c>
      <c r="AA67" s="27" t="s">
        <v>179</v>
      </c>
      <c r="AB67" s="27" t="s">
        <v>173</v>
      </c>
      <c r="AC67" s="20" t="s">
        <v>57</v>
      </c>
      <c r="AD67" s="20" t="s">
        <v>57</v>
      </c>
      <c r="AE67" s="20" t="s">
        <v>57</v>
      </c>
      <c r="AF67" s="20" t="s">
        <v>157</v>
      </c>
      <c r="AG67" s="20" t="s">
        <v>180</v>
      </c>
      <c r="AH67" s="20" t="s">
        <v>181</v>
      </c>
    </row>
    <row r="68" spans="1:34" ht="150" customHeight="1" x14ac:dyDescent="0.25">
      <c r="A68" s="40" t="s">
        <v>144</v>
      </c>
      <c r="B68" s="15" t="s">
        <v>323</v>
      </c>
      <c r="C68" s="41" t="s">
        <v>168</v>
      </c>
      <c r="D68" s="16" t="s">
        <v>169</v>
      </c>
      <c r="E68" s="16" t="s">
        <v>50</v>
      </c>
      <c r="F68" s="15" t="s">
        <v>170</v>
      </c>
      <c r="G68" s="15" t="s">
        <v>122</v>
      </c>
      <c r="H68" s="34"/>
      <c r="I68" s="35"/>
      <c r="J68" s="34"/>
      <c r="K68" s="36"/>
      <c r="L68" s="19" t="s">
        <v>182</v>
      </c>
      <c r="M68" s="20" t="s">
        <v>61</v>
      </c>
      <c r="N68" s="20" t="s">
        <v>125</v>
      </c>
      <c r="O68" s="21" t="s">
        <v>54</v>
      </c>
      <c r="P68" s="21" t="s">
        <v>54</v>
      </c>
      <c r="Q68" s="21" t="s">
        <v>126</v>
      </c>
      <c r="R68" s="50">
        <v>2</v>
      </c>
      <c r="S68" s="50">
        <v>1</v>
      </c>
      <c r="T68" s="47">
        <f t="shared" si="14"/>
        <v>2</v>
      </c>
      <c r="U68" s="46" t="str">
        <f t="shared" si="15"/>
        <v>BAJO</v>
      </c>
      <c r="V68" s="48">
        <v>10</v>
      </c>
      <c r="W68" s="48">
        <f t="shared" si="16"/>
        <v>20</v>
      </c>
      <c r="X68" s="48" t="str">
        <f t="shared" si="17"/>
        <v>IV</v>
      </c>
      <c r="Y68" s="25" t="str">
        <f t="shared" si="18"/>
        <v>ACEPTADO</v>
      </c>
      <c r="Z68" s="27">
        <v>3</v>
      </c>
      <c r="AA68" s="27" t="s">
        <v>183</v>
      </c>
      <c r="AB68" s="27" t="s">
        <v>181</v>
      </c>
      <c r="AC68" s="20" t="s">
        <v>57</v>
      </c>
      <c r="AD68" s="20" t="s">
        <v>57</v>
      </c>
      <c r="AE68" s="20" t="s">
        <v>57</v>
      </c>
      <c r="AF68" s="20" t="s">
        <v>159</v>
      </c>
      <c r="AG68" s="20" t="s">
        <v>184</v>
      </c>
      <c r="AH68" s="20" t="s">
        <v>56</v>
      </c>
    </row>
    <row r="69" spans="1:34" ht="150" customHeight="1" x14ac:dyDescent="0.25">
      <c r="A69" s="40" t="s">
        <v>144</v>
      </c>
      <c r="B69" s="15" t="s">
        <v>323</v>
      </c>
      <c r="C69" s="41" t="s">
        <v>168</v>
      </c>
      <c r="D69" s="16" t="s">
        <v>169</v>
      </c>
      <c r="E69" s="16" t="s">
        <v>50</v>
      </c>
      <c r="F69" s="15" t="s">
        <v>170</v>
      </c>
      <c r="G69" s="15" t="s">
        <v>122</v>
      </c>
      <c r="H69" s="34"/>
      <c r="I69" s="35"/>
      <c r="J69" s="34"/>
      <c r="K69" s="36"/>
      <c r="L69" s="19" t="s">
        <v>185</v>
      </c>
      <c r="M69" s="20" t="s">
        <v>61</v>
      </c>
      <c r="N69" s="20" t="s">
        <v>186</v>
      </c>
      <c r="O69" s="21" t="s">
        <v>57</v>
      </c>
      <c r="P69" s="21" t="s">
        <v>57</v>
      </c>
      <c r="Q69" s="21" t="s">
        <v>187</v>
      </c>
      <c r="R69" s="50"/>
      <c r="S69" s="50">
        <v>1</v>
      </c>
      <c r="T69" s="47">
        <f t="shared" si="14"/>
        <v>0</v>
      </c>
      <c r="U69" s="46" t="str">
        <f>IF(AND(T69&lt;=40,T69&gt;=24),"MUY ALTO",IF(AND(T69&lt;=20,T69&gt;=10),"ALTO ",IF(AND(T69&lt;=8,T69&gt;=6),"MEDIO",IF(AND(T69&lt;=4,T69&gt;=0),"BAJO",))))</f>
        <v>BAJO</v>
      </c>
      <c r="V69" s="48">
        <v>100</v>
      </c>
      <c r="W69" s="48">
        <f t="shared" si="16"/>
        <v>0</v>
      </c>
      <c r="X69" s="48" t="str">
        <f>IF(AND(W69&lt;=4000,W69&gt;=600),"I",IF(AND(W69&lt;=500,W69&gt;=150),"II",IF(AND(W69&lt;=120,W69&gt;=40),"III",IF(AND(W69=0),"IV",))))</f>
        <v>IV</v>
      </c>
      <c r="Y69" s="25" t="str">
        <f t="shared" si="18"/>
        <v>ACEPTADO</v>
      </c>
      <c r="Z69" s="27">
        <v>3</v>
      </c>
      <c r="AA69" s="27" t="s">
        <v>188</v>
      </c>
      <c r="AB69" s="27" t="s">
        <v>181</v>
      </c>
      <c r="AC69" s="20" t="s">
        <v>57</v>
      </c>
      <c r="AD69" s="20" t="s">
        <v>57</v>
      </c>
      <c r="AE69" s="20" t="s">
        <v>57</v>
      </c>
      <c r="AF69" s="20" t="s">
        <v>189</v>
      </c>
      <c r="AG69" s="20" t="s">
        <v>57</v>
      </c>
      <c r="AH69" s="20" t="s">
        <v>56</v>
      </c>
    </row>
    <row r="70" spans="1:34" ht="150" customHeight="1" x14ac:dyDescent="0.25">
      <c r="A70" s="40" t="s">
        <v>144</v>
      </c>
      <c r="B70" s="15" t="s">
        <v>323</v>
      </c>
      <c r="C70" s="41" t="s">
        <v>168</v>
      </c>
      <c r="D70" s="16" t="s">
        <v>169</v>
      </c>
      <c r="E70" s="16" t="s">
        <v>50</v>
      </c>
      <c r="F70" s="15" t="s">
        <v>170</v>
      </c>
      <c r="G70" s="15" t="s">
        <v>122</v>
      </c>
      <c r="H70" s="34"/>
      <c r="I70" s="35"/>
      <c r="J70" s="34"/>
      <c r="K70" s="36"/>
      <c r="L70" s="19" t="s">
        <v>135</v>
      </c>
      <c r="M70" s="20" t="s">
        <v>136</v>
      </c>
      <c r="N70" s="20" t="s">
        <v>137</v>
      </c>
      <c r="O70" s="21" t="s">
        <v>57</v>
      </c>
      <c r="P70" s="21" t="s">
        <v>57</v>
      </c>
      <c r="Q70" s="21" t="s">
        <v>138</v>
      </c>
      <c r="R70" s="50">
        <v>2</v>
      </c>
      <c r="S70" s="50">
        <v>1</v>
      </c>
      <c r="T70" s="47">
        <f t="shared" si="14"/>
        <v>2</v>
      </c>
      <c r="U70" s="46" t="str">
        <f>IF(AND(T70&lt;=40,T70&gt;=24),"MUY ALTO",IF(AND(T70&lt;=20,T70&gt;=10),"ALTO ",IF(AND(T70&lt;=8,T70&gt;=6),"MEDIO",IF(AND(T70&lt;=4,T70&gt;=2),"BAJO",))))</f>
        <v>BAJO</v>
      </c>
      <c r="V70" s="48">
        <v>10</v>
      </c>
      <c r="W70" s="48">
        <f t="shared" si="16"/>
        <v>20</v>
      </c>
      <c r="X70" s="48" t="str">
        <f t="shared" si="17"/>
        <v>IV</v>
      </c>
      <c r="Y70" s="25" t="str">
        <f t="shared" si="18"/>
        <v>ACEPTADO</v>
      </c>
      <c r="Z70" s="27">
        <v>3</v>
      </c>
      <c r="AA70" s="27" t="s">
        <v>63</v>
      </c>
      <c r="AB70" s="27" t="s">
        <v>181</v>
      </c>
      <c r="AC70" s="20" t="s">
        <v>57</v>
      </c>
      <c r="AD70" s="20" t="s">
        <v>57</v>
      </c>
      <c r="AE70" s="20" t="s">
        <v>57</v>
      </c>
      <c r="AF70" s="20" t="s">
        <v>140</v>
      </c>
      <c r="AG70" s="20" t="s">
        <v>57</v>
      </c>
      <c r="AH70" s="20" t="s">
        <v>190</v>
      </c>
    </row>
    <row r="71" spans="1:34" ht="150" customHeight="1" x14ac:dyDescent="0.25">
      <c r="A71" s="40" t="s">
        <v>144</v>
      </c>
      <c r="B71" s="15" t="s">
        <v>323</v>
      </c>
      <c r="C71" s="41" t="s">
        <v>168</v>
      </c>
      <c r="D71" s="16" t="s">
        <v>169</v>
      </c>
      <c r="E71" s="16" t="s">
        <v>50</v>
      </c>
      <c r="F71" s="15" t="s">
        <v>170</v>
      </c>
      <c r="G71" s="15" t="s">
        <v>122</v>
      </c>
      <c r="H71" s="34"/>
      <c r="I71" s="35"/>
      <c r="J71" s="34"/>
      <c r="K71" s="36"/>
      <c r="L71" s="19" t="s">
        <v>142</v>
      </c>
      <c r="M71" s="20" t="s">
        <v>136</v>
      </c>
      <c r="N71" s="20" t="s">
        <v>137</v>
      </c>
      <c r="O71" s="21" t="s">
        <v>57</v>
      </c>
      <c r="P71" s="21" t="s">
        <v>57</v>
      </c>
      <c r="Q71" s="21" t="s">
        <v>138</v>
      </c>
      <c r="R71" s="50">
        <v>2</v>
      </c>
      <c r="S71" s="50">
        <v>1</v>
      </c>
      <c r="T71" s="47">
        <f t="shared" si="14"/>
        <v>2</v>
      </c>
      <c r="U71" s="46" t="str">
        <f t="shared" si="15"/>
        <v>BAJO</v>
      </c>
      <c r="V71" s="48">
        <v>10</v>
      </c>
      <c r="W71" s="48">
        <f t="shared" si="16"/>
        <v>20</v>
      </c>
      <c r="X71" s="48" t="str">
        <f t="shared" si="17"/>
        <v>IV</v>
      </c>
      <c r="Y71" s="25" t="str">
        <f t="shared" si="18"/>
        <v>ACEPTADO</v>
      </c>
      <c r="Z71" s="27">
        <v>3</v>
      </c>
      <c r="AA71" s="27" t="s">
        <v>63</v>
      </c>
      <c r="AB71" s="27" t="s">
        <v>50</v>
      </c>
      <c r="AC71" s="20" t="s">
        <v>57</v>
      </c>
      <c r="AD71" s="20" t="s">
        <v>57</v>
      </c>
      <c r="AE71" s="20" t="s">
        <v>57</v>
      </c>
      <c r="AF71" s="20" t="s">
        <v>140</v>
      </c>
      <c r="AG71" s="20" t="s">
        <v>54</v>
      </c>
      <c r="AH71" s="20" t="s">
        <v>181</v>
      </c>
    </row>
    <row r="72" spans="1:34" ht="150" customHeight="1" x14ac:dyDescent="0.25">
      <c r="A72" s="40" t="s">
        <v>144</v>
      </c>
      <c r="B72" s="15" t="s">
        <v>323</v>
      </c>
      <c r="C72" s="41" t="s">
        <v>168</v>
      </c>
      <c r="D72" s="16" t="s">
        <v>169</v>
      </c>
      <c r="E72" s="16" t="s">
        <v>50</v>
      </c>
      <c r="F72" s="15" t="s">
        <v>170</v>
      </c>
      <c r="G72" s="15" t="s">
        <v>122</v>
      </c>
      <c r="H72" s="34"/>
      <c r="I72" s="35"/>
      <c r="J72" s="34"/>
      <c r="K72" s="36"/>
      <c r="L72" s="19" t="s">
        <v>71</v>
      </c>
      <c r="M72" s="20" t="s">
        <v>72</v>
      </c>
      <c r="N72" s="20" t="s">
        <v>67</v>
      </c>
      <c r="O72" s="21" t="s">
        <v>57</v>
      </c>
      <c r="P72" s="21" t="s">
        <v>57</v>
      </c>
      <c r="Q72" s="21" t="s">
        <v>68</v>
      </c>
      <c r="R72" s="50">
        <v>2</v>
      </c>
      <c r="S72" s="50">
        <v>1</v>
      </c>
      <c r="T72" s="47">
        <f t="shared" si="14"/>
        <v>2</v>
      </c>
      <c r="U72" s="46" t="str">
        <f t="shared" si="15"/>
        <v>BAJO</v>
      </c>
      <c r="V72" s="48">
        <v>10</v>
      </c>
      <c r="W72" s="48">
        <f t="shared" si="16"/>
        <v>20</v>
      </c>
      <c r="X72" s="48" t="str">
        <f t="shared" si="17"/>
        <v>IV</v>
      </c>
      <c r="Y72" s="25" t="str">
        <f t="shared" si="18"/>
        <v>ACEPTADO</v>
      </c>
      <c r="Z72" s="27">
        <v>3</v>
      </c>
      <c r="AA72" s="27" t="s">
        <v>69</v>
      </c>
      <c r="AB72" s="27" t="s">
        <v>181</v>
      </c>
      <c r="AC72" s="20" t="s">
        <v>57</v>
      </c>
      <c r="AD72" s="20" t="s">
        <v>57</v>
      </c>
      <c r="AE72" s="20" t="s">
        <v>57</v>
      </c>
      <c r="AF72" s="20" t="s">
        <v>70</v>
      </c>
      <c r="AG72" s="20" t="s">
        <v>57</v>
      </c>
      <c r="AH72" s="20" t="s">
        <v>172</v>
      </c>
    </row>
    <row r="73" spans="1:34" ht="120" x14ac:dyDescent="0.25">
      <c r="A73" s="40" t="s">
        <v>144</v>
      </c>
      <c r="B73" s="15" t="s">
        <v>323</v>
      </c>
      <c r="C73" s="41" t="s">
        <v>168</v>
      </c>
      <c r="D73" s="16" t="s">
        <v>169</v>
      </c>
      <c r="E73" s="16" t="s">
        <v>50</v>
      </c>
      <c r="F73" s="15" t="s">
        <v>170</v>
      </c>
      <c r="G73" s="15" t="s">
        <v>122</v>
      </c>
      <c r="H73" s="34"/>
      <c r="I73" s="35"/>
      <c r="J73" s="34"/>
      <c r="K73" s="36"/>
      <c r="L73" s="19" t="s">
        <v>191</v>
      </c>
      <c r="M73" s="20" t="s">
        <v>72</v>
      </c>
      <c r="N73" s="20" t="s">
        <v>67</v>
      </c>
      <c r="O73" s="21" t="s">
        <v>57</v>
      </c>
      <c r="P73" s="21" t="s">
        <v>57</v>
      </c>
      <c r="Q73" s="21" t="s">
        <v>68</v>
      </c>
      <c r="R73" s="50">
        <v>2</v>
      </c>
      <c r="S73" s="50">
        <v>1</v>
      </c>
      <c r="T73" s="47">
        <f t="shared" si="14"/>
        <v>2</v>
      </c>
      <c r="U73" s="46" t="str">
        <f t="shared" si="15"/>
        <v>BAJO</v>
      </c>
      <c r="V73" s="48">
        <v>10</v>
      </c>
      <c r="W73" s="48">
        <f t="shared" si="16"/>
        <v>20</v>
      </c>
      <c r="X73" s="48" t="str">
        <f>IF(AND(W73&lt;=4000,W73&gt;=600),"I",IF(AND(W73&lt;=500,W73&gt;=150),"II",IF(AND(W73&lt;=120,W73&gt;=40),"III",IF(AND(W73=20),"IV",))))</f>
        <v>IV</v>
      </c>
      <c r="Y73" s="25" t="str">
        <f t="shared" si="18"/>
        <v>ACEPTADO</v>
      </c>
      <c r="Z73" s="27">
        <v>3</v>
      </c>
      <c r="AA73" s="27" t="s">
        <v>69</v>
      </c>
      <c r="AB73" s="27" t="s">
        <v>50</v>
      </c>
      <c r="AC73" s="20" t="s">
        <v>57</v>
      </c>
      <c r="AD73" s="20" t="s">
        <v>57</v>
      </c>
      <c r="AE73" s="20" t="s">
        <v>57</v>
      </c>
      <c r="AF73" s="20" t="s">
        <v>192</v>
      </c>
      <c r="AG73" s="20" t="s">
        <v>57</v>
      </c>
      <c r="AH73" s="20" t="s">
        <v>181</v>
      </c>
    </row>
    <row r="74" spans="1:34" ht="120" x14ac:dyDescent="0.25">
      <c r="A74" s="40" t="s">
        <v>144</v>
      </c>
      <c r="B74" s="15" t="s">
        <v>323</v>
      </c>
      <c r="C74" s="41" t="s">
        <v>168</v>
      </c>
      <c r="D74" s="16" t="s">
        <v>169</v>
      </c>
      <c r="E74" s="16" t="s">
        <v>50</v>
      </c>
      <c r="F74" s="15" t="s">
        <v>170</v>
      </c>
      <c r="G74" s="15" t="s">
        <v>122</v>
      </c>
      <c r="H74" s="34"/>
      <c r="I74" s="35"/>
      <c r="J74" s="34"/>
      <c r="K74" s="36"/>
      <c r="L74" s="19" t="s">
        <v>90</v>
      </c>
      <c r="M74" s="20" t="s">
        <v>84</v>
      </c>
      <c r="N74" s="20" t="s">
        <v>91</v>
      </c>
      <c r="O74" s="15" t="s">
        <v>92</v>
      </c>
      <c r="P74" s="21" t="s">
        <v>193</v>
      </c>
      <c r="Q74" s="21" t="s">
        <v>86</v>
      </c>
      <c r="R74" s="50">
        <v>2</v>
      </c>
      <c r="S74" s="50">
        <v>4</v>
      </c>
      <c r="T74" s="47">
        <f t="shared" si="14"/>
        <v>8</v>
      </c>
      <c r="U74" s="46" t="str">
        <f t="shared" si="15"/>
        <v>MEDIO</v>
      </c>
      <c r="V74" s="48">
        <v>10</v>
      </c>
      <c r="W74" s="48">
        <f t="shared" si="16"/>
        <v>80</v>
      </c>
      <c r="X74" s="48" t="str">
        <f t="shared" si="17"/>
        <v>III</v>
      </c>
      <c r="Y74" s="25" t="str">
        <f t="shared" si="18"/>
        <v xml:space="preserve">ACEPTADO </v>
      </c>
      <c r="Z74" s="27">
        <v>3</v>
      </c>
      <c r="AA74" s="27" t="s">
        <v>93</v>
      </c>
      <c r="AB74" s="27" t="s">
        <v>56</v>
      </c>
      <c r="AC74" s="20" t="s">
        <v>57</v>
      </c>
      <c r="AD74" s="20" t="s">
        <v>57</v>
      </c>
      <c r="AE74" s="20" t="s">
        <v>88</v>
      </c>
      <c r="AF74" s="20" t="s">
        <v>89</v>
      </c>
      <c r="AG74" s="20" t="s">
        <v>54</v>
      </c>
      <c r="AH74" s="20" t="s">
        <v>181</v>
      </c>
    </row>
    <row r="75" spans="1:34" ht="75" x14ac:dyDescent="0.25">
      <c r="A75" s="40" t="s">
        <v>144</v>
      </c>
      <c r="B75" s="15" t="s">
        <v>323</v>
      </c>
      <c r="C75" s="41" t="s">
        <v>168</v>
      </c>
      <c r="D75" s="16" t="s">
        <v>169</v>
      </c>
      <c r="E75" s="16" t="s">
        <v>50</v>
      </c>
      <c r="F75" s="15" t="s">
        <v>170</v>
      </c>
      <c r="G75" s="15" t="s">
        <v>122</v>
      </c>
      <c r="H75" s="34"/>
      <c r="I75" s="35"/>
      <c r="J75" s="34"/>
      <c r="K75" s="36"/>
      <c r="L75" s="19" t="s">
        <v>96</v>
      </c>
      <c r="M75" s="20" t="s">
        <v>97</v>
      </c>
      <c r="N75" s="20" t="s">
        <v>98</v>
      </c>
      <c r="O75" s="21" t="s">
        <v>54</v>
      </c>
      <c r="P75" s="21" t="s">
        <v>54</v>
      </c>
      <c r="Q75" s="21" t="s">
        <v>64</v>
      </c>
      <c r="R75" s="50">
        <v>2</v>
      </c>
      <c r="S75" s="50">
        <v>2</v>
      </c>
      <c r="T75" s="47">
        <f t="shared" si="14"/>
        <v>4</v>
      </c>
      <c r="U75" s="46" t="str">
        <f t="shared" si="15"/>
        <v>BAJO</v>
      </c>
      <c r="V75" s="48">
        <v>10</v>
      </c>
      <c r="W75" s="48">
        <f t="shared" si="16"/>
        <v>40</v>
      </c>
      <c r="X75" s="48" t="str">
        <f t="shared" si="17"/>
        <v>III</v>
      </c>
      <c r="Y75" s="25" t="str">
        <f t="shared" si="18"/>
        <v xml:space="preserve">ACEPTADO </v>
      </c>
      <c r="Z75" s="27">
        <v>3</v>
      </c>
      <c r="AA75" s="27" t="s">
        <v>194</v>
      </c>
      <c r="AB75" s="27" t="s">
        <v>181</v>
      </c>
      <c r="AC75" s="20" t="s">
        <v>57</v>
      </c>
      <c r="AD75" s="20" t="s">
        <v>57</v>
      </c>
      <c r="AE75" s="20" t="s">
        <v>57</v>
      </c>
      <c r="AF75" s="20" t="s">
        <v>100</v>
      </c>
      <c r="AG75" s="20" t="s">
        <v>57</v>
      </c>
      <c r="AH75" s="20" t="s">
        <v>181</v>
      </c>
    </row>
    <row r="76" spans="1:34" ht="96.75" customHeight="1" x14ac:dyDescent="0.25">
      <c r="A76" s="40" t="s">
        <v>144</v>
      </c>
      <c r="B76" s="15" t="s">
        <v>323</v>
      </c>
      <c r="C76" s="41" t="s">
        <v>168</v>
      </c>
      <c r="D76" s="16" t="s">
        <v>169</v>
      </c>
      <c r="E76" s="16" t="s">
        <v>50</v>
      </c>
      <c r="F76" s="15" t="s">
        <v>170</v>
      </c>
      <c r="G76" s="15" t="s">
        <v>122</v>
      </c>
      <c r="H76" s="34"/>
      <c r="I76" s="35"/>
      <c r="J76" s="34"/>
      <c r="K76" s="36"/>
      <c r="L76" s="19" t="s">
        <v>108</v>
      </c>
      <c r="M76" s="20" t="s">
        <v>97</v>
      </c>
      <c r="N76" s="20" t="s">
        <v>109</v>
      </c>
      <c r="O76" s="21" t="s">
        <v>54</v>
      </c>
      <c r="P76" s="21" t="s">
        <v>54</v>
      </c>
      <c r="Q76" s="21" t="s">
        <v>110</v>
      </c>
      <c r="R76" s="50">
        <v>2</v>
      </c>
      <c r="S76" s="50">
        <v>1</v>
      </c>
      <c r="T76" s="47">
        <f t="shared" si="14"/>
        <v>2</v>
      </c>
      <c r="U76" s="46" t="str">
        <f t="shared" si="15"/>
        <v>BAJO</v>
      </c>
      <c r="V76" s="48">
        <v>100</v>
      </c>
      <c r="W76" s="48">
        <f t="shared" si="16"/>
        <v>200</v>
      </c>
      <c r="X76" s="48" t="str">
        <f t="shared" si="17"/>
        <v>II</v>
      </c>
      <c r="Y76" s="25" t="str">
        <f t="shared" si="18"/>
        <v xml:space="preserve"> ACEPTADO CON CONTROLES</v>
      </c>
      <c r="Z76" s="27">
        <v>3</v>
      </c>
      <c r="AA76" s="27" t="s">
        <v>176</v>
      </c>
      <c r="AB76" s="27" t="s">
        <v>175</v>
      </c>
      <c r="AC76" s="20" t="s">
        <v>57</v>
      </c>
      <c r="AD76" s="20" t="s">
        <v>57</v>
      </c>
      <c r="AE76" s="20" t="s">
        <v>57</v>
      </c>
      <c r="AF76" s="20" t="s">
        <v>111</v>
      </c>
      <c r="AG76" s="20" t="s">
        <v>57</v>
      </c>
      <c r="AH76" s="20" t="s">
        <v>181</v>
      </c>
    </row>
    <row r="77" spans="1:34" ht="75" x14ac:dyDescent="0.25">
      <c r="A77" s="40" t="s">
        <v>144</v>
      </c>
      <c r="B77" s="15" t="s">
        <v>323</v>
      </c>
      <c r="C77" s="41" t="s">
        <v>168</v>
      </c>
      <c r="D77" s="16" t="s">
        <v>169</v>
      </c>
      <c r="E77" s="16" t="s">
        <v>50</v>
      </c>
      <c r="F77" s="15" t="s">
        <v>170</v>
      </c>
      <c r="G77" s="15" t="s">
        <v>122</v>
      </c>
      <c r="H77" s="34"/>
      <c r="I77" s="35"/>
      <c r="J77" s="34"/>
      <c r="K77" s="36"/>
      <c r="L77" s="19" t="s">
        <v>131</v>
      </c>
      <c r="M77" s="20" t="s">
        <v>97</v>
      </c>
      <c r="N77" s="20" t="s">
        <v>132</v>
      </c>
      <c r="O77" s="21" t="s">
        <v>54</v>
      </c>
      <c r="P77" s="21" t="s">
        <v>54</v>
      </c>
      <c r="Q77" s="21" t="s">
        <v>133</v>
      </c>
      <c r="R77" s="50">
        <v>2</v>
      </c>
      <c r="S77" s="50">
        <v>1</v>
      </c>
      <c r="T77" s="47">
        <f t="shared" si="14"/>
        <v>2</v>
      </c>
      <c r="U77" s="46" t="str">
        <f t="shared" si="15"/>
        <v>BAJO</v>
      </c>
      <c r="V77" s="48">
        <v>100</v>
      </c>
      <c r="W77" s="48">
        <f t="shared" si="16"/>
        <v>200</v>
      </c>
      <c r="X77" s="48" t="str">
        <f t="shared" si="17"/>
        <v>II</v>
      </c>
      <c r="Y77" s="25" t="str">
        <f t="shared" si="18"/>
        <v xml:space="preserve"> ACEPTADO CON CONTROLES</v>
      </c>
      <c r="Z77" s="27">
        <v>3</v>
      </c>
      <c r="AA77" s="27" t="s">
        <v>176</v>
      </c>
      <c r="AB77" s="27" t="s">
        <v>175</v>
      </c>
      <c r="AC77" s="20" t="s">
        <v>57</v>
      </c>
      <c r="AD77" s="20" t="s">
        <v>57</v>
      </c>
      <c r="AE77" s="20" t="s">
        <v>57</v>
      </c>
      <c r="AF77" s="20" t="s">
        <v>134</v>
      </c>
      <c r="AG77" s="20" t="s">
        <v>57</v>
      </c>
      <c r="AH77" s="20" t="s">
        <v>50</v>
      </c>
    </row>
    <row r="78" spans="1:34" ht="99" customHeight="1" x14ac:dyDescent="0.25">
      <c r="A78" s="40" t="s">
        <v>144</v>
      </c>
      <c r="B78" s="15" t="s">
        <v>323</v>
      </c>
      <c r="C78" s="41" t="s">
        <v>168</v>
      </c>
      <c r="D78" s="16" t="s">
        <v>169</v>
      </c>
      <c r="E78" s="16" t="s">
        <v>50</v>
      </c>
      <c r="F78" s="15" t="s">
        <v>170</v>
      </c>
      <c r="G78" s="15" t="s">
        <v>122</v>
      </c>
      <c r="H78" s="34"/>
      <c r="I78" s="35"/>
      <c r="J78" s="34"/>
      <c r="K78" s="36"/>
      <c r="L78" s="19" t="s">
        <v>108</v>
      </c>
      <c r="M78" s="20" t="s">
        <v>97</v>
      </c>
      <c r="N78" s="20" t="s">
        <v>109</v>
      </c>
      <c r="O78" s="21" t="s">
        <v>54</v>
      </c>
      <c r="P78" s="21" t="s">
        <v>54</v>
      </c>
      <c r="Q78" s="21" t="s">
        <v>110</v>
      </c>
      <c r="R78" s="50">
        <v>2</v>
      </c>
      <c r="S78" s="50">
        <v>1</v>
      </c>
      <c r="T78" s="47">
        <f t="shared" si="14"/>
        <v>2</v>
      </c>
      <c r="U78" s="46" t="str">
        <f t="shared" si="15"/>
        <v>BAJO</v>
      </c>
      <c r="V78" s="48">
        <v>100</v>
      </c>
      <c r="W78" s="48">
        <f t="shared" si="16"/>
        <v>200</v>
      </c>
      <c r="X78" s="48" t="str">
        <f t="shared" si="17"/>
        <v>II</v>
      </c>
      <c r="Y78" s="25" t="str">
        <f t="shared" si="18"/>
        <v xml:space="preserve"> ACEPTADO CON CONTROLES</v>
      </c>
      <c r="Z78" s="27">
        <v>3</v>
      </c>
      <c r="AA78" s="27" t="s">
        <v>176</v>
      </c>
      <c r="AB78" s="27" t="s">
        <v>175</v>
      </c>
      <c r="AC78" s="20" t="s">
        <v>57</v>
      </c>
      <c r="AD78" s="20" t="s">
        <v>57</v>
      </c>
      <c r="AE78" s="20" t="s">
        <v>57</v>
      </c>
      <c r="AF78" s="20" t="s">
        <v>111</v>
      </c>
      <c r="AG78" s="20" t="s">
        <v>57</v>
      </c>
      <c r="AH78" s="20" t="s">
        <v>181</v>
      </c>
    </row>
    <row r="79" spans="1:34" ht="75" x14ac:dyDescent="0.25">
      <c r="A79" s="40" t="s">
        <v>144</v>
      </c>
      <c r="B79" s="15" t="s">
        <v>323</v>
      </c>
      <c r="C79" s="41" t="s">
        <v>168</v>
      </c>
      <c r="D79" s="16" t="s">
        <v>169</v>
      </c>
      <c r="E79" s="16" t="s">
        <v>50</v>
      </c>
      <c r="F79" s="15" t="s">
        <v>170</v>
      </c>
      <c r="G79" s="15" t="s">
        <v>122</v>
      </c>
      <c r="H79" s="34"/>
      <c r="I79" s="35"/>
      <c r="J79" s="34"/>
      <c r="K79" s="36"/>
      <c r="L79" s="19" t="s">
        <v>101</v>
      </c>
      <c r="M79" s="20" t="s">
        <v>97</v>
      </c>
      <c r="N79" s="20" t="s">
        <v>102</v>
      </c>
      <c r="O79" s="21" t="s">
        <v>54</v>
      </c>
      <c r="P79" s="21" t="s">
        <v>54</v>
      </c>
      <c r="Q79" s="21" t="s">
        <v>64</v>
      </c>
      <c r="R79" s="50">
        <v>2</v>
      </c>
      <c r="S79" s="50">
        <v>2</v>
      </c>
      <c r="T79" s="47">
        <f t="shared" si="14"/>
        <v>4</v>
      </c>
      <c r="U79" s="46" t="str">
        <f t="shared" si="15"/>
        <v>BAJO</v>
      </c>
      <c r="V79" s="48">
        <v>100</v>
      </c>
      <c r="W79" s="48">
        <f t="shared" si="16"/>
        <v>400</v>
      </c>
      <c r="X79" s="48" t="str">
        <f t="shared" si="17"/>
        <v>II</v>
      </c>
      <c r="Y79" s="25" t="str">
        <f t="shared" si="18"/>
        <v xml:space="preserve"> ACEPTADO CON CONTROLES</v>
      </c>
      <c r="Z79" s="27">
        <v>3</v>
      </c>
      <c r="AA79" s="27" t="s">
        <v>195</v>
      </c>
      <c r="AB79" s="27" t="s">
        <v>175</v>
      </c>
      <c r="AC79" s="20" t="s">
        <v>57</v>
      </c>
      <c r="AD79" s="20" t="s">
        <v>57</v>
      </c>
      <c r="AE79" s="20" t="s">
        <v>57</v>
      </c>
      <c r="AF79" s="20" t="s">
        <v>64</v>
      </c>
      <c r="AG79" s="20" t="s">
        <v>193</v>
      </c>
      <c r="AH79" s="20" t="s">
        <v>175</v>
      </c>
    </row>
    <row r="80" spans="1:34" ht="96.75" customHeight="1" x14ac:dyDescent="0.25">
      <c r="A80" s="40" t="s">
        <v>144</v>
      </c>
      <c r="B80" s="15" t="s">
        <v>323</v>
      </c>
      <c r="C80" s="41" t="s">
        <v>168</v>
      </c>
      <c r="D80" s="16" t="s">
        <v>169</v>
      </c>
      <c r="E80" s="16" t="s">
        <v>50</v>
      </c>
      <c r="F80" s="15" t="s">
        <v>170</v>
      </c>
      <c r="G80" s="15" t="s">
        <v>122</v>
      </c>
      <c r="H80" s="34"/>
      <c r="I80" s="35"/>
      <c r="J80" s="34"/>
      <c r="K80" s="36"/>
      <c r="L80" s="19" t="s">
        <v>117</v>
      </c>
      <c r="M80" s="20" t="s">
        <v>113</v>
      </c>
      <c r="N80" s="20" t="s">
        <v>114</v>
      </c>
      <c r="O80" s="21" t="s">
        <v>54</v>
      </c>
      <c r="P80" s="21" t="s">
        <v>54</v>
      </c>
      <c r="Q80" s="21" t="s">
        <v>115</v>
      </c>
      <c r="R80" s="50">
        <v>2</v>
      </c>
      <c r="S80" s="50">
        <v>2</v>
      </c>
      <c r="T80" s="47">
        <f t="shared" si="14"/>
        <v>4</v>
      </c>
      <c r="U80" s="46" t="str">
        <f t="shared" si="15"/>
        <v>BAJO</v>
      </c>
      <c r="V80" s="48">
        <v>100</v>
      </c>
      <c r="W80" s="48">
        <f t="shared" si="16"/>
        <v>400</v>
      </c>
      <c r="X80" s="48" t="str">
        <f t="shared" si="17"/>
        <v>II</v>
      </c>
      <c r="Y80" s="25" t="str">
        <f t="shared" si="18"/>
        <v xml:space="preserve"> ACEPTADO CON CONTROLES</v>
      </c>
      <c r="Z80" s="27">
        <v>3</v>
      </c>
      <c r="AA80" s="27" t="s">
        <v>195</v>
      </c>
      <c r="AB80" s="27" t="s">
        <v>175</v>
      </c>
      <c r="AC80" s="20" t="s">
        <v>57</v>
      </c>
      <c r="AD80" s="20" t="s">
        <v>57</v>
      </c>
      <c r="AE80" s="20" t="s">
        <v>57</v>
      </c>
      <c r="AF80" s="20" t="s">
        <v>111</v>
      </c>
      <c r="AG80" s="20" t="s">
        <v>196</v>
      </c>
      <c r="AH80" s="20" t="s">
        <v>181</v>
      </c>
    </row>
    <row r="81" spans="1:34" ht="95.25" customHeight="1" x14ac:dyDescent="0.25">
      <c r="A81" s="40" t="s">
        <v>144</v>
      </c>
      <c r="B81" s="15" t="s">
        <v>323</v>
      </c>
      <c r="C81" s="41" t="s">
        <v>168</v>
      </c>
      <c r="D81" s="16" t="s">
        <v>169</v>
      </c>
      <c r="E81" s="16" t="s">
        <v>50</v>
      </c>
      <c r="F81" s="15" t="s">
        <v>170</v>
      </c>
      <c r="G81" s="15" t="s">
        <v>122</v>
      </c>
      <c r="H81" s="34"/>
      <c r="I81" s="35"/>
      <c r="J81" s="34"/>
      <c r="K81" s="36"/>
      <c r="L81" s="19" t="s">
        <v>112</v>
      </c>
      <c r="M81" s="20" t="s">
        <v>113</v>
      </c>
      <c r="N81" s="20" t="s">
        <v>114</v>
      </c>
      <c r="O81" s="21" t="s">
        <v>54</v>
      </c>
      <c r="P81" s="21" t="s">
        <v>54</v>
      </c>
      <c r="Q81" s="21" t="s">
        <v>115</v>
      </c>
      <c r="R81" s="50">
        <v>2</v>
      </c>
      <c r="S81" s="50">
        <v>2</v>
      </c>
      <c r="T81" s="47">
        <f t="shared" si="14"/>
        <v>4</v>
      </c>
      <c r="U81" s="46" t="str">
        <f t="shared" si="15"/>
        <v>BAJO</v>
      </c>
      <c r="V81" s="48">
        <v>100</v>
      </c>
      <c r="W81" s="48">
        <f t="shared" si="16"/>
        <v>400</v>
      </c>
      <c r="X81" s="48" t="str">
        <f t="shared" si="17"/>
        <v>II</v>
      </c>
      <c r="Y81" s="25" t="str">
        <f t="shared" si="18"/>
        <v xml:space="preserve"> ACEPTADO CON CONTROLES</v>
      </c>
      <c r="Z81" s="27">
        <v>3</v>
      </c>
      <c r="AA81" s="27" t="s">
        <v>195</v>
      </c>
      <c r="AB81" s="27" t="s">
        <v>175</v>
      </c>
      <c r="AC81" s="20" t="s">
        <v>57</v>
      </c>
      <c r="AD81" s="20" t="s">
        <v>57</v>
      </c>
      <c r="AE81" s="20" t="s">
        <v>57</v>
      </c>
      <c r="AF81" s="20" t="s">
        <v>111</v>
      </c>
      <c r="AG81" s="20" t="s">
        <v>196</v>
      </c>
      <c r="AH81" s="20" t="s">
        <v>181</v>
      </c>
    </row>
    <row r="82" spans="1:34" ht="97.5" customHeight="1" x14ac:dyDescent="0.25">
      <c r="A82" s="40" t="s">
        <v>144</v>
      </c>
      <c r="B82" s="15" t="s">
        <v>323</v>
      </c>
      <c r="C82" s="41" t="s">
        <v>168</v>
      </c>
      <c r="D82" s="16" t="s">
        <v>169</v>
      </c>
      <c r="E82" s="16" t="s">
        <v>50</v>
      </c>
      <c r="F82" s="15" t="s">
        <v>170</v>
      </c>
      <c r="G82" s="15" t="s">
        <v>122</v>
      </c>
      <c r="H82" s="34"/>
      <c r="I82" s="35"/>
      <c r="J82" s="34"/>
      <c r="K82" s="36"/>
      <c r="L82" s="32" t="s">
        <v>116</v>
      </c>
      <c r="M82" s="20" t="s">
        <v>113</v>
      </c>
      <c r="N82" s="20" t="s">
        <v>114</v>
      </c>
      <c r="O82" s="21" t="s">
        <v>54</v>
      </c>
      <c r="P82" s="21" t="s">
        <v>54</v>
      </c>
      <c r="Q82" s="21" t="s">
        <v>115</v>
      </c>
      <c r="R82" s="46">
        <v>2</v>
      </c>
      <c r="S82" s="46">
        <v>2</v>
      </c>
      <c r="T82" s="47">
        <f t="shared" si="14"/>
        <v>4</v>
      </c>
      <c r="U82" s="46" t="str">
        <f>IF(AND(T82&lt;=40,T82&gt;=24),"MUY ALTO",IF(AND(T82&lt;=20,T82&gt;=10),"ALTO ",IF(AND(T82&lt;=8,T82&gt;=6),"MEDIO",IF(AND(T82&lt;=4,T82&gt;=2),"BAJO",))))</f>
        <v>BAJO</v>
      </c>
      <c r="V82" s="48">
        <v>100</v>
      </c>
      <c r="W82" s="48">
        <f t="shared" si="16"/>
        <v>400</v>
      </c>
      <c r="X82" s="48" t="str">
        <f t="shared" si="17"/>
        <v>II</v>
      </c>
      <c r="Y82" s="25" t="str">
        <f t="shared" si="18"/>
        <v xml:space="preserve"> ACEPTADO CON CONTROLES</v>
      </c>
      <c r="Z82" s="27">
        <v>3</v>
      </c>
      <c r="AA82" s="27" t="s">
        <v>195</v>
      </c>
      <c r="AB82" s="27" t="s">
        <v>175</v>
      </c>
      <c r="AC82" s="20" t="s">
        <v>57</v>
      </c>
      <c r="AD82" s="20" t="s">
        <v>57</v>
      </c>
      <c r="AE82" s="20" t="s">
        <v>57</v>
      </c>
      <c r="AF82" s="20" t="s">
        <v>111</v>
      </c>
      <c r="AG82" s="20" t="s">
        <v>196</v>
      </c>
      <c r="AH82" s="20" t="s">
        <v>181</v>
      </c>
    </row>
    <row r="85" spans="1:34" x14ac:dyDescent="0.25">
      <c r="G85" s="130"/>
      <c r="H85" s="130"/>
      <c r="I85" s="130"/>
      <c r="J85" s="130"/>
      <c r="K85" s="130"/>
      <c r="L85" s="131"/>
      <c r="M85" s="130"/>
    </row>
    <row r="86" spans="1:34" x14ac:dyDescent="0.25">
      <c r="G86" s="130"/>
      <c r="H86" s="130"/>
      <c r="I86" s="130"/>
      <c r="J86" s="130"/>
      <c r="K86" s="130"/>
      <c r="L86" s="131"/>
      <c r="M86" s="130"/>
    </row>
    <row r="87" spans="1:34" x14ac:dyDescent="0.25">
      <c r="G87" s="130"/>
      <c r="H87" s="130"/>
      <c r="I87" s="130"/>
      <c r="J87" s="130"/>
      <c r="K87" s="130"/>
      <c r="L87" s="131"/>
      <c r="M87" s="130"/>
    </row>
    <row r="88" spans="1:34" x14ac:dyDescent="0.25">
      <c r="G88" s="130"/>
      <c r="H88" s="130"/>
      <c r="I88" s="130"/>
      <c r="J88" s="130"/>
      <c r="K88" s="130"/>
      <c r="L88" s="131"/>
      <c r="M88" s="130"/>
    </row>
    <row r="89" spans="1:34" x14ac:dyDescent="0.25">
      <c r="G89" s="130"/>
      <c r="H89" s="130"/>
      <c r="I89" s="130"/>
      <c r="J89" s="130"/>
      <c r="K89" s="130"/>
      <c r="L89" s="131"/>
      <c r="M89" s="130"/>
    </row>
    <row r="90" spans="1:34" x14ac:dyDescent="0.25">
      <c r="G90" s="130"/>
      <c r="H90" s="130"/>
      <c r="I90" s="130"/>
      <c r="J90" s="130"/>
      <c r="K90" s="130"/>
      <c r="L90" s="131"/>
      <c r="M90" s="130"/>
    </row>
    <row r="91" spans="1:34" x14ac:dyDescent="0.25">
      <c r="G91" s="130"/>
      <c r="H91" s="130"/>
      <c r="I91" s="130"/>
      <c r="J91" s="130"/>
      <c r="K91" s="130"/>
      <c r="L91" s="131"/>
      <c r="M91" s="130"/>
    </row>
    <row r="92" spans="1:34" x14ac:dyDescent="0.25">
      <c r="G92" s="130"/>
      <c r="H92" s="130"/>
      <c r="I92" s="130"/>
      <c r="J92" s="130"/>
      <c r="K92" s="130"/>
      <c r="L92" s="131"/>
      <c r="M92" s="130"/>
    </row>
    <row r="93" spans="1:34" x14ac:dyDescent="0.25">
      <c r="G93" s="130"/>
      <c r="H93" s="130"/>
      <c r="I93" s="130"/>
      <c r="J93" s="130"/>
      <c r="K93" s="130"/>
      <c r="L93" s="131"/>
      <c r="M93" s="130"/>
    </row>
    <row r="94" spans="1:34" x14ac:dyDescent="0.25">
      <c r="G94" s="130"/>
      <c r="H94" s="130"/>
      <c r="I94" s="130"/>
      <c r="J94" s="130"/>
      <c r="K94" s="130"/>
      <c r="L94" s="131"/>
      <c r="M94" s="130"/>
    </row>
    <row r="95" spans="1:34" x14ac:dyDescent="0.25">
      <c r="G95" s="130"/>
      <c r="H95" s="130"/>
      <c r="I95" s="130"/>
      <c r="J95" s="130"/>
      <c r="K95" s="130"/>
      <c r="L95" s="131"/>
      <c r="M95" s="130"/>
    </row>
    <row r="96" spans="1:34" x14ac:dyDescent="0.25">
      <c r="G96" s="130"/>
      <c r="H96" s="130"/>
      <c r="I96" s="130"/>
      <c r="J96" s="130"/>
      <c r="K96" s="130"/>
      <c r="L96" s="131"/>
      <c r="M96" s="130"/>
    </row>
    <row r="97" spans="7:13" x14ac:dyDescent="0.25">
      <c r="G97" s="130"/>
      <c r="H97" s="130"/>
      <c r="I97" s="130"/>
      <c r="J97" s="130"/>
      <c r="K97" s="130"/>
      <c r="L97" s="131"/>
      <c r="M97" s="130"/>
    </row>
    <row r="98" spans="7:13" x14ac:dyDescent="0.25">
      <c r="G98" s="130"/>
      <c r="H98" s="130"/>
      <c r="I98" s="130"/>
      <c r="J98" s="130"/>
      <c r="K98" s="130"/>
      <c r="L98" s="131"/>
      <c r="M98" s="130"/>
    </row>
  </sheetData>
  <sheetProtection password="F4C6" sheet="1" objects="1" scenarios="1"/>
  <mergeCells count="24">
    <mergeCell ref="AH7:AH8"/>
    <mergeCell ref="A9:AH9"/>
    <mergeCell ref="A2:C4"/>
    <mergeCell ref="D2:AC4"/>
    <mergeCell ref="AD2:AH4"/>
    <mergeCell ref="A5:F6"/>
    <mergeCell ref="G5:Y6"/>
    <mergeCell ref="Z5:AH6"/>
    <mergeCell ref="A25:AH25"/>
    <mergeCell ref="A44:AH44"/>
    <mergeCell ref="A62:AH62"/>
    <mergeCell ref="G7:K7"/>
    <mergeCell ref="L7:M7"/>
    <mergeCell ref="N7:N8"/>
    <mergeCell ref="O7:Q7"/>
    <mergeCell ref="R7:X7"/>
    <mergeCell ref="Z7:AB7"/>
    <mergeCell ref="A7:A8"/>
    <mergeCell ref="B7:B8"/>
    <mergeCell ref="C7:C8"/>
    <mergeCell ref="D7:D8"/>
    <mergeCell ref="E7:E8"/>
    <mergeCell ref="F7:F8"/>
    <mergeCell ref="AC7:AG7"/>
  </mergeCells>
  <conditionalFormatting sqref="A25 U10:U24 U26:U43">
    <cfRule type="containsText" dxfId="31" priority="27" stopIfTrue="1" operator="containsText" text="BAJO">
      <formula>NOT(ISERROR(SEARCH("BAJO",A10)))</formula>
    </cfRule>
  </conditionalFormatting>
  <conditionalFormatting sqref="A25 U45:U61 U10:U24 U26:U43">
    <cfRule type="containsText" dxfId="30" priority="26" stopIfTrue="1" operator="containsText" text="MEDIO">
      <formula>NOT(ISERROR(SEARCH("MEDIO",A10)))</formula>
    </cfRule>
  </conditionalFormatting>
  <conditionalFormatting sqref="A25 U10:U24 U26:U43">
    <cfRule type="containsText" dxfId="29" priority="25" stopIfTrue="1" operator="containsText" text="ALTO">
      <formula>NOT(ISERROR(SEARCH("ALTO",A10)))</formula>
    </cfRule>
  </conditionalFormatting>
  <conditionalFormatting sqref="A25 U10:U24 U26:U43">
    <cfRule type="containsText" dxfId="28" priority="24" stopIfTrue="1" operator="containsText" text="MUY ALTO">
      <formula>NOT(ISERROR(SEARCH("MUY ALTO",A10)))</formula>
    </cfRule>
  </conditionalFormatting>
  <conditionalFormatting sqref="Y10:Y24 Y26:Y43">
    <cfRule type="containsText" dxfId="27" priority="23" stopIfTrue="1" operator="containsText" text="ACEPTADO">
      <formula>NOT(ISERROR(SEARCH("ACEPTADO",Y10)))</formula>
    </cfRule>
  </conditionalFormatting>
  <conditionalFormatting sqref="Y10:Y24 Y26:Y43">
    <cfRule type="containsText" dxfId="26" priority="21" stopIfTrue="1" operator="containsText" text="NO ACEPTADO">
      <formula>NOT(ISERROR(SEARCH("NO ACEPTADO",Y10)))</formula>
    </cfRule>
    <cfRule type="containsText" dxfId="25" priority="22" stopIfTrue="1" operator="containsText" text="ACEPTADO CON CONTROLES">
      <formula>NOT(ISERROR(SEARCH("ACEPTADO CON CONTROLES",Y10)))</formula>
    </cfRule>
  </conditionalFormatting>
  <conditionalFormatting sqref="U45:U61">
    <cfRule type="containsText" dxfId="24" priority="20" stopIfTrue="1" operator="containsText" text="BAJO">
      <formula>NOT(ISERROR(SEARCH("BAJO",U45)))</formula>
    </cfRule>
  </conditionalFormatting>
  <conditionalFormatting sqref="U45:U61">
    <cfRule type="containsText" dxfId="23" priority="19" stopIfTrue="1" operator="containsText" text="ALTO">
      <formula>NOT(ISERROR(SEARCH("ALTO",U45)))</formula>
    </cfRule>
  </conditionalFormatting>
  <conditionalFormatting sqref="U45:U61">
    <cfRule type="containsText" dxfId="22" priority="18" stopIfTrue="1" operator="containsText" text="MUY ALTO">
      <formula>NOT(ISERROR(SEARCH("MUY ALTO",U45)))</formula>
    </cfRule>
  </conditionalFormatting>
  <conditionalFormatting sqref="Y45:Y61">
    <cfRule type="containsText" dxfId="21" priority="17" stopIfTrue="1" operator="containsText" text="ACEPTADO">
      <formula>NOT(ISERROR(SEARCH("ACEPTADO",Y45)))</formula>
    </cfRule>
  </conditionalFormatting>
  <conditionalFormatting sqref="Y45:Y61">
    <cfRule type="containsText" dxfId="20" priority="15" stopIfTrue="1" operator="containsText" text="NO ACEPTADO">
      <formula>NOT(ISERROR(SEARCH("NO ACEPTADO",Y45)))</formula>
    </cfRule>
    <cfRule type="containsText" dxfId="19" priority="16" stopIfTrue="1" operator="containsText" text="ACEPTADO CON CONTROLES">
      <formula>NOT(ISERROR(SEARCH("ACEPTADO CON CONTROLES",Y45)))</formula>
    </cfRule>
  </conditionalFormatting>
  <conditionalFormatting sqref="U79:U82 U63:U77">
    <cfRule type="containsText" dxfId="18" priority="14" stopIfTrue="1" operator="containsText" text="BAJO">
      <formula>NOT(ISERROR(SEARCH("BAJO",U63)))</formula>
    </cfRule>
  </conditionalFormatting>
  <conditionalFormatting sqref="U79:U82 U63:U77">
    <cfRule type="containsText" dxfId="17" priority="13" stopIfTrue="1" operator="containsText" text="MEDIO">
      <formula>NOT(ISERROR(SEARCH("MEDIO",U63)))</formula>
    </cfRule>
  </conditionalFormatting>
  <conditionalFormatting sqref="U79:U82 U63:U77">
    <cfRule type="containsText" dxfId="16" priority="12" stopIfTrue="1" operator="containsText" text="ALTO">
      <formula>NOT(ISERROR(SEARCH("ALTO",U63)))</formula>
    </cfRule>
  </conditionalFormatting>
  <conditionalFormatting sqref="U79:U82 U63:U77">
    <cfRule type="containsText" dxfId="15" priority="11" stopIfTrue="1" operator="containsText" text="MUY ALTO">
      <formula>NOT(ISERROR(SEARCH("MUY ALTO",U63)))</formula>
    </cfRule>
  </conditionalFormatting>
  <conditionalFormatting sqref="Y63:Y77 Y79:Y82">
    <cfRule type="containsText" dxfId="14" priority="10" stopIfTrue="1" operator="containsText" text="ACEPTADO">
      <formula>NOT(ISERROR(SEARCH("ACEPTADO",Y63)))</formula>
    </cfRule>
  </conditionalFormatting>
  <conditionalFormatting sqref="Y63:Y77 Y79:Y82">
    <cfRule type="containsText" dxfId="13" priority="8" stopIfTrue="1" operator="containsText" text="NO ACEPTADO">
      <formula>NOT(ISERROR(SEARCH("NO ACEPTADO",Y63)))</formula>
    </cfRule>
    <cfRule type="containsText" dxfId="12" priority="9" stopIfTrue="1" operator="containsText" text="ACEPTADO CON CONTROLES">
      <formula>NOT(ISERROR(SEARCH("ACEPTADO CON CONTROLES",Y63)))</formula>
    </cfRule>
  </conditionalFormatting>
  <conditionalFormatting sqref="U78">
    <cfRule type="containsText" dxfId="11" priority="7" stopIfTrue="1" operator="containsText" text="BAJO">
      <formula>NOT(ISERROR(SEARCH("BAJO",U78)))</formula>
    </cfRule>
  </conditionalFormatting>
  <conditionalFormatting sqref="U78">
    <cfRule type="containsText" dxfId="10" priority="6" stopIfTrue="1" operator="containsText" text="MEDIO">
      <formula>NOT(ISERROR(SEARCH("MEDIO",U78)))</formula>
    </cfRule>
  </conditionalFormatting>
  <conditionalFormatting sqref="U78">
    <cfRule type="containsText" dxfId="9" priority="5" stopIfTrue="1" operator="containsText" text="ALTO">
      <formula>NOT(ISERROR(SEARCH("ALTO",U78)))</formula>
    </cfRule>
  </conditionalFormatting>
  <conditionalFormatting sqref="U78">
    <cfRule type="containsText" dxfId="8" priority="4" stopIfTrue="1" operator="containsText" text="MUY ALTO">
      <formula>NOT(ISERROR(SEARCH("MUY ALTO",U78)))</formula>
    </cfRule>
  </conditionalFormatting>
  <conditionalFormatting sqref="Y78">
    <cfRule type="containsText" dxfId="7" priority="3" stopIfTrue="1" operator="containsText" text="ACEPTADO">
      <formula>NOT(ISERROR(SEARCH("ACEPTADO",Y78)))</formula>
    </cfRule>
  </conditionalFormatting>
  <conditionalFormatting sqref="Y78">
    <cfRule type="containsText" dxfId="6" priority="1" stopIfTrue="1" operator="containsText" text="NO ACEPTADO">
      <formula>NOT(ISERROR(SEARCH("NO ACEPTADO",Y78)))</formula>
    </cfRule>
    <cfRule type="containsText" dxfId="5" priority="2" stopIfTrue="1" operator="containsText" text="ACEPTADO CON CONTROLES">
      <formula>NOT(ISERROR(SEARCH("ACEPTADO CON CONTROLES",Y78)))</formula>
    </cfRule>
  </conditionalFormatting>
  <dataValidations count="2">
    <dataValidation type="list" allowBlank="1" showInputMessage="1" showErrorMessage="1" sqref="M45:M61 M26:M43 M63:M72">
      <formula1>$Q$95:$Q$101</formula1>
    </dataValidation>
    <dataValidation type="list" allowBlank="1" showInputMessage="1" showErrorMessage="1" sqref="V45:V61 V10:V24 V26:V43 V63:V72">
      <formula1>CONSECUENCIA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'[1]R. Legales'!#REF!</xm:f>
          </x14:formula1>
          <xm:sqref>L41:L42 L45:L61 L26:L38 L63:L72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4"/>
  <sheetViews>
    <sheetView topLeftCell="A11" workbookViewId="0">
      <selection activeCell="J18" sqref="J18"/>
    </sheetView>
  </sheetViews>
  <sheetFormatPr baseColWidth="10" defaultColWidth="11.42578125" defaultRowHeight="15" x14ac:dyDescent="0.25"/>
  <cols>
    <col min="1" max="1" width="15.28515625" customWidth="1"/>
    <col min="2" max="2" width="21.140625" customWidth="1"/>
    <col min="3" max="3" width="10.85546875" customWidth="1"/>
    <col min="4" max="4" width="11.140625" customWidth="1"/>
    <col min="7" max="8" width="4.140625" customWidth="1"/>
    <col min="257" max="257" width="15.28515625" customWidth="1"/>
    <col min="258" max="258" width="21.140625" customWidth="1"/>
    <col min="259" max="259" width="10.85546875" customWidth="1"/>
    <col min="260" max="260" width="11.140625" customWidth="1"/>
    <col min="263" max="264" width="4.140625" customWidth="1"/>
    <col min="513" max="513" width="15.28515625" customWidth="1"/>
    <col min="514" max="514" width="21.140625" customWidth="1"/>
    <col min="515" max="515" width="10.85546875" customWidth="1"/>
    <col min="516" max="516" width="11.140625" customWidth="1"/>
    <col min="519" max="520" width="4.140625" customWidth="1"/>
    <col min="769" max="769" width="15.28515625" customWidth="1"/>
    <col min="770" max="770" width="21.140625" customWidth="1"/>
    <col min="771" max="771" width="10.85546875" customWidth="1"/>
    <col min="772" max="772" width="11.140625" customWidth="1"/>
    <col min="775" max="776" width="4.140625" customWidth="1"/>
    <col min="1025" max="1025" width="15.28515625" customWidth="1"/>
    <col min="1026" max="1026" width="21.140625" customWidth="1"/>
    <col min="1027" max="1027" width="10.85546875" customWidth="1"/>
    <col min="1028" max="1028" width="11.140625" customWidth="1"/>
    <col min="1031" max="1032" width="4.140625" customWidth="1"/>
    <col min="1281" max="1281" width="15.28515625" customWidth="1"/>
    <col min="1282" max="1282" width="21.140625" customWidth="1"/>
    <col min="1283" max="1283" width="10.85546875" customWidth="1"/>
    <col min="1284" max="1284" width="11.140625" customWidth="1"/>
    <col min="1287" max="1288" width="4.140625" customWidth="1"/>
    <col min="1537" max="1537" width="15.28515625" customWidth="1"/>
    <col min="1538" max="1538" width="21.140625" customWidth="1"/>
    <col min="1539" max="1539" width="10.85546875" customWidth="1"/>
    <col min="1540" max="1540" width="11.140625" customWidth="1"/>
    <col min="1543" max="1544" width="4.140625" customWidth="1"/>
    <col min="1793" max="1793" width="15.28515625" customWidth="1"/>
    <col min="1794" max="1794" width="21.140625" customWidth="1"/>
    <col min="1795" max="1795" width="10.85546875" customWidth="1"/>
    <col min="1796" max="1796" width="11.140625" customWidth="1"/>
    <col min="1799" max="1800" width="4.140625" customWidth="1"/>
    <col min="2049" max="2049" width="15.28515625" customWidth="1"/>
    <col min="2050" max="2050" width="21.140625" customWidth="1"/>
    <col min="2051" max="2051" width="10.85546875" customWidth="1"/>
    <col min="2052" max="2052" width="11.140625" customWidth="1"/>
    <col min="2055" max="2056" width="4.140625" customWidth="1"/>
    <col min="2305" max="2305" width="15.28515625" customWidth="1"/>
    <col min="2306" max="2306" width="21.140625" customWidth="1"/>
    <col min="2307" max="2307" width="10.85546875" customWidth="1"/>
    <col min="2308" max="2308" width="11.140625" customWidth="1"/>
    <col min="2311" max="2312" width="4.140625" customWidth="1"/>
    <col min="2561" max="2561" width="15.28515625" customWidth="1"/>
    <col min="2562" max="2562" width="21.140625" customWidth="1"/>
    <col min="2563" max="2563" width="10.85546875" customWidth="1"/>
    <col min="2564" max="2564" width="11.140625" customWidth="1"/>
    <col min="2567" max="2568" width="4.140625" customWidth="1"/>
    <col min="2817" max="2817" width="15.28515625" customWidth="1"/>
    <col min="2818" max="2818" width="21.140625" customWidth="1"/>
    <col min="2819" max="2819" width="10.85546875" customWidth="1"/>
    <col min="2820" max="2820" width="11.140625" customWidth="1"/>
    <col min="2823" max="2824" width="4.140625" customWidth="1"/>
    <col min="3073" max="3073" width="15.28515625" customWidth="1"/>
    <col min="3074" max="3074" width="21.140625" customWidth="1"/>
    <col min="3075" max="3075" width="10.85546875" customWidth="1"/>
    <col min="3076" max="3076" width="11.140625" customWidth="1"/>
    <col min="3079" max="3080" width="4.140625" customWidth="1"/>
    <col min="3329" max="3329" width="15.28515625" customWidth="1"/>
    <col min="3330" max="3330" width="21.140625" customWidth="1"/>
    <col min="3331" max="3331" width="10.85546875" customWidth="1"/>
    <col min="3332" max="3332" width="11.140625" customWidth="1"/>
    <col min="3335" max="3336" width="4.140625" customWidth="1"/>
    <col min="3585" max="3585" width="15.28515625" customWidth="1"/>
    <col min="3586" max="3586" width="21.140625" customWidth="1"/>
    <col min="3587" max="3587" width="10.85546875" customWidth="1"/>
    <col min="3588" max="3588" width="11.140625" customWidth="1"/>
    <col min="3591" max="3592" width="4.140625" customWidth="1"/>
    <col min="3841" max="3841" width="15.28515625" customWidth="1"/>
    <col min="3842" max="3842" width="21.140625" customWidth="1"/>
    <col min="3843" max="3843" width="10.85546875" customWidth="1"/>
    <col min="3844" max="3844" width="11.140625" customWidth="1"/>
    <col min="3847" max="3848" width="4.140625" customWidth="1"/>
    <col min="4097" max="4097" width="15.28515625" customWidth="1"/>
    <col min="4098" max="4098" width="21.140625" customWidth="1"/>
    <col min="4099" max="4099" width="10.85546875" customWidth="1"/>
    <col min="4100" max="4100" width="11.140625" customWidth="1"/>
    <col min="4103" max="4104" width="4.140625" customWidth="1"/>
    <col min="4353" max="4353" width="15.28515625" customWidth="1"/>
    <col min="4354" max="4354" width="21.140625" customWidth="1"/>
    <col min="4355" max="4355" width="10.85546875" customWidth="1"/>
    <col min="4356" max="4356" width="11.140625" customWidth="1"/>
    <col min="4359" max="4360" width="4.140625" customWidth="1"/>
    <col min="4609" max="4609" width="15.28515625" customWidth="1"/>
    <col min="4610" max="4610" width="21.140625" customWidth="1"/>
    <col min="4611" max="4611" width="10.85546875" customWidth="1"/>
    <col min="4612" max="4612" width="11.140625" customWidth="1"/>
    <col min="4615" max="4616" width="4.140625" customWidth="1"/>
    <col min="4865" max="4865" width="15.28515625" customWidth="1"/>
    <col min="4866" max="4866" width="21.140625" customWidth="1"/>
    <col min="4867" max="4867" width="10.85546875" customWidth="1"/>
    <col min="4868" max="4868" width="11.140625" customWidth="1"/>
    <col min="4871" max="4872" width="4.140625" customWidth="1"/>
    <col min="5121" max="5121" width="15.28515625" customWidth="1"/>
    <col min="5122" max="5122" width="21.140625" customWidth="1"/>
    <col min="5123" max="5123" width="10.85546875" customWidth="1"/>
    <col min="5124" max="5124" width="11.140625" customWidth="1"/>
    <col min="5127" max="5128" width="4.140625" customWidth="1"/>
    <col min="5377" max="5377" width="15.28515625" customWidth="1"/>
    <col min="5378" max="5378" width="21.140625" customWidth="1"/>
    <col min="5379" max="5379" width="10.85546875" customWidth="1"/>
    <col min="5380" max="5380" width="11.140625" customWidth="1"/>
    <col min="5383" max="5384" width="4.140625" customWidth="1"/>
    <col min="5633" max="5633" width="15.28515625" customWidth="1"/>
    <col min="5634" max="5634" width="21.140625" customWidth="1"/>
    <col min="5635" max="5635" width="10.85546875" customWidth="1"/>
    <col min="5636" max="5636" width="11.140625" customWidth="1"/>
    <col min="5639" max="5640" width="4.140625" customWidth="1"/>
    <col min="5889" max="5889" width="15.28515625" customWidth="1"/>
    <col min="5890" max="5890" width="21.140625" customWidth="1"/>
    <col min="5891" max="5891" width="10.85546875" customWidth="1"/>
    <col min="5892" max="5892" width="11.140625" customWidth="1"/>
    <col min="5895" max="5896" width="4.140625" customWidth="1"/>
    <col min="6145" max="6145" width="15.28515625" customWidth="1"/>
    <col min="6146" max="6146" width="21.140625" customWidth="1"/>
    <col min="6147" max="6147" width="10.85546875" customWidth="1"/>
    <col min="6148" max="6148" width="11.140625" customWidth="1"/>
    <col min="6151" max="6152" width="4.140625" customWidth="1"/>
    <col min="6401" max="6401" width="15.28515625" customWidth="1"/>
    <col min="6402" max="6402" width="21.140625" customWidth="1"/>
    <col min="6403" max="6403" width="10.85546875" customWidth="1"/>
    <col min="6404" max="6404" width="11.140625" customWidth="1"/>
    <col min="6407" max="6408" width="4.140625" customWidth="1"/>
    <col min="6657" max="6657" width="15.28515625" customWidth="1"/>
    <col min="6658" max="6658" width="21.140625" customWidth="1"/>
    <col min="6659" max="6659" width="10.85546875" customWidth="1"/>
    <col min="6660" max="6660" width="11.140625" customWidth="1"/>
    <col min="6663" max="6664" width="4.140625" customWidth="1"/>
    <col min="6913" max="6913" width="15.28515625" customWidth="1"/>
    <col min="6914" max="6914" width="21.140625" customWidth="1"/>
    <col min="6915" max="6915" width="10.85546875" customWidth="1"/>
    <col min="6916" max="6916" width="11.140625" customWidth="1"/>
    <col min="6919" max="6920" width="4.140625" customWidth="1"/>
    <col min="7169" max="7169" width="15.28515625" customWidth="1"/>
    <col min="7170" max="7170" width="21.140625" customWidth="1"/>
    <col min="7171" max="7171" width="10.85546875" customWidth="1"/>
    <col min="7172" max="7172" width="11.140625" customWidth="1"/>
    <col min="7175" max="7176" width="4.140625" customWidth="1"/>
    <col min="7425" max="7425" width="15.28515625" customWidth="1"/>
    <col min="7426" max="7426" width="21.140625" customWidth="1"/>
    <col min="7427" max="7427" width="10.85546875" customWidth="1"/>
    <col min="7428" max="7428" width="11.140625" customWidth="1"/>
    <col min="7431" max="7432" width="4.140625" customWidth="1"/>
    <col min="7681" max="7681" width="15.28515625" customWidth="1"/>
    <col min="7682" max="7682" width="21.140625" customWidth="1"/>
    <col min="7683" max="7683" width="10.85546875" customWidth="1"/>
    <col min="7684" max="7684" width="11.140625" customWidth="1"/>
    <col min="7687" max="7688" width="4.140625" customWidth="1"/>
    <col min="7937" max="7937" width="15.28515625" customWidth="1"/>
    <col min="7938" max="7938" width="21.140625" customWidth="1"/>
    <col min="7939" max="7939" width="10.85546875" customWidth="1"/>
    <col min="7940" max="7940" width="11.140625" customWidth="1"/>
    <col min="7943" max="7944" width="4.140625" customWidth="1"/>
    <col min="8193" max="8193" width="15.28515625" customWidth="1"/>
    <col min="8194" max="8194" width="21.140625" customWidth="1"/>
    <col min="8195" max="8195" width="10.85546875" customWidth="1"/>
    <col min="8196" max="8196" width="11.140625" customWidth="1"/>
    <col min="8199" max="8200" width="4.140625" customWidth="1"/>
    <col min="8449" max="8449" width="15.28515625" customWidth="1"/>
    <col min="8450" max="8450" width="21.140625" customWidth="1"/>
    <col min="8451" max="8451" width="10.85546875" customWidth="1"/>
    <col min="8452" max="8452" width="11.140625" customWidth="1"/>
    <col min="8455" max="8456" width="4.140625" customWidth="1"/>
    <col min="8705" max="8705" width="15.28515625" customWidth="1"/>
    <col min="8706" max="8706" width="21.140625" customWidth="1"/>
    <col min="8707" max="8707" width="10.85546875" customWidth="1"/>
    <col min="8708" max="8708" width="11.140625" customWidth="1"/>
    <col min="8711" max="8712" width="4.140625" customWidth="1"/>
    <col min="8961" max="8961" width="15.28515625" customWidth="1"/>
    <col min="8962" max="8962" width="21.140625" customWidth="1"/>
    <col min="8963" max="8963" width="10.85546875" customWidth="1"/>
    <col min="8964" max="8964" width="11.140625" customWidth="1"/>
    <col min="8967" max="8968" width="4.140625" customWidth="1"/>
    <col min="9217" max="9217" width="15.28515625" customWidth="1"/>
    <col min="9218" max="9218" width="21.140625" customWidth="1"/>
    <col min="9219" max="9219" width="10.85546875" customWidth="1"/>
    <col min="9220" max="9220" width="11.140625" customWidth="1"/>
    <col min="9223" max="9224" width="4.140625" customWidth="1"/>
    <col min="9473" max="9473" width="15.28515625" customWidth="1"/>
    <col min="9474" max="9474" width="21.140625" customWidth="1"/>
    <col min="9475" max="9475" width="10.85546875" customWidth="1"/>
    <col min="9476" max="9476" width="11.140625" customWidth="1"/>
    <col min="9479" max="9480" width="4.140625" customWidth="1"/>
    <col min="9729" max="9729" width="15.28515625" customWidth="1"/>
    <col min="9730" max="9730" width="21.140625" customWidth="1"/>
    <col min="9731" max="9731" width="10.85546875" customWidth="1"/>
    <col min="9732" max="9732" width="11.140625" customWidth="1"/>
    <col min="9735" max="9736" width="4.140625" customWidth="1"/>
    <col min="9985" max="9985" width="15.28515625" customWidth="1"/>
    <col min="9986" max="9986" width="21.140625" customWidth="1"/>
    <col min="9987" max="9987" width="10.85546875" customWidth="1"/>
    <col min="9988" max="9988" width="11.140625" customWidth="1"/>
    <col min="9991" max="9992" width="4.140625" customWidth="1"/>
    <col min="10241" max="10241" width="15.28515625" customWidth="1"/>
    <col min="10242" max="10242" width="21.140625" customWidth="1"/>
    <col min="10243" max="10243" width="10.85546875" customWidth="1"/>
    <col min="10244" max="10244" width="11.140625" customWidth="1"/>
    <col min="10247" max="10248" width="4.140625" customWidth="1"/>
    <col min="10497" max="10497" width="15.28515625" customWidth="1"/>
    <col min="10498" max="10498" width="21.140625" customWidth="1"/>
    <col min="10499" max="10499" width="10.85546875" customWidth="1"/>
    <col min="10500" max="10500" width="11.140625" customWidth="1"/>
    <col min="10503" max="10504" width="4.140625" customWidth="1"/>
    <col min="10753" max="10753" width="15.28515625" customWidth="1"/>
    <col min="10754" max="10754" width="21.140625" customWidth="1"/>
    <col min="10755" max="10755" width="10.85546875" customWidth="1"/>
    <col min="10756" max="10756" width="11.140625" customWidth="1"/>
    <col min="10759" max="10760" width="4.140625" customWidth="1"/>
    <col min="11009" max="11009" width="15.28515625" customWidth="1"/>
    <col min="11010" max="11010" width="21.140625" customWidth="1"/>
    <col min="11011" max="11011" width="10.85546875" customWidth="1"/>
    <col min="11012" max="11012" width="11.140625" customWidth="1"/>
    <col min="11015" max="11016" width="4.140625" customWidth="1"/>
    <col min="11265" max="11265" width="15.28515625" customWidth="1"/>
    <col min="11266" max="11266" width="21.140625" customWidth="1"/>
    <col min="11267" max="11267" width="10.85546875" customWidth="1"/>
    <col min="11268" max="11268" width="11.140625" customWidth="1"/>
    <col min="11271" max="11272" width="4.140625" customWidth="1"/>
    <col min="11521" max="11521" width="15.28515625" customWidth="1"/>
    <col min="11522" max="11522" width="21.140625" customWidth="1"/>
    <col min="11523" max="11523" width="10.85546875" customWidth="1"/>
    <col min="11524" max="11524" width="11.140625" customWidth="1"/>
    <col min="11527" max="11528" width="4.140625" customWidth="1"/>
    <col min="11777" max="11777" width="15.28515625" customWidth="1"/>
    <col min="11778" max="11778" width="21.140625" customWidth="1"/>
    <col min="11779" max="11779" width="10.85546875" customWidth="1"/>
    <col min="11780" max="11780" width="11.140625" customWidth="1"/>
    <col min="11783" max="11784" width="4.140625" customWidth="1"/>
    <col min="12033" max="12033" width="15.28515625" customWidth="1"/>
    <col min="12034" max="12034" width="21.140625" customWidth="1"/>
    <col min="12035" max="12035" width="10.85546875" customWidth="1"/>
    <col min="12036" max="12036" width="11.140625" customWidth="1"/>
    <col min="12039" max="12040" width="4.140625" customWidth="1"/>
    <col min="12289" max="12289" width="15.28515625" customWidth="1"/>
    <col min="12290" max="12290" width="21.140625" customWidth="1"/>
    <col min="12291" max="12291" width="10.85546875" customWidth="1"/>
    <col min="12292" max="12292" width="11.140625" customWidth="1"/>
    <col min="12295" max="12296" width="4.140625" customWidth="1"/>
    <col min="12545" max="12545" width="15.28515625" customWidth="1"/>
    <col min="12546" max="12546" width="21.140625" customWidth="1"/>
    <col min="12547" max="12547" width="10.85546875" customWidth="1"/>
    <col min="12548" max="12548" width="11.140625" customWidth="1"/>
    <col min="12551" max="12552" width="4.140625" customWidth="1"/>
    <col min="12801" max="12801" width="15.28515625" customWidth="1"/>
    <col min="12802" max="12802" width="21.140625" customWidth="1"/>
    <col min="12803" max="12803" width="10.85546875" customWidth="1"/>
    <col min="12804" max="12804" width="11.140625" customWidth="1"/>
    <col min="12807" max="12808" width="4.140625" customWidth="1"/>
    <col min="13057" max="13057" width="15.28515625" customWidth="1"/>
    <col min="13058" max="13058" width="21.140625" customWidth="1"/>
    <col min="13059" max="13059" width="10.85546875" customWidth="1"/>
    <col min="13060" max="13060" width="11.140625" customWidth="1"/>
    <col min="13063" max="13064" width="4.140625" customWidth="1"/>
    <col min="13313" max="13313" width="15.28515625" customWidth="1"/>
    <col min="13314" max="13314" width="21.140625" customWidth="1"/>
    <col min="13315" max="13315" width="10.85546875" customWidth="1"/>
    <col min="13316" max="13316" width="11.140625" customWidth="1"/>
    <col min="13319" max="13320" width="4.140625" customWidth="1"/>
    <col min="13569" max="13569" width="15.28515625" customWidth="1"/>
    <col min="13570" max="13570" width="21.140625" customWidth="1"/>
    <col min="13571" max="13571" width="10.85546875" customWidth="1"/>
    <col min="13572" max="13572" width="11.140625" customWidth="1"/>
    <col min="13575" max="13576" width="4.140625" customWidth="1"/>
    <col min="13825" max="13825" width="15.28515625" customWidth="1"/>
    <col min="13826" max="13826" width="21.140625" customWidth="1"/>
    <col min="13827" max="13827" width="10.85546875" customWidth="1"/>
    <col min="13828" max="13828" width="11.140625" customWidth="1"/>
    <col min="13831" max="13832" width="4.140625" customWidth="1"/>
    <col min="14081" max="14081" width="15.28515625" customWidth="1"/>
    <col min="14082" max="14082" width="21.140625" customWidth="1"/>
    <col min="14083" max="14083" width="10.85546875" customWidth="1"/>
    <col min="14084" max="14084" width="11.140625" customWidth="1"/>
    <col min="14087" max="14088" width="4.140625" customWidth="1"/>
    <col min="14337" max="14337" width="15.28515625" customWidth="1"/>
    <col min="14338" max="14338" width="21.140625" customWidth="1"/>
    <col min="14339" max="14339" width="10.85546875" customWidth="1"/>
    <col min="14340" max="14340" width="11.140625" customWidth="1"/>
    <col min="14343" max="14344" width="4.140625" customWidth="1"/>
    <col min="14593" max="14593" width="15.28515625" customWidth="1"/>
    <col min="14594" max="14594" width="21.140625" customWidth="1"/>
    <col min="14595" max="14595" width="10.85546875" customWidth="1"/>
    <col min="14596" max="14596" width="11.140625" customWidth="1"/>
    <col min="14599" max="14600" width="4.140625" customWidth="1"/>
    <col min="14849" max="14849" width="15.28515625" customWidth="1"/>
    <col min="14850" max="14850" width="21.140625" customWidth="1"/>
    <col min="14851" max="14851" width="10.85546875" customWidth="1"/>
    <col min="14852" max="14852" width="11.140625" customWidth="1"/>
    <col min="14855" max="14856" width="4.140625" customWidth="1"/>
    <col min="15105" max="15105" width="15.28515625" customWidth="1"/>
    <col min="15106" max="15106" width="21.140625" customWidth="1"/>
    <col min="15107" max="15107" width="10.85546875" customWidth="1"/>
    <col min="15108" max="15108" width="11.140625" customWidth="1"/>
    <col min="15111" max="15112" width="4.140625" customWidth="1"/>
    <col min="15361" max="15361" width="15.28515625" customWidth="1"/>
    <col min="15362" max="15362" width="21.140625" customWidth="1"/>
    <col min="15363" max="15363" width="10.85546875" customWidth="1"/>
    <col min="15364" max="15364" width="11.140625" customWidth="1"/>
    <col min="15367" max="15368" width="4.140625" customWidth="1"/>
    <col min="15617" max="15617" width="15.28515625" customWidth="1"/>
    <col min="15618" max="15618" width="21.140625" customWidth="1"/>
    <col min="15619" max="15619" width="10.85546875" customWidth="1"/>
    <col min="15620" max="15620" width="11.140625" customWidth="1"/>
    <col min="15623" max="15624" width="4.140625" customWidth="1"/>
    <col min="15873" max="15873" width="15.28515625" customWidth="1"/>
    <col min="15874" max="15874" width="21.140625" customWidth="1"/>
    <col min="15875" max="15875" width="10.85546875" customWidth="1"/>
    <col min="15876" max="15876" width="11.140625" customWidth="1"/>
    <col min="15879" max="15880" width="4.140625" customWidth="1"/>
    <col min="16129" max="16129" width="15.28515625" customWidth="1"/>
    <col min="16130" max="16130" width="21.140625" customWidth="1"/>
    <col min="16131" max="16131" width="10.85546875" customWidth="1"/>
    <col min="16132" max="16132" width="11.140625" customWidth="1"/>
    <col min="16135" max="16136" width="4.140625" customWidth="1"/>
  </cols>
  <sheetData>
    <row r="2" spans="1:7" x14ac:dyDescent="0.25">
      <c r="A2" s="53" t="s">
        <v>198</v>
      </c>
    </row>
    <row r="4" spans="1:7" x14ac:dyDescent="0.25">
      <c r="A4" s="53" t="s">
        <v>199</v>
      </c>
    </row>
    <row r="5" spans="1:7" ht="15.75" thickBot="1" x14ac:dyDescent="0.3"/>
    <row r="6" spans="1:7" ht="27.75" customHeight="1" thickBot="1" x14ac:dyDescent="0.3">
      <c r="A6" s="54" t="s">
        <v>200</v>
      </c>
      <c r="B6" s="55" t="s">
        <v>201</v>
      </c>
      <c r="C6" s="265" t="s">
        <v>202</v>
      </c>
      <c r="D6" s="266"/>
      <c r="E6" s="267" t="s">
        <v>203</v>
      </c>
      <c r="F6" s="217"/>
      <c r="G6" s="218"/>
    </row>
    <row r="7" spans="1:7" ht="15" customHeight="1" x14ac:dyDescent="0.25">
      <c r="A7" s="246" t="s">
        <v>204</v>
      </c>
      <c r="B7" s="269" t="s">
        <v>205</v>
      </c>
      <c r="C7" s="271" t="s">
        <v>206</v>
      </c>
      <c r="D7" s="272"/>
      <c r="E7" s="269" t="s">
        <v>207</v>
      </c>
      <c r="F7" s="269"/>
      <c r="G7" s="277"/>
    </row>
    <row r="8" spans="1:7" x14ac:dyDescent="0.25">
      <c r="A8" s="268"/>
      <c r="B8" s="270"/>
      <c r="C8" s="273"/>
      <c r="D8" s="274"/>
      <c r="E8" s="270"/>
      <c r="F8" s="270"/>
      <c r="G8" s="278"/>
    </row>
    <row r="9" spans="1:7" x14ac:dyDescent="0.25">
      <c r="A9" s="268"/>
      <c r="B9" s="270"/>
      <c r="C9" s="273"/>
      <c r="D9" s="274"/>
      <c r="E9" s="270"/>
      <c r="F9" s="270"/>
      <c r="G9" s="278"/>
    </row>
    <row r="10" spans="1:7" x14ac:dyDescent="0.25">
      <c r="A10" s="268"/>
      <c r="B10" s="270"/>
      <c r="C10" s="273"/>
      <c r="D10" s="274"/>
      <c r="E10" s="270"/>
      <c r="F10" s="270"/>
      <c r="G10" s="278"/>
    </row>
    <row r="11" spans="1:7" x14ac:dyDescent="0.25">
      <c r="A11" s="268"/>
      <c r="B11" s="270"/>
      <c r="C11" s="275"/>
      <c r="D11" s="276"/>
      <c r="E11" s="270"/>
      <c r="F11" s="270"/>
      <c r="G11" s="278"/>
    </row>
    <row r="12" spans="1:7" ht="15" customHeight="1" x14ac:dyDescent="0.25">
      <c r="A12" s="268" t="s">
        <v>208</v>
      </c>
      <c r="B12" s="270" t="s">
        <v>209</v>
      </c>
      <c r="C12" s="280" t="s">
        <v>210</v>
      </c>
      <c r="D12" s="281"/>
      <c r="E12" s="270" t="s">
        <v>211</v>
      </c>
      <c r="F12" s="270"/>
      <c r="G12" s="278"/>
    </row>
    <row r="13" spans="1:7" x14ac:dyDescent="0.25">
      <c r="A13" s="268"/>
      <c r="B13" s="270"/>
      <c r="C13" s="273"/>
      <c r="D13" s="274"/>
      <c r="E13" s="270"/>
      <c r="F13" s="270"/>
      <c r="G13" s="278"/>
    </row>
    <row r="14" spans="1:7" x14ac:dyDescent="0.25">
      <c r="A14" s="268"/>
      <c r="B14" s="270"/>
      <c r="C14" s="273"/>
      <c r="D14" s="274"/>
      <c r="E14" s="270"/>
      <c r="F14" s="270"/>
      <c r="G14" s="278"/>
    </row>
    <row r="15" spans="1:7" x14ac:dyDescent="0.25">
      <c r="A15" s="268"/>
      <c r="B15" s="270"/>
      <c r="C15" s="273"/>
      <c r="D15" s="274"/>
      <c r="E15" s="270"/>
      <c r="F15" s="270"/>
      <c r="G15" s="278"/>
    </row>
    <row r="16" spans="1:7" x14ac:dyDescent="0.25">
      <c r="A16" s="268"/>
      <c r="B16" s="270"/>
      <c r="C16" s="273"/>
      <c r="D16" s="274"/>
      <c r="E16" s="270"/>
      <c r="F16" s="270"/>
      <c r="G16" s="278"/>
    </row>
    <row r="17" spans="1:7" x14ac:dyDescent="0.25">
      <c r="A17" s="268"/>
      <c r="B17" s="270"/>
      <c r="C17" s="273"/>
      <c r="D17" s="274"/>
      <c r="E17" s="270"/>
      <c r="F17" s="270"/>
      <c r="G17" s="278"/>
    </row>
    <row r="18" spans="1:7" ht="9" customHeight="1" x14ac:dyDescent="0.25">
      <c r="A18" s="268"/>
      <c r="B18" s="270"/>
      <c r="C18" s="273"/>
      <c r="D18" s="274"/>
      <c r="E18" s="270"/>
      <c r="F18" s="270"/>
      <c r="G18" s="278"/>
    </row>
    <row r="19" spans="1:7" ht="7.5" customHeight="1" thickBot="1" x14ac:dyDescent="0.3">
      <c r="A19" s="247"/>
      <c r="B19" s="279"/>
      <c r="C19" s="282"/>
      <c r="D19" s="283"/>
      <c r="E19" s="279"/>
      <c r="F19" s="279"/>
      <c r="G19" s="284"/>
    </row>
    <row r="20" spans="1:7" ht="15" customHeight="1" x14ac:dyDescent="0.25">
      <c r="A20" s="285" t="s">
        <v>212</v>
      </c>
      <c r="B20" s="286"/>
      <c r="C20" s="286"/>
      <c r="D20" s="286"/>
      <c r="E20" s="286"/>
      <c r="F20" s="286"/>
      <c r="G20" s="287"/>
    </row>
    <row r="21" spans="1:7" ht="15.75" thickBot="1" x14ac:dyDescent="0.3">
      <c r="A21" s="288"/>
      <c r="B21" s="289"/>
      <c r="C21" s="289"/>
      <c r="D21" s="289"/>
      <c r="E21" s="289"/>
      <c r="F21" s="289"/>
      <c r="G21" s="290"/>
    </row>
    <row r="24" spans="1:7" x14ac:dyDescent="0.25">
      <c r="A24" s="53" t="s">
        <v>213</v>
      </c>
    </row>
    <row r="25" spans="1:7" ht="15.75" thickBot="1" x14ac:dyDescent="0.3"/>
    <row r="26" spans="1:7" ht="30.75" thickBot="1" x14ac:dyDescent="0.3">
      <c r="A26" s="54" t="s">
        <v>214</v>
      </c>
      <c r="B26" s="56" t="s">
        <v>215</v>
      </c>
      <c r="C26" s="217" t="s">
        <v>216</v>
      </c>
      <c r="D26" s="217"/>
      <c r="E26" s="217"/>
      <c r="F26" s="217"/>
      <c r="G26" s="218"/>
    </row>
    <row r="27" spans="1:7" ht="41.25" customHeight="1" x14ac:dyDescent="0.25">
      <c r="A27" s="57" t="s">
        <v>217</v>
      </c>
      <c r="B27" s="58">
        <v>10</v>
      </c>
      <c r="C27" s="257" t="s">
        <v>218</v>
      </c>
      <c r="D27" s="257"/>
      <c r="E27" s="257"/>
      <c r="F27" s="257"/>
      <c r="G27" s="258"/>
    </row>
    <row r="28" spans="1:7" ht="37.5" customHeight="1" x14ac:dyDescent="0.25">
      <c r="A28" s="59" t="s">
        <v>219</v>
      </c>
      <c r="B28" s="60">
        <v>6</v>
      </c>
      <c r="C28" s="259" t="s">
        <v>220</v>
      </c>
      <c r="D28" s="259"/>
      <c r="E28" s="259"/>
      <c r="F28" s="259"/>
      <c r="G28" s="260"/>
    </row>
    <row r="29" spans="1:7" ht="39" customHeight="1" x14ac:dyDescent="0.25">
      <c r="A29" s="59" t="s">
        <v>221</v>
      </c>
      <c r="B29" s="60">
        <v>2</v>
      </c>
      <c r="C29" s="259" t="s">
        <v>222</v>
      </c>
      <c r="D29" s="259"/>
      <c r="E29" s="259"/>
      <c r="F29" s="259"/>
      <c r="G29" s="260"/>
    </row>
    <row r="30" spans="1:7" ht="42" customHeight="1" thickBot="1" x14ac:dyDescent="0.3">
      <c r="A30" s="61" t="s">
        <v>223</v>
      </c>
      <c r="B30" s="62" t="s">
        <v>224</v>
      </c>
      <c r="C30" s="261" t="s">
        <v>225</v>
      </c>
      <c r="D30" s="261"/>
      <c r="E30" s="261"/>
      <c r="F30" s="261"/>
      <c r="G30" s="262"/>
    </row>
    <row r="31" spans="1:7" x14ac:dyDescent="0.25">
      <c r="A31" s="63"/>
      <c r="B31" s="63"/>
      <c r="C31" s="63"/>
      <c r="D31" s="63"/>
    </row>
    <row r="32" spans="1:7" x14ac:dyDescent="0.25">
      <c r="A32" s="64" t="s">
        <v>226</v>
      </c>
      <c r="B32" s="63"/>
      <c r="C32" s="63"/>
      <c r="D32" s="63"/>
    </row>
    <row r="33" spans="1:15" ht="15.75" thickBot="1" x14ac:dyDescent="0.3"/>
    <row r="34" spans="1:15" ht="30.75" thickBot="1" x14ac:dyDescent="0.3">
      <c r="A34" s="54" t="s">
        <v>227</v>
      </c>
      <c r="B34" s="56" t="s">
        <v>228</v>
      </c>
      <c r="C34" s="263" t="s">
        <v>216</v>
      </c>
      <c r="D34" s="263"/>
      <c r="E34" s="263"/>
      <c r="F34" s="263"/>
      <c r="G34" s="264"/>
    </row>
    <row r="35" spans="1:15" ht="27.75" customHeight="1" x14ac:dyDescent="0.25">
      <c r="A35" s="65" t="s">
        <v>229</v>
      </c>
      <c r="B35" s="66">
        <v>4</v>
      </c>
      <c r="C35" s="251" t="s">
        <v>230</v>
      </c>
      <c r="D35" s="251"/>
      <c r="E35" s="251"/>
      <c r="F35" s="251"/>
      <c r="G35" s="252"/>
    </row>
    <row r="36" spans="1:15" ht="25.5" customHeight="1" x14ac:dyDescent="0.25">
      <c r="A36" s="67" t="s">
        <v>231</v>
      </c>
      <c r="B36" s="68">
        <v>3</v>
      </c>
      <c r="C36" s="253" t="s">
        <v>232</v>
      </c>
      <c r="D36" s="253"/>
      <c r="E36" s="253"/>
      <c r="F36" s="253"/>
      <c r="G36" s="254"/>
    </row>
    <row r="37" spans="1:15" ht="24.75" customHeight="1" x14ac:dyDescent="0.25">
      <c r="A37" s="67" t="s">
        <v>233</v>
      </c>
      <c r="B37" s="68">
        <v>2</v>
      </c>
      <c r="C37" s="253" t="s">
        <v>234</v>
      </c>
      <c r="D37" s="253"/>
      <c r="E37" s="253"/>
      <c r="F37" s="253"/>
      <c r="G37" s="254"/>
    </row>
    <row r="38" spans="1:15" ht="27" customHeight="1" thickBot="1" x14ac:dyDescent="0.3">
      <c r="A38" s="69" t="s">
        <v>235</v>
      </c>
      <c r="B38" s="70">
        <v>1</v>
      </c>
      <c r="C38" s="255" t="s">
        <v>236</v>
      </c>
      <c r="D38" s="255"/>
      <c r="E38" s="255"/>
      <c r="F38" s="255"/>
      <c r="G38" s="256"/>
    </row>
    <row r="40" spans="1:15" x14ac:dyDescent="0.25">
      <c r="A40" s="71" t="s">
        <v>237</v>
      </c>
      <c r="I40" s="53" t="s">
        <v>238</v>
      </c>
    </row>
    <row r="41" spans="1:15" ht="15.75" thickBot="1" x14ac:dyDescent="0.3"/>
    <row r="42" spans="1:15" ht="15" customHeight="1" thickBot="1" x14ac:dyDescent="0.3">
      <c r="A42" s="225" t="s">
        <v>239</v>
      </c>
      <c r="B42" s="226"/>
      <c r="C42" s="229" t="s">
        <v>240</v>
      </c>
      <c r="D42" s="230"/>
      <c r="E42" s="230"/>
      <c r="F42" s="231"/>
      <c r="I42" s="72" t="s">
        <v>241</v>
      </c>
      <c r="J42" s="73" t="s">
        <v>242</v>
      </c>
      <c r="K42" s="241" t="s">
        <v>216</v>
      </c>
      <c r="L42" s="242"/>
      <c r="M42" s="242"/>
      <c r="N42" s="242"/>
      <c r="O42" s="243"/>
    </row>
    <row r="43" spans="1:15" ht="30.75" thickBot="1" x14ac:dyDescent="0.3">
      <c r="A43" s="227"/>
      <c r="B43" s="228"/>
      <c r="C43" s="74">
        <v>4</v>
      </c>
      <c r="D43" s="74">
        <v>3</v>
      </c>
      <c r="E43" s="74">
        <v>2</v>
      </c>
      <c r="F43" s="75">
        <v>1</v>
      </c>
      <c r="I43" s="76" t="s">
        <v>217</v>
      </c>
      <c r="J43" s="77" t="s">
        <v>243</v>
      </c>
      <c r="K43" s="244" t="s">
        <v>244</v>
      </c>
      <c r="L43" s="244"/>
      <c r="M43" s="244"/>
      <c r="N43" s="244"/>
      <c r="O43" s="245"/>
    </row>
    <row r="44" spans="1:15" ht="30" x14ac:dyDescent="0.25">
      <c r="A44" s="232" t="s">
        <v>245</v>
      </c>
      <c r="B44" s="78">
        <v>10</v>
      </c>
      <c r="C44" s="79" t="s">
        <v>246</v>
      </c>
      <c r="D44" s="79" t="s">
        <v>247</v>
      </c>
      <c r="E44" s="80" t="s">
        <v>248</v>
      </c>
      <c r="F44" s="81" t="s">
        <v>249</v>
      </c>
      <c r="I44" s="82" t="s">
        <v>219</v>
      </c>
      <c r="J44" s="83" t="s">
        <v>250</v>
      </c>
      <c r="K44" s="235" t="s">
        <v>251</v>
      </c>
      <c r="L44" s="235"/>
      <c r="M44" s="235"/>
      <c r="N44" s="235"/>
      <c r="O44" s="236"/>
    </row>
    <row r="45" spans="1:15" ht="15.75" x14ac:dyDescent="0.25">
      <c r="A45" s="233"/>
      <c r="B45" s="84">
        <v>6</v>
      </c>
      <c r="C45" s="85" t="s">
        <v>252</v>
      </c>
      <c r="D45" s="86" t="s">
        <v>253</v>
      </c>
      <c r="E45" s="86" t="s">
        <v>254</v>
      </c>
      <c r="F45" s="87" t="s">
        <v>255</v>
      </c>
      <c r="I45" s="82" t="s">
        <v>221</v>
      </c>
      <c r="J45" s="83" t="s">
        <v>256</v>
      </c>
      <c r="K45" s="237" t="s">
        <v>257</v>
      </c>
      <c r="L45" s="237"/>
      <c r="M45" s="237"/>
      <c r="N45" s="237"/>
      <c r="O45" s="238"/>
    </row>
    <row r="46" spans="1:15" ht="16.5" thickBot="1" x14ac:dyDescent="0.3">
      <c r="A46" s="234"/>
      <c r="B46" s="88">
        <v>2</v>
      </c>
      <c r="C46" s="89" t="s">
        <v>258</v>
      </c>
      <c r="D46" s="89" t="s">
        <v>255</v>
      </c>
      <c r="E46" s="70" t="s">
        <v>259</v>
      </c>
      <c r="F46" s="90" t="s">
        <v>260</v>
      </c>
      <c r="I46" s="91" t="s">
        <v>223</v>
      </c>
      <c r="J46" s="92" t="s">
        <v>261</v>
      </c>
      <c r="K46" s="239" t="s">
        <v>262</v>
      </c>
      <c r="L46" s="239"/>
      <c r="M46" s="239"/>
      <c r="N46" s="239"/>
      <c r="O46" s="240"/>
    </row>
    <row r="48" spans="1:15" ht="15" customHeight="1" x14ac:dyDescent="0.25"/>
    <row r="49" spans="1:7" x14ac:dyDescent="0.25">
      <c r="C49" s="93"/>
    </row>
    <row r="50" spans="1:7" x14ac:dyDescent="0.25">
      <c r="A50" s="71" t="s">
        <v>263</v>
      </c>
      <c r="C50" s="93"/>
    </row>
    <row r="51" spans="1:7" ht="15.75" thickBot="1" x14ac:dyDescent="0.3">
      <c r="C51" s="93"/>
    </row>
    <row r="52" spans="1:7" x14ac:dyDescent="0.25">
      <c r="A52" s="246" t="s">
        <v>264</v>
      </c>
      <c r="B52" s="212" t="s">
        <v>265</v>
      </c>
      <c r="C52" s="212" t="s">
        <v>266</v>
      </c>
      <c r="D52" s="212"/>
      <c r="E52" s="212"/>
      <c r="F52" s="212"/>
      <c r="G52" s="213"/>
    </row>
    <row r="53" spans="1:7" ht="15.75" thickBot="1" x14ac:dyDescent="0.3">
      <c r="A53" s="247"/>
      <c r="B53" s="248"/>
      <c r="C53" s="249" t="s">
        <v>267</v>
      </c>
      <c r="D53" s="249"/>
      <c r="E53" s="249"/>
      <c r="F53" s="249"/>
      <c r="G53" s="250"/>
    </row>
    <row r="54" spans="1:7" ht="41.25" customHeight="1" x14ac:dyDescent="0.25">
      <c r="A54" s="94" t="s">
        <v>268</v>
      </c>
      <c r="B54" s="95">
        <v>100</v>
      </c>
      <c r="C54" s="190" t="s">
        <v>269</v>
      </c>
      <c r="D54" s="191"/>
      <c r="E54" s="191"/>
      <c r="F54" s="191"/>
      <c r="G54" s="192"/>
    </row>
    <row r="55" spans="1:7" ht="27.75" customHeight="1" x14ac:dyDescent="0.25">
      <c r="A55" s="96" t="s">
        <v>270</v>
      </c>
      <c r="B55" s="97">
        <v>60</v>
      </c>
      <c r="C55" s="193" t="s">
        <v>271</v>
      </c>
      <c r="D55" s="194"/>
      <c r="E55" s="194"/>
      <c r="F55" s="194"/>
      <c r="G55" s="195"/>
    </row>
    <row r="56" spans="1:7" ht="15" customHeight="1" x14ac:dyDescent="0.25">
      <c r="A56" s="96" t="s">
        <v>272</v>
      </c>
      <c r="B56" s="97">
        <v>25</v>
      </c>
      <c r="C56" s="196" t="s">
        <v>273</v>
      </c>
      <c r="D56" s="197"/>
      <c r="E56" s="197"/>
      <c r="F56" s="197"/>
      <c r="G56" s="198"/>
    </row>
    <row r="57" spans="1:7" ht="15" customHeight="1" thickBot="1" x14ac:dyDescent="0.3">
      <c r="A57" s="98" t="s">
        <v>274</v>
      </c>
      <c r="B57" s="99">
        <v>10</v>
      </c>
      <c r="C57" s="199" t="s">
        <v>275</v>
      </c>
      <c r="D57" s="200"/>
      <c r="E57" s="200"/>
      <c r="F57" s="200"/>
      <c r="G57" s="201"/>
    </row>
    <row r="58" spans="1:7" x14ac:dyDescent="0.25">
      <c r="A58" s="202" t="s">
        <v>276</v>
      </c>
      <c r="B58" s="203"/>
      <c r="C58" s="203"/>
      <c r="D58" s="203"/>
      <c r="E58" s="203"/>
      <c r="F58" s="203"/>
      <c r="G58" s="204"/>
    </row>
    <row r="59" spans="1:7" ht="15.75" thickBot="1" x14ac:dyDescent="0.3">
      <c r="A59" s="205"/>
      <c r="B59" s="206"/>
      <c r="C59" s="206"/>
      <c r="D59" s="206"/>
      <c r="E59" s="206"/>
      <c r="F59" s="206"/>
      <c r="G59" s="207"/>
    </row>
    <row r="61" spans="1:7" x14ac:dyDescent="0.25">
      <c r="A61" s="100" t="s">
        <v>277</v>
      </c>
    </row>
    <row r="62" spans="1:7" ht="15.75" thickBot="1" x14ac:dyDescent="0.3"/>
    <row r="63" spans="1:7" x14ac:dyDescent="0.25">
      <c r="A63" s="208" t="s">
        <v>278</v>
      </c>
      <c r="B63" s="209"/>
      <c r="C63" s="212" t="s">
        <v>279</v>
      </c>
      <c r="D63" s="212"/>
      <c r="E63" s="212"/>
      <c r="F63" s="213"/>
      <c r="G63" s="101"/>
    </row>
    <row r="64" spans="1:7" ht="16.5" thickBot="1" x14ac:dyDescent="0.3">
      <c r="A64" s="210"/>
      <c r="B64" s="211"/>
      <c r="C64" s="102" t="s">
        <v>280</v>
      </c>
      <c r="D64" s="103" t="s">
        <v>281</v>
      </c>
      <c r="E64" s="103" t="s">
        <v>282</v>
      </c>
      <c r="F64" s="104" t="s">
        <v>283</v>
      </c>
      <c r="G64" s="105"/>
    </row>
    <row r="65" spans="1:6" ht="45" x14ac:dyDescent="0.25">
      <c r="A65" s="214" t="s">
        <v>284</v>
      </c>
      <c r="B65" s="106">
        <v>100</v>
      </c>
      <c r="C65" s="107" t="s">
        <v>285</v>
      </c>
      <c r="D65" s="107" t="s">
        <v>286</v>
      </c>
      <c r="E65" s="107" t="s">
        <v>287</v>
      </c>
      <c r="F65" s="108" t="s">
        <v>288</v>
      </c>
    </row>
    <row r="66" spans="1:6" ht="45" x14ac:dyDescent="0.25">
      <c r="A66" s="215"/>
      <c r="B66" s="109">
        <v>60</v>
      </c>
      <c r="C66" s="110" t="s">
        <v>289</v>
      </c>
      <c r="D66" s="110" t="s">
        <v>290</v>
      </c>
      <c r="E66" s="111" t="s">
        <v>291</v>
      </c>
      <c r="F66" s="112" t="s">
        <v>292</v>
      </c>
    </row>
    <row r="67" spans="1:6" ht="45" x14ac:dyDescent="0.25">
      <c r="A67" s="215"/>
      <c r="B67" s="109">
        <v>25</v>
      </c>
      <c r="C67" s="110" t="s">
        <v>293</v>
      </c>
      <c r="D67" s="111" t="s">
        <v>294</v>
      </c>
      <c r="E67" s="111" t="s">
        <v>295</v>
      </c>
      <c r="F67" s="113" t="s">
        <v>296</v>
      </c>
    </row>
    <row r="68" spans="1:6" ht="45.75" thickBot="1" x14ac:dyDescent="0.3">
      <c r="A68" s="216"/>
      <c r="B68" s="114">
        <v>10</v>
      </c>
      <c r="C68" s="115" t="s">
        <v>297</v>
      </c>
      <c r="D68" s="116" t="s">
        <v>298</v>
      </c>
      <c r="E68" s="117" t="s">
        <v>299</v>
      </c>
      <c r="F68" s="118" t="s">
        <v>300</v>
      </c>
    </row>
    <row r="70" spans="1:6" x14ac:dyDescent="0.25">
      <c r="A70" s="53" t="s">
        <v>301</v>
      </c>
    </row>
    <row r="71" spans="1:6" ht="15.75" thickBot="1" x14ac:dyDescent="0.3"/>
    <row r="72" spans="1:6" ht="45.75" thickBot="1" x14ac:dyDescent="0.3">
      <c r="A72" s="119" t="s">
        <v>302</v>
      </c>
      <c r="B72" s="56" t="s">
        <v>303</v>
      </c>
      <c r="C72" s="217" t="s">
        <v>216</v>
      </c>
      <c r="D72" s="217"/>
      <c r="E72" s="217"/>
      <c r="F72" s="218"/>
    </row>
    <row r="73" spans="1:6" ht="32.25" customHeight="1" x14ac:dyDescent="0.25">
      <c r="A73" s="120" t="s">
        <v>304</v>
      </c>
      <c r="B73" s="121" t="s">
        <v>305</v>
      </c>
      <c r="C73" s="219" t="s">
        <v>306</v>
      </c>
      <c r="D73" s="219"/>
      <c r="E73" s="219"/>
      <c r="F73" s="220"/>
    </row>
    <row r="74" spans="1:6" ht="45" customHeight="1" x14ac:dyDescent="0.25">
      <c r="A74" s="59" t="s">
        <v>307</v>
      </c>
      <c r="B74" s="60" t="s">
        <v>308</v>
      </c>
      <c r="C74" s="221" t="s">
        <v>309</v>
      </c>
      <c r="D74" s="222"/>
      <c r="E74" s="222"/>
      <c r="F74" s="223"/>
    </row>
    <row r="75" spans="1:6" ht="31.5" customHeight="1" x14ac:dyDescent="0.25">
      <c r="A75" s="59" t="s">
        <v>310</v>
      </c>
      <c r="B75" s="60" t="s">
        <v>311</v>
      </c>
      <c r="C75" s="221" t="s">
        <v>312</v>
      </c>
      <c r="D75" s="221"/>
      <c r="E75" s="221"/>
      <c r="F75" s="224"/>
    </row>
    <row r="76" spans="1:6" ht="60.75" customHeight="1" thickBot="1" x14ac:dyDescent="0.3">
      <c r="A76" s="61" t="s">
        <v>313</v>
      </c>
      <c r="B76" s="74">
        <v>20</v>
      </c>
      <c r="C76" s="188" t="s">
        <v>314</v>
      </c>
      <c r="D76" s="188"/>
      <c r="E76" s="188"/>
      <c r="F76" s="189"/>
    </row>
    <row r="78" spans="1:6" x14ac:dyDescent="0.25">
      <c r="A78" s="122" t="s">
        <v>315</v>
      </c>
    </row>
    <row r="79" spans="1:6" ht="15.75" thickBot="1" x14ac:dyDescent="0.3"/>
    <row r="80" spans="1:6" ht="15.75" thickBot="1" x14ac:dyDescent="0.3">
      <c r="A80" s="123" t="s">
        <v>316</v>
      </c>
      <c r="B80" s="124" t="s">
        <v>216</v>
      </c>
    </row>
    <row r="81" spans="1:2" x14ac:dyDescent="0.25">
      <c r="A81" s="125" t="s">
        <v>304</v>
      </c>
      <c r="B81" s="126" t="s">
        <v>317</v>
      </c>
    </row>
    <row r="82" spans="1:2" x14ac:dyDescent="0.25">
      <c r="A82" s="127" t="s">
        <v>307</v>
      </c>
      <c r="B82" s="128" t="s">
        <v>317</v>
      </c>
    </row>
    <row r="83" spans="1:2" x14ac:dyDescent="0.25">
      <c r="A83" s="127" t="s">
        <v>310</v>
      </c>
      <c r="B83" s="128" t="s">
        <v>318</v>
      </c>
    </row>
    <row r="84" spans="1:2" ht="15.75" thickBot="1" x14ac:dyDescent="0.3">
      <c r="A84" s="129" t="s">
        <v>313</v>
      </c>
      <c r="B84" s="90" t="s">
        <v>318</v>
      </c>
    </row>
  </sheetData>
  <mergeCells count="46">
    <mergeCell ref="C34:G34"/>
    <mergeCell ref="C6:D6"/>
    <mergeCell ref="E6:G6"/>
    <mergeCell ref="A7:A11"/>
    <mergeCell ref="B7:B11"/>
    <mergeCell ref="C7:D11"/>
    <mergeCell ref="E7:G11"/>
    <mergeCell ref="A12:A19"/>
    <mergeCell ref="B12:B19"/>
    <mergeCell ref="C12:D19"/>
    <mergeCell ref="E12:G19"/>
    <mergeCell ref="A20:G21"/>
    <mergeCell ref="C26:G26"/>
    <mergeCell ref="C27:G27"/>
    <mergeCell ref="C28:G28"/>
    <mergeCell ref="C29:G29"/>
    <mergeCell ref="C30:G30"/>
    <mergeCell ref="A52:A53"/>
    <mergeCell ref="B52:B53"/>
    <mergeCell ref="C52:G52"/>
    <mergeCell ref="C53:G53"/>
    <mergeCell ref="C35:G35"/>
    <mergeCell ref="C36:G36"/>
    <mergeCell ref="C37:G37"/>
    <mergeCell ref="C38:G38"/>
    <mergeCell ref="A42:B43"/>
    <mergeCell ref="C42:F42"/>
    <mergeCell ref="A44:A46"/>
    <mergeCell ref="K44:O44"/>
    <mergeCell ref="K45:O45"/>
    <mergeCell ref="K46:O46"/>
    <mergeCell ref="K42:O42"/>
    <mergeCell ref="K43:O43"/>
    <mergeCell ref="C76:F76"/>
    <mergeCell ref="C54:G54"/>
    <mergeCell ref="C55:G55"/>
    <mergeCell ref="C56:G56"/>
    <mergeCell ref="C57:G57"/>
    <mergeCell ref="A58:G59"/>
    <mergeCell ref="A63:B64"/>
    <mergeCell ref="C63:F63"/>
    <mergeCell ref="A65:A68"/>
    <mergeCell ref="C72:F72"/>
    <mergeCell ref="C73:F73"/>
    <mergeCell ref="C74:F74"/>
    <mergeCell ref="C75:F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Guia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Reyeros Navarro</dc:creator>
  <cp:lastModifiedBy>CAMPEON</cp:lastModifiedBy>
  <dcterms:created xsi:type="dcterms:W3CDTF">2018-08-23T00:17:19Z</dcterms:created>
  <dcterms:modified xsi:type="dcterms:W3CDTF">2019-06-19T20:53:58Z</dcterms:modified>
</cp:coreProperties>
</file>