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Fredy F\Desktop\ALCALDIA TUNJUELITO\Formulación\Finales\"/>
    </mc:Choice>
  </mc:AlternateContent>
  <xr:revisionPtr revIDLastSave="0" documentId="13_ncr:1_{09FB5524-495F-4F4F-92A9-CFBB3562E22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 OFICIAL (Entidad)" sheetId="6" r:id="rId1"/>
    <sheet name="PROPUESTA ECONOMICA" sheetId="23" r:id="rId2"/>
    <sheet name="AIU OBRA" sheetId="18" r:id="rId3"/>
    <sheet name="PGA - SST" sheetId="10" r:id="rId4"/>
    <sheet name="AIU PGA-SST" sheetId="16" r:id="rId5"/>
    <sheet name="PGS" sheetId="11" r:id="rId6"/>
    <sheet name="AIU-PGS" sheetId="13" r:id="rId7"/>
    <sheet name="PMT" sheetId="14" r:id="rId8"/>
    <sheet name="AIU-PMT" sheetId="15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________aiu2">[1]AIU!$J$105</definedName>
    <definedName name="________aiu2">[1]AIU!$J$105</definedName>
    <definedName name="_______aiu2">[1]AIU!$J$105</definedName>
    <definedName name="______aiu2">[1]AIU!$J$105</definedName>
    <definedName name="_____aiu2">[2]AIU!$J$105</definedName>
    <definedName name="_____Vol1">[3]Item!$A$1:$D$65536</definedName>
    <definedName name="____aiu2">[2]AIU!$J$105</definedName>
    <definedName name="____Vol1">[3]Item!$A$1:$D$65536</definedName>
    <definedName name="___aiu2">[2]AIU!$J$105</definedName>
    <definedName name="___Vol1">[3]Item!$A$1:$D$65536</definedName>
    <definedName name="__aiu2">[2]AIU!$J$105</definedName>
    <definedName name="__Vol1">[3]Item!$A$1:$D$65536</definedName>
    <definedName name="_A1" localSheetId="2" hidden="1">{#N/A,#N/A,TRUE,"1842CWN0"}</definedName>
    <definedName name="_A1" localSheetId="4" hidden="1">{#N/A,#N/A,TRUE,"1842CWN0"}</definedName>
    <definedName name="_A1" localSheetId="6" hidden="1">{#N/A,#N/A,TRUE,"1842CWN0"}</definedName>
    <definedName name="_A1" localSheetId="8" hidden="1">{#N/A,#N/A,TRUE,"1842CWN0"}</definedName>
    <definedName name="_A1" localSheetId="5" hidden="1">{#N/A,#N/A,TRUE,"1842CWN0"}</definedName>
    <definedName name="_A1" localSheetId="7" hidden="1">{#N/A,#N/A,TRUE,"1842CWN0"}</definedName>
    <definedName name="_A1" hidden="1">{#N/A,#N/A,TRUE,"1842CWN0"}</definedName>
    <definedName name="_AAS1" localSheetId="2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8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4" hidden="1">{#N/A,#N/A,TRUE,"1842CWN0"}</definedName>
    <definedName name="_ABC1" localSheetId="6" hidden="1">{#N/A,#N/A,TRUE,"1842CWN0"}</definedName>
    <definedName name="_ABC1" localSheetId="8" hidden="1">{#N/A,#N/A,TRUE,"1842CWN0"}</definedName>
    <definedName name="_ABC1" localSheetId="5" hidden="1">{#N/A,#N/A,TRUE,"1842CWN0"}</definedName>
    <definedName name="_ABC1" localSheetId="7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4" hidden="1">{#N/A,#N/A,TRUE,"1842CWN0"}</definedName>
    <definedName name="_abc2" localSheetId="6" hidden="1">{#N/A,#N/A,TRUE,"1842CWN0"}</definedName>
    <definedName name="_abc2" localSheetId="8" hidden="1">{#N/A,#N/A,TRUE,"1842CWN0"}</definedName>
    <definedName name="_abc2" localSheetId="5" hidden="1">{#N/A,#N/A,TRUE,"1842CWN0"}</definedName>
    <definedName name="_abc2" localSheetId="7" hidden="1">{#N/A,#N/A,TRUE,"1842CWN0"}</definedName>
    <definedName name="_abc2" hidden="1">{#N/A,#N/A,TRUE,"1842CWN0"}</definedName>
    <definedName name="_aiu2">[2]AIU!$J$105</definedName>
    <definedName name="_ETR13" localSheetId="2">#REF!</definedName>
    <definedName name="_ETR13" localSheetId="4">#REF!</definedName>
    <definedName name="_ETR13" localSheetId="6">#REF!</definedName>
    <definedName name="_ETR13" localSheetId="8">#REF!</definedName>
    <definedName name="_ETR13" localSheetId="7">#REF!</definedName>
    <definedName name="_ETR13" localSheetId="1">#REF!</definedName>
    <definedName name="_ETR13">#REF!</definedName>
    <definedName name="_Fill" localSheetId="2" hidden="1">#REF!</definedName>
    <definedName name="_Fill" localSheetId="4" hidden="1">#REF!</definedName>
    <definedName name="_Fill" localSheetId="6" hidden="1">#REF!</definedName>
    <definedName name="_Fill" localSheetId="8" hidden="1">#REF!</definedName>
    <definedName name="_Fill" localSheetId="3" hidden="1">#REF!</definedName>
    <definedName name="_Fill" localSheetId="5" hidden="1">#REF!</definedName>
    <definedName name="_Fill" localSheetId="7" hidden="1">#REF!</definedName>
    <definedName name="_Fill" localSheetId="1" hidden="1">#REF!</definedName>
    <definedName name="_Fill" hidden="1">#REF!</definedName>
    <definedName name="_xlnm._FilterDatabase" localSheetId="0" hidden="1">'PRESUPUESTO OFICIAL (Entidad)'!$A$16:$G$99</definedName>
    <definedName name="_xlnm._FilterDatabase" localSheetId="1" hidden="1">'PROPUESTA ECONOMICA'!$A$16:$G$99</definedName>
    <definedName name="_Key1" localSheetId="2" hidden="1">#REF!</definedName>
    <definedName name="_Key1" localSheetId="4" hidden="1">#REF!</definedName>
    <definedName name="_Key1" localSheetId="6" hidden="1">#REF!</definedName>
    <definedName name="_Key1" localSheetId="8" hidden="1">#REF!</definedName>
    <definedName name="_Key1" localSheetId="7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4" hidden="1">#REF!</definedName>
    <definedName name="_Key2" localSheetId="6" hidden="1">#REF!</definedName>
    <definedName name="_Key2" localSheetId="8" hidden="1">#REF!</definedName>
    <definedName name="_Key2" localSheetId="7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ORO13" localSheetId="2">#REF!</definedName>
    <definedName name="_ORO13" localSheetId="4">#REF!</definedName>
    <definedName name="_ORO13" localSheetId="6">#REF!</definedName>
    <definedName name="_ORO13" localSheetId="8">#REF!</definedName>
    <definedName name="_ORO13" localSheetId="7">#REF!</definedName>
    <definedName name="_ORO13" localSheetId="1">#REF!</definedName>
    <definedName name="_ORO13">#REF!</definedName>
    <definedName name="_ORO14" localSheetId="2">#REF!</definedName>
    <definedName name="_ORO14" localSheetId="4">#REF!</definedName>
    <definedName name="_ORO14" localSheetId="6">#REF!</definedName>
    <definedName name="_ORO14" localSheetId="8">#REF!</definedName>
    <definedName name="_ORO14" localSheetId="7">#REF!</definedName>
    <definedName name="_ORO14" localSheetId="1">#REF!</definedName>
    <definedName name="_ORO14">#REF!</definedName>
    <definedName name="_ORO15" localSheetId="2">#REF!</definedName>
    <definedName name="_ORO15" localSheetId="4">#REF!</definedName>
    <definedName name="_ORO15" localSheetId="6">#REF!</definedName>
    <definedName name="_ORO15" localSheetId="8">#REF!</definedName>
    <definedName name="_ORO15" localSheetId="7">#REF!</definedName>
    <definedName name="_ORO15" localSheetId="1">#REF!</definedName>
    <definedName name="_ORO15">#REF!</definedName>
    <definedName name="_ORO16" localSheetId="2">#REF!</definedName>
    <definedName name="_ORO16" localSheetId="4">#REF!</definedName>
    <definedName name="_ORO16" localSheetId="6">#REF!</definedName>
    <definedName name="_ORO16" localSheetId="8">#REF!</definedName>
    <definedName name="_ORO16" localSheetId="7">#REF!</definedName>
    <definedName name="_ORO16" localSheetId="1">#REF!</definedName>
    <definedName name="_ORO16">#REF!</definedName>
    <definedName name="_ORO17" localSheetId="2">#REF!</definedName>
    <definedName name="_ORO17" localSheetId="4">#REF!</definedName>
    <definedName name="_ORO17" localSheetId="6">#REF!</definedName>
    <definedName name="_ORO17" localSheetId="8">#REF!</definedName>
    <definedName name="_ORO17" localSheetId="7">#REF!</definedName>
    <definedName name="_ORO17" localSheetId="1">#REF!</definedName>
    <definedName name="_ORO17">#REF!</definedName>
    <definedName name="_ORO18" localSheetId="2">#REF!</definedName>
    <definedName name="_ORO18" localSheetId="4">#REF!</definedName>
    <definedName name="_ORO18" localSheetId="6">#REF!</definedName>
    <definedName name="_ORO18" localSheetId="8">#REF!</definedName>
    <definedName name="_ORO18" localSheetId="7">#REF!</definedName>
    <definedName name="_ORO18" localSheetId="1">#REF!</definedName>
    <definedName name="_ORO18">#REF!</definedName>
    <definedName name="_ORO19" localSheetId="2">#REF!</definedName>
    <definedName name="_ORO19" localSheetId="4">#REF!</definedName>
    <definedName name="_ORO19" localSheetId="6">#REF!</definedName>
    <definedName name="_ORO19" localSheetId="8">#REF!</definedName>
    <definedName name="_ORO19" localSheetId="7">#REF!</definedName>
    <definedName name="_ORO19" localSheetId="1">#REF!</definedName>
    <definedName name="_ORO19">#REF!</definedName>
    <definedName name="_Parse_Out" localSheetId="2" hidden="1">'[4]7422CW00'!#REF!</definedName>
    <definedName name="_Parse_Out" localSheetId="4" hidden="1">'[4]7422CW00'!#REF!</definedName>
    <definedName name="_Parse_Out" localSheetId="6" hidden="1">'[4]7422CW00'!#REF!</definedName>
    <definedName name="_Parse_Out" localSheetId="8" hidden="1">'[4]7422CW00'!#REF!</definedName>
    <definedName name="_Parse_Out" localSheetId="7" hidden="1">'[4]7422CW00'!#REF!</definedName>
    <definedName name="_Parse_Out" localSheetId="1" hidden="1">'[4]7422CW00'!#REF!</definedName>
    <definedName name="_Parse_Out" hidden="1">'[4]7422CW00'!#REF!</definedName>
    <definedName name="_PJ50" localSheetId="2">#REF!</definedName>
    <definedName name="_PJ50" localSheetId="4">#REF!</definedName>
    <definedName name="_PJ50" localSheetId="6">#REF!</definedName>
    <definedName name="_PJ50" localSheetId="8">#REF!</definedName>
    <definedName name="_PJ50" localSheetId="7">#REF!</definedName>
    <definedName name="_PJ50" localSheetId="1">#REF!</definedName>
    <definedName name="_PJ50">#REF!</definedName>
    <definedName name="_pj51" localSheetId="2">#REF!</definedName>
    <definedName name="_pj51" localSheetId="4">#REF!</definedName>
    <definedName name="_pj51" localSheetId="6">#REF!</definedName>
    <definedName name="_pj51" localSheetId="8">#REF!</definedName>
    <definedName name="_pj51" localSheetId="7">#REF!</definedName>
    <definedName name="_pj51" localSheetId="1">#REF!</definedName>
    <definedName name="_pj51">#REF!</definedName>
    <definedName name="_PMT5671" localSheetId="2">[5]MEMORIAS!#REF!</definedName>
    <definedName name="_PMT5671" localSheetId="4">[5]MEMORIAS!#REF!</definedName>
    <definedName name="_PMT5671" localSheetId="6">[5]MEMORIAS!#REF!</definedName>
    <definedName name="_PMT5671" localSheetId="8">[5]MEMORIAS!#REF!</definedName>
    <definedName name="_PMT5671" localSheetId="7">[5]MEMORIAS!#REF!</definedName>
    <definedName name="_PMT5671" localSheetId="1">[5]MEMORIAS!#REF!</definedName>
    <definedName name="_PMT5671">[5]MEMORIAS!#REF!</definedName>
    <definedName name="_PMT5805" localSheetId="2">[5]MEMORIAS!#REF!</definedName>
    <definedName name="_PMT5805" localSheetId="4">[5]MEMORIAS!#REF!</definedName>
    <definedName name="_PMT5805" localSheetId="6">[5]MEMORIAS!#REF!</definedName>
    <definedName name="_PMT5805" localSheetId="8">[5]MEMORIAS!#REF!</definedName>
    <definedName name="_PMT5805" localSheetId="7">[5]MEMORIAS!#REF!</definedName>
    <definedName name="_PMT5805" localSheetId="1">[5]MEMORIAS!#REF!</definedName>
    <definedName name="_PMT5805">[5]MEMORIAS!#REF!</definedName>
    <definedName name="_PMT5806" localSheetId="2">[5]MEMORIAS!#REF!</definedName>
    <definedName name="_PMT5806" localSheetId="4">[5]MEMORIAS!#REF!</definedName>
    <definedName name="_PMT5806" localSheetId="6">[5]MEMORIAS!#REF!</definedName>
    <definedName name="_PMT5806" localSheetId="8">[5]MEMORIAS!#REF!</definedName>
    <definedName name="_PMT5806" localSheetId="7">[5]MEMORIAS!#REF!</definedName>
    <definedName name="_PMT5806" localSheetId="1">[5]MEMORIAS!#REF!</definedName>
    <definedName name="_PMT5806">[5]MEMORIAS!#REF!</definedName>
    <definedName name="_PMT5815" localSheetId="2">[5]MEMORIAS!#REF!</definedName>
    <definedName name="_PMT5815" localSheetId="4">[5]MEMORIAS!#REF!</definedName>
    <definedName name="_PMT5815" localSheetId="6">[5]MEMORIAS!#REF!</definedName>
    <definedName name="_PMT5815" localSheetId="8">[5]MEMORIAS!#REF!</definedName>
    <definedName name="_PMT5815" localSheetId="7">[5]MEMORIAS!#REF!</definedName>
    <definedName name="_PMT5815" localSheetId="1">[5]MEMORIAS!#REF!</definedName>
    <definedName name="_PMT5815">[5]MEMORIAS!#REF!</definedName>
    <definedName name="_PMT5820" localSheetId="2">[5]MEMORIAS!#REF!</definedName>
    <definedName name="_PMT5820" localSheetId="4">[5]MEMORIAS!#REF!</definedName>
    <definedName name="_PMT5820" localSheetId="6">[5]MEMORIAS!#REF!</definedName>
    <definedName name="_PMT5820" localSheetId="8">[5]MEMORIAS!#REF!</definedName>
    <definedName name="_PMT5820" localSheetId="7">[5]MEMORIAS!#REF!</definedName>
    <definedName name="_PMT5820" localSheetId="1">[5]MEMORIAS!#REF!</definedName>
    <definedName name="_PMT5820">[5]MEMORIAS!#REF!</definedName>
    <definedName name="_Regression_Int" hidden="1">1</definedName>
    <definedName name="_Sort" localSheetId="2" hidden="1">#REF!</definedName>
    <definedName name="_Sort" localSheetId="4" hidden="1">#REF!</definedName>
    <definedName name="_Sort" localSheetId="6" hidden="1">#REF!</definedName>
    <definedName name="_Sort" localSheetId="8" hidden="1">#REF!</definedName>
    <definedName name="_Sort" localSheetId="7" hidden="1">#REF!</definedName>
    <definedName name="_Sort" localSheetId="1" hidden="1">#REF!</definedName>
    <definedName name="_Sort" hidden="1">#REF!</definedName>
    <definedName name="_Vol1">[3]Item!$A$1:$D$65536</definedName>
    <definedName name="AA" localSheetId="2" hidden="1">{#N/A,#N/A,TRUE,"INGENIERIA";#N/A,#N/A,TRUE,"COMPRAS";#N/A,#N/A,TRUE,"DIRECCION";#N/A,#N/A,TRUE,"RESUMEN"}</definedName>
    <definedName name="AA" localSheetId="4" hidden="1">{#N/A,#N/A,TRUE,"INGENIERIA";#N/A,#N/A,TRUE,"COMPRAS";#N/A,#N/A,TRUE,"DIRECCION";#N/A,#N/A,TRUE,"RESUMEN"}</definedName>
    <definedName name="AA" localSheetId="6" hidden="1">{#N/A,#N/A,TRUE,"INGENIERIA";#N/A,#N/A,TRUE,"COMPRAS";#N/A,#N/A,TRUE,"DIRECCION";#N/A,#N/A,TRUE,"RESUMEN"}</definedName>
    <definedName name="AA" localSheetId="8" hidden="1">{#N/A,#N/A,TRUE,"INGENIERIA";#N/A,#N/A,TRUE,"COMPRAS";#N/A,#N/A,TRUE,"DIRECCION";#N/A,#N/A,TRUE,"RESUMEN"}</definedName>
    <definedName name="AA" localSheetId="5" hidden="1">{#N/A,#N/A,TRUE,"INGENIERIA";#N/A,#N/A,TRUE,"COMPRAS";#N/A,#N/A,TRUE,"DIRECCION";#N/A,#N/A,TRUE,"RESUMEN"}</definedName>
    <definedName name="AA" localSheetId="7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 localSheetId="2">#REF!</definedName>
    <definedName name="AAA" localSheetId="1">#REF!</definedName>
    <definedName name="AAA">#REF!</definedName>
    <definedName name="AAS" localSheetId="2" hidden="1">{#N/A,#N/A,TRUE,"INGENIERIA";#N/A,#N/A,TRUE,"COMPRAS";#N/A,#N/A,TRUE,"DIRECCION";#N/A,#N/A,TRUE,"RESUMEN"}</definedName>
    <definedName name="AAS" localSheetId="4" hidden="1">{#N/A,#N/A,TRUE,"INGENIERIA";#N/A,#N/A,TRUE,"COMPRAS";#N/A,#N/A,TRUE,"DIRECCION";#N/A,#N/A,TRUE,"RESUMEN"}</definedName>
    <definedName name="AAS" localSheetId="6" hidden="1">{#N/A,#N/A,TRUE,"INGENIERIA";#N/A,#N/A,TRUE,"COMPRAS";#N/A,#N/A,TRUE,"DIRECCION";#N/A,#N/A,TRUE,"RESUMEN"}</definedName>
    <definedName name="AAS" localSheetId="8" hidden="1">{#N/A,#N/A,TRUE,"INGENIERIA";#N/A,#N/A,TRUE,"COMPRAS";#N/A,#N/A,TRUE,"DIRECCION";#N/A,#N/A,TRUE,"RESUMEN"}</definedName>
    <definedName name="AAS" localSheetId="5" hidden="1">{#N/A,#N/A,TRUE,"INGENIERIA";#N/A,#N/A,TRUE,"COMPRAS";#N/A,#N/A,TRUE,"DIRECCION";#N/A,#N/A,TRUE,"RESUMEN"}</definedName>
    <definedName name="AAS" localSheetId="7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" localSheetId="2">#REF!</definedName>
    <definedName name="abc" localSheetId="1">#REF!</definedName>
    <definedName name="abc">#REF!</definedName>
    <definedName name="ABCD" localSheetId="2" hidden="1">#REF!</definedName>
    <definedName name="ABCD" localSheetId="4" hidden="1">#REF!</definedName>
    <definedName name="ABCD" localSheetId="6" hidden="1">#REF!</definedName>
    <definedName name="ABCD" localSheetId="8" hidden="1">#REF!</definedName>
    <definedName name="ABCD" localSheetId="7" hidden="1">#REF!</definedName>
    <definedName name="ABCD" localSheetId="1" hidden="1">#REF!</definedName>
    <definedName name="ABCD" hidden="1">#REF!</definedName>
    <definedName name="ABCDE" localSheetId="2" hidden="1">#REF!</definedName>
    <definedName name="ABCDE" localSheetId="4" hidden="1">#REF!</definedName>
    <definedName name="ABCDE" localSheetId="6" hidden="1">#REF!</definedName>
    <definedName name="ABCDE" localSheetId="8" hidden="1">#REF!</definedName>
    <definedName name="ABCDE" localSheetId="7" hidden="1">#REF!</definedName>
    <definedName name="ABCDE" localSheetId="1" hidden="1">#REF!</definedName>
    <definedName name="ABCDE" hidden="1">#REF!</definedName>
    <definedName name="AccessDatabase" hidden="1">"C:\C-314\VOLUMENES\volfin4.mdb"</definedName>
    <definedName name="aiu">[6]AIU!$I$121</definedName>
    <definedName name="AIU_ADMON">[7]DATOS!$D$8</definedName>
    <definedName name="AIU_IMP">[7]DATOS!$D$9</definedName>
    <definedName name="AIU_UTIL">[7]DATOS!$D$10</definedName>
    <definedName name="Ajuste">[8]Datos!$B$11</definedName>
    <definedName name="Andenes" localSheetId="2" hidden="1">#REF!</definedName>
    <definedName name="Andenes" localSheetId="4" hidden="1">#REF!</definedName>
    <definedName name="Andenes" localSheetId="6" hidden="1">#REF!</definedName>
    <definedName name="Andenes" localSheetId="8" hidden="1">#REF!</definedName>
    <definedName name="Andenes" localSheetId="7" hidden="1">#REF!</definedName>
    <definedName name="Andenes" localSheetId="1" hidden="1">#REF!</definedName>
    <definedName name="Andenes" hidden="1">#REF!</definedName>
    <definedName name="AÑOWUIE">'[9]Res-Accide-10'!$R$2:$R$7</definedName>
    <definedName name="apoyo">'[10]RESUMEN CIERRE '!$G$136</definedName>
    <definedName name="_xlnm.Print_Area" localSheetId="2">'AIU OBRA'!$A$1:$O$81</definedName>
    <definedName name="_xlnm.Print_Area" localSheetId="4">#REF!</definedName>
    <definedName name="_xlnm.Print_Area" localSheetId="6">#REF!</definedName>
    <definedName name="_xlnm.Print_Area" localSheetId="8">#REF!</definedName>
    <definedName name="_xlnm.Print_Area" localSheetId="7">#REF!</definedName>
    <definedName name="_xlnm.Print_Area" localSheetId="0">'PRESUPUESTO OFICIAL (Entidad)'!$A$1:$G$120</definedName>
    <definedName name="_xlnm.Print_Area" localSheetId="1">'PROPUESTA ECONOMICA'!$A$1:$G$120</definedName>
    <definedName name="_xlnm.Print_Area">#REF!</definedName>
    <definedName name="Areadimp" localSheetId="2">#REF!</definedName>
    <definedName name="Areadimp" localSheetId="4">#REF!</definedName>
    <definedName name="Areadimp" localSheetId="6">#REF!</definedName>
    <definedName name="Areadimp" localSheetId="8">#REF!</definedName>
    <definedName name="Areadimp" localSheetId="7">#REF!</definedName>
    <definedName name="Areadimp" localSheetId="1">#REF!</definedName>
    <definedName name="Areadimp">#REF!</definedName>
    <definedName name="AWA" localSheetId="2" hidden="1">{#N/A,#N/A,TRUE,"INGENIERIA";#N/A,#N/A,TRUE,"COMPRAS";#N/A,#N/A,TRUE,"DIRECCION";#N/A,#N/A,TRUE,"RESUMEN"}</definedName>
    <definedName name="AWA" localSheetId="4" hidden="1">{#N/A,#N/A,TRUE,"INGENIERIA";#N/A,#N/A,TRUE,"COMPRAS";#N/A,#N/A,TRUE,"DIRECCION";#N/A,#N/A,TRUE,"RESUMEN"}</definedName>
    <definedName name="AWA" localSheetId="6" hidden="1">{#N/A,#N/A,TRUE,"INGENIERIA";#N/A,#N/A,TRUE,"COMPRAS";#N/A,#N/A,TRUE,"DIRECCION";#N/A,#N/A,TRUE,"RESUMEN"}</definedName>
    <definedName name="AWA" localSheetId="8" hidden="1">{#N/A,#N/A,TRUE,"INGENIERIA";#N/A,#N/A,TRUE,"COMPRAS";#N/A,#N/A,TRUE,"DIRECCION";#N/A,#N/A,TRUE,"RESUMEN"}</definedName>
    <definedName name="AWA" localSheetId="5" hidden="1">{#N/A,#N/A,TRUE,"INGENIERIA";#N/A,#N/A,TRUE,"COMPRAS";#N/A,#N/A,TRUE,"DIRECCION";#N/A,#N/A,TRUE,"RESUMEN"}</definedName>
    <definedName name="AWA" localSheetId="7" hidden="1">{#N/A,#N/A,TRUE,"INGENIERIA";#N/A,#N/A,TRUE,"COMPRAS";#N/A,#N/A,TRUE,"DIRECCION";#N/A,#N/A,TRUE,"RESUMEN"}</definedName>
    <definedName name="AWA" hidden="1">{#N/A,#N/A,TRUE,"INGENIERIA";#N/A,#N/A,TRUE,"COMPRAS";#N/A,#N/A,TRUE,"DIRECCION";#N/A,#N/A,TRUE,"RESUMEN"}</definedName>
    <definedName name="_xlnm.Database" localSheetId="2">#REF!</definedName>
    <definedName name="_xlnm.Database" localSheetId="1">#REF!</definedName>
    <definedName name="_xlnm.Database">#REF!</definedName>
    <definedName name="Categoria">[11]CostoPersonal!$C$8:$C$50</definedName>
    <definedName name="ccto210" localSheetId="2">#REF!</definedName>
    <definedName name="ccto210" localSheetId="4">#REF!</definedName>
    <definedName name="ccto210" localSheetId="6">#REF!</definedName>
    <definedName name="ccto210" localSheetId="8">#REF!</definedName>
    <definedName name="ccto210" localSheetId="7">#REF!</definedName>
    <definedName name="ccto210" localSheetId="1">#REF!</definedName>
    <definedName name="ccto210">#REF!</definedName>
    <definedName name="CIRCUITOS">[12]Circuitos!$C$2:$C$891</definedName>
    <definedName name="CIUDAD" localSheetId="2">#REF!</definedName>
    <definedName name="CIUDAD" localSheetId="4">#REF!</definedName>
    <definedName name="CIUDAD" localSheetId="6">#REF!</definedName>
    <definedName name="CIUDAD" localSheetId="8">#REF!</definedName>
    <definedName name="CIUDAD" localSheetId="7">#REF!</definedName>
    <definedName name="CIUDAD" localSheetId="1">#REF!</definedName>
    <definedName name="CIUDAD">#REF!</definedName>
    <definedName name="civ" localSheetId="2" hidden="1">{#N/A,#N/A,TRUE,"1842CWN0"}</definedName>
    <definedName name="civ" localSheetId="4" hidden="1">{#N/A,#N/A,TRUE,"1842CWN0"}</definedName>
    <definedName name="civ" localSheetId="6" hidden="1">{#N/A,#N/A,TRUE,"1842CWN0"}</definedName>
    <definedName name="civ" localSheetId="8" hidden="1">{#N/A,#N/A,TRUE,"1842CWN0"}</definedName>
    <definedName name="civ" localSheetId="5" hidden="1">{#N/A,#N/A,TRUE,"1842CWN0"}</definedName>
    <definedName name="civ" localSheetId="7" hidden="1">{#N/A,#N/A,TRUE,"1842CWN0"}</definedName>
    <definedName name="civ" hidden="1">{#N/A,#N/A,TRUE,"1842CWN0"}</definedName>
    <definedName name="CLASE">[11]CostProyect!$C$4:$C$7</definedName>
    <definedName name="codigos">[13]Banderas!$A$1:$A$65536</definedName>
    <definedName name="Consultor">[14]Datos!$B$3</definedName>
    <definedName name="Contrato">[14]Datos!$B$2</definedName>
    <definedName name="Coordinador">[14]Datos!$B$6</definedName>
    <definedName name="cuadrilla">[8]Cuadrillas!$C$13:$F$43</definedName>
    <definedName name="dd" localSheetId="2" hidden="1">{#N/A,#N/A,TRUE,"INGENIERIA";#N/A,#N/A,TRUE,"COMPRAS";#N/A,#N/A,TRUE,"DIRECCION";#N/A,#N/A,TRUE,"RESUMEN"}</definedName>
    <definedName name="dd" localSheetId="4" hidden="1">{#N/A,#N/A,TRUE,"INGENIERIA";#N/A,#N/A,TRUE,"COMPRAS";#N/A,#N/A,TRUE,"DIRECCION";#N/A,#N/A,TRUE,"RESUMEN"}</definedName>
    <definedName name="dd" localSheetId="6" hidden="1">{#N/A,#N/A,TRUE,"INGENIERIA";#N/A,#N/A,TRUE,"COMPRAS";#N/A,#N/A,TRUE,"DIRECCION";#N/A,#N/A,TRUE,"RESUMEN"}</definedName>
    <definedName name="dd" localSheetId="8" hidden="1">{#N/A,#N/A,TRUE,"INGENIERIA";#N/A,#N/A,TRUE,"COMPRAS";#N/A,#N/A,TRUE,"DIRECCION";#N/A,#N/A,TRUE,"RESUMEN"}</definedName>
    <definedName name="dd" localSheetId="5" hidden="1">{#N/A,#N/A,TRUE,"INGENIERIA";#N/A,#N/A,TRUE,"COMPRAS";#N/A,#N/A,TRUE,"DIRECCION";#N/A,#N/A,TRUE,"RESUMEN"}</definedName>
    <definedName name="dd" localSheetId="7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E" localSheetId="2" hidden="1">{#N/A,#N/A,TRUE,"1842CWN0"}</definedName>
    <definedName name="DDE" localSheetId="4" hidden="1">{#N/A,#N/A,TRUE,"1842CWN0"}</definedName>
    <definedName name="DDE" localSheetId="6" hidden="1">{#N/A,#N/A,TRUE,"1842CWN0"}</definedName>
    <definedName name="DDE" localSheetId="8" hidden="1">{#N/A,#N/A,TRUE,"1842CWN0"}</definedName>
    <definedName name="DDE" localSheetId="5" hidden="1">{#N/A,#N/A,TRUE,"1842CWN0"}</definedName>
    <definedName name="DDE" localSheetId="7" hidden="1">{#N/A,#N/A,TRUE,"1842CWN0"}</definedName>
    <definedName name="DDE" hidden="1">{#N/A,#N/A,TRUE,"1842CWN0"}</definedName>
    <definedName name="Decision" localSheetId="2">#REF!</definedName>
    <definedName name="Decision" localSheetId="1">#REF!</definedName>
    <definedName name="Decision">#REF!</definedName>
    <definedName name="DESC1">[15]ITEMS!$B$2</definedName>
    <definedName name="DESC521">[16]ITEMS!$B$522</definedName>
    <definedName name="DESCRP1">[7]DATOS!$D$2</definedName>
    <definedName name="DESCRP2">[7]DATOS!$D$3</definedName>
    <definedName name="DFDE" localSheetId="2" hidden="1">{#N/A,#N/A,TRUE,"1842CWN0"}</definedName>
    <definedName name="DFDE" localSheetId="4" hidden="1">{#N/A,#N/A,TRUE,"1842CWN0"}</definedName>
    <definedName name="DFDE" localSheetId="6" hidden="1">{#N/A,#N/A,TRUE,"1842CWN0"}</definedName>
    <definedName name="DFDE" localSheetId="8" hidden="1">{#N/A,#N/A,TRUE,"1842CWN0"}</definedName>
    <definedName name="DFDE" localSheetId="5" hidden="1">{#N/A,#N/A,TRUE,"1842CWN0"}</definedName>
    <definedName name="DFDE" localSheetId="7" hidden="1">{#N/A,#N/A,TRUE,"1842CWN0"}</definedName>
    <definedName name="DFDE" hidden="1">{#N/A,#N/A,TRUE,"1842CWN0"}</definedName>
    <definedName name="DFEET" localSheetId="2" hidden="1">{#N/A,#N/A,TRUE,"INGENIERIA";#N/A,#N/A,TRUE,"COMPRAS";#N/A,#N/A,TRUE,"DIRECCION";#N/A,#N/A,TRUE,"RESUMEN"}</definedName>
    <definedName name="DFEET" localSheetId="4" hidden="1">{#N/A,#N/A,TRUE,"INGENIERIA";#N/A,#N/A,TRUE,"COMPRAS";#N/A,#N/A,TRUE,"DIRECCION";#N/A,#N/A,TRUE,"RESUMEN"}</definedName>
    <definedName name="DFEET" localSheetId="6" hidden="1">{#N/A,#N/A,TRUE,"INGENIERIA";#N/A,#N/A,TRUE,"COMPRAS";#N/A,#N/A,TRUE,"DIRECCION";#N/A,#N/A,TRUE,"RESUMEN"}</definedName>
    <definedName name="DFEET" localSheetId="8" hidden="1">{#N/A,#N/A,TRUE,"INGENIERIA";#N/A,#N/A,TRUE,"COMPRAS";#N/A,#N/A,TRUE,"DIRECCION";#N/A,#N/A,TRUE,"RESUMEN"}</definedName>
    <definedName name="DFEET" localSheetId="5" hidden="1">{#N/A,#N/A,TRUE,"INGENIERIA";#N/A,#N/A,TRUE,"COMPRAS";#N/A,#N/A,TRUE,"DIRECCION";#N/A,#N/A,TRUE,"RESUMEN"}</definedName>
    <definedName name="DFEET" localSheetId="7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GFEE" localSheetId="2" hidden="1">{#N/A,#N/A,TRUE,"1842CWN0"}</definedName>
    <definedName name="DGFEE" localSheetId="4" hidden="1">{#N/A,#N/A,TRUE,"1842CWN0"}</definedName>
    <definedName name="DGFEE" localSheetId="6" hidden="1">{#N/A,#N/A,TRUE,"1842CWN0"}</definedName>
    <definedName name="DGFEE" localSheetId="8" hidden="1">{#N/A,#N/A,TRUE,"1842CWN0"}</definedName>
    <definedName name="DGFEE" localSheetId="5" hidden="1">{#N/A,#N/A,TRUE,"1842CWN0"}</definedName>
    <definedName name="DGFEE" localSheetId="7" hidden="1">{#N/A,#N/A,TRUE,"1842CWN0"}</definedName>
    <definedName name="DGFEE" hidden="1">{#N/A,#N/A,TRUE,"1842CWN0"}</definedName>
    <definedName name="DGFGGHF" localSheetId="2" hidden="1">{#N/A,#N/A,TRUE,"INGENIERIA";#N/A,#N/A,TRUE,"COMPRAS";#N/A,#N/A,TRUE,"DIRECCION";#N/A,#N/A,TRUE,"RESUMEN"}</definedName>
    <definedName name="DGFGGHF" localSheetId="4" hidden="1">{#N/A,#N/A,TRUE,"INGENIERIA";#N/A,#N/A,TRUE,"COMPRAS";#N/A,#N/A,TRUE,"DIRECCION";#N/A,#N/A,TRUE,"RESUMEN"}</definedName>
    <definedName name="DGFGGHF" localSheetId="6" hidden="1">{#N/A,#N/A,TRUE,"INGENIERIA";#N/A,#N/A,TRUE,"COMPRAS";#N/A,#N/A,TRUE,"DIRECCION";#N/A,#N/A,TRUE,"RESUMEN"}</definedName>
    <definedName name="DGFGGHF" localSheetId="8" hidden="1">{#N/A,#N/A,TRUE,"INGENIERIA";#N/A,#N/A,TRUE,"COMPRAS";#N/A,#N/A,TRUE,"DIRECCION";#N/A,#N/A,TRUE,"RESUMEN"}</definedName>
    <definedName name="DGFGGHF" localSheetId="5" hidden="1">{#N/A,#N/A,TRUE,"INGENIERIA";#N/A,#N/A,TRUE,"COMPRAS";#N/A,#N/A,TRUE,"DIRECCION";#N/A,#N/A,TRUE,"RESUMEN"}</definedName>
    <definedName name="DGFGGHF" localSheetId="7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2" hidden="1">{#N/A,#N/A,TRUE,"1842CWN0"}</definedName>
    <definedName name="DGFR" localSheetId="4" hidden="1">{#N/A,#N/A,TRUE,"1842CWN0"}</definedName>
    <definedName name="DGFR" localSheetId="6" hidden="1">{#N/A,#N/A,TRUE,"1842CWN0"}</definedName>
    <definedName name="DGFR" localSheetId="8" hidden="1">{#N/A,#N/A,TRUE,"1842CWN0"}</definedName>
    <definedName name="DGFR" localSheetId="5" hidden="1">{#N/A,#N/A,TRUE,"1842CWN0"}</definedName>
    <definedName name="DGFR" localSheetId="7" hidden="1">{#N/A,#N/A,TRUE,"1842CWN0"}</definedName>
    <definedName name="DGFR" hidden="1">{#N/A,#N/A,TRUE,"1842CWN0"}</definedName>
    <definedName name="DGGGHHJT" localSheetId="2" hidden="1">{#N/A,#N/A,TRUE,"INGENIERIA";#N/A,#N/A,TRUE,"COMPRAS";#N/A,#N/A,TRUE,"DIRECCION";#N/A,#N/A,TRUE,"RESUMEN"}</definedName>
    <definedName name="DGGGHHJT" localSheetId="4" hidden="1">{#N/A,#N/A,TRUE,"INGENIERIA";#N/A,#N/A,TRUE,"COMPRAS";#N/A,#N/A,TRUE,"DIRECCION";#N/A,#N/A,TRUE,"RESUMEN"}</definedName>
    <definedName name="DGGGHHJT" localSheetId="6" hidden="1">{#N/A,#N/A,TRUE,"INGENIERIA";#N/A,#N/A,TRUE,"COMPRAS";#N/A,#N/A,TRUE,"DIRECCION";#N/A,#N/A,TRUE,"RESUMEN"}</definedName>
    <definedName name="DGGGHHJT" localSheetId="8" hidden="1">{#N/A,#N/A,TRUE,"INGENIERIA";#N/A,#N/A,TRUE,"COMPRAS";#N/A,#N/A,TRUE,"DIRECCION";#N/A,#N/A,TRUE,"RESUMEN"}</definedName>
    <definedName name="DGGGHHJT" localSheetId="5" hidden="1">{#N/A,#N/A,TRUE,"INGENIERIA";#N/A,#N/A,TRUE,"COMPRAS";#N/A,#N/A,TRUE,"DIRECCION";#N/A,#N/A,TRUE,"RESUMEN"}</definedName>
    <definedName name="DGGGHHJT" localSheetId="7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R" localSheetId="2" hidden="1">{#N/A,#N/A,TRUE,"INGENIERIA";#N/A,#N/A,TRUE,"COMPRAS";#N/A,#N/A,TRUE,"DIRECCION";#N/A,#N/A,TRUE,"RESUMEN"}</definedName>
    <definedName name="DGRR" localSheetId="4" hidden="1">{#N/A,#N/A,TRUE,"INGENIERIA";#N/A,#N/A,TRUE,"COMPRAS";#N/A,#N/A,TRUE,"DIRECCION";#N/A,#N/A,TRUE,"RESUMEN"}</definedName>
    <definedName name="DGRR" localSheetId="6" hidden="1">{#N/A,#N/A,TRUE,"INGENIERIA";#N/A,#N/A,TRUE,"COMPRAS";#N/A,#N/A,TRUE,"DIRECCION";#N/A,#N/A,TRUE,"RESUMEN"}</definedName>
    <definedName name="DGRR" localSheetId="8" hidden="1">{#N/A,#N/A,TRUE,"INGENIERIA";#N/A,#N/A,TRUE,"COMPRAS";#N/A,#N/A,TRUE,"DIRECCION";#N/A,#N/A,TRUE,"RESUMEN"}</definedName>
    <definedName name="DGRR" localSheetId="5" hidden="1">{#N/A,#N/A,TRUE,"INGENIERIA";#N/A,#N/A,TRUE,"COMPRAS";#N/A,#N/A,TRUE,"DIRECCION";#N/A,#N/A,TRUE,"RESUMEN"}</definedName>
    <definedName name="DGRR" localSheetId="7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reccion">'[10]RESUMEN CIERRE '!$G$135</definedName>
    <definedName name="DIRECTO1">[17]APU!$U$132</definedName>
    <definedName name="DIRECTO10">[17]APU!$U$681</definedName>
    <definedName name="DIRECTO100">[17]APU!$U$6171</definedName>
    <definedName name="DIRECTO101">[17]APU!$U$6232</definedName>
    <definedName name="DIRECTO102">[17]APU!$U$6293</definedName>
    <definedName name="DIRECTO103">[17]APU!$U$6354</definedName>
    <definedName name="DIRECTO104">[17]APU!$U$6415</definedName>
    <definedName name="DIRECTO105">[17]APU!$U$6476</definedName>
    <definedName name="DIRECTO11">[17]APU!$U$742</definedName>
    <definedName name="DIRECTO12">[17]APU!$U$803</definedName>
    <definedName name="DIRECTO124">[17]APU!$U$7635</definedName>
    <definedName name="DIRECTO125">[17]APU!$U$7696</definedName>
    <definedName name="DIRECTO126">[17]APU!$U$7757</definedName>
    <definedName name="DIRECTO127">[17]APU!$U$7818</definedName>
    <definedName name="DIRECTO128">[17]APU!$U$7879</definedName>
    <definedName name="DIRECTO129">[17]APU!$U$7940</definedName>
    <definedName name="DIRECTO13">[17]APU!$U$864</definedName>
    <definedName name="DIRECTO130">[17]APU!$U$8001</definedName>
    <definedName name="DIRECTO131">[17]APU!$U$8062</definedName>
    <definedName name="DIRECTO132">[17]APU!$U$8123</definedName>
    <definedName name="DIRECTO133">[17]APU!$U$8184</definedName>
    <definedName name="DIRECTO134">[17]APU!$U$8245</definedName>
    <definedName name="DIRECTO14">[17]APU!$U$925</definedName>
    <definedName name="DIRECTO15">[17]APU!$U$986</definedName>
    <definedName name="DIRECTO16">[17]APU!$U$1047</definedName>
    <definedName name="DIRECTO17">[17]APU!$U$1108</definedName>
    <definedName name="DIRECTO18">[17]APU!$U$1169</definedName>
    <definedName name="DIRECTO2">[17]APU!$U$193</definedName>
    <definedName name="DIRECTO2.10">[17]APU!$U$14889</definedName>
    <definedName name="DIRECTO2.11">[17]APU!$U$14950</definedName>
    <definedName name="DIRECTO2.12">[17]APU!$U$15011</definedName>
    <definedName name="DIRECTO2.9">[17]APU!$U$11839</definedName>
    <definedName name="DIRECTO21">[17]APU!$U$1352</definedName>
    <definedName name="DIRECTO22">[17]APU!$U$1413</definedName>
    <definedName name="DIRECTO23">[17]APU!$U$1474</definedName>
    <definedName name="DIRECTO24">[17]APU!$U$1535</definedName>
    <definedName name="DIRECTO25">[17]APU!$U$1596</definedName>
    <definedName name="DIRECTO26">[17]APU!$U$1657</definedName>
    <definedName name="DIRECTO27">[17]APU!$U$1718</definedName>
    <definedName name="DIRECTO28">[17]APU!$U$1779</definedName>
    <definedName name="DIRECTO29">[17]APU!$U$1840</definedName>
    <definedName name="DIRECTO3">[17]APU!$U$254</definedName>
    <definedName name="DIRECTO3.15">[17]APU!$U$8667</definedName>
    <definedName name="DIRECTO3.16">[17]APU!$U$8728</definedName>
    <definedName name="DIRECTO3.17">[17]APU!$U$8789</definedName>
    <definedName name="DIRECTO3.18">[17]APU!$U$8850</definedName>
    <definedName name="DIRECTO3.19">[17]APU!$U$8911</definedName>
    <definedName name="DIRECTO3.20">[17]APU!$U$8972</definedName>
    <definedName name="DIRECTO3.21">[17]APU!$U$11961</definedName>
    <definedName name="DIRECTO3.22">[17]APU!$U$14523</definedName>
    <definedName name="DIRECTO3.23">[17]APU!$U$15133</definedName>
    <definedName name="DIRECTO3.24">[17]APU!$U$16292</definedName>
    <definedName name="DIRECTO3.25">[17]APU!$U$16353</definedName>
    <definedName name="DIRECTO3.26">[17]APU!$U$16414</definedName>
    <definedName name="DIRECTO3.27">[17]APU!$U$16475</definedName>
    <definedName name="DIRECTO3.28">[17]APU!$U$16536</definedName>
    <definedName name="DIRECTO30">[17]APU!$U$1901</definedName>
    <definedName name="DIRECTO31">[17]APU!$U$1962</definedName>
    <definedName name="DIRECTO32">[17]APU!$U$2023</definedName>
    <definedName name="DIRECTO33">[17]APU!$U$2084</definedName>
    <definedName name="DIRECTO34">[17]APU!$U$2145</definedName>
    <definedName name="DIRECTO35">[17]APU!$U$2206</definedName>
    <definedName name="DIRECTO36">[17]APU!$U$2267</definedName>
    <definedName name="DIRECTO37">[17]APU!$U$2328</definedName>
    <definedName name="DIRECTO38">[17]APU!$U$2389</definedName>
    <definedName name="DIRECTO39">[17]APU!$U$2450</definedName>
    <definedName name="DIRECTO4">[17]APU!$U$315</definedName>
    <definedName name="DIRECTO4.20">[17]APU!$U$9216</definedName>
    <definedName name="DIRECTO4.21">[17]APU!$U$9277</definedName>
    <definedName name="DIRECTO4.22">[17]APU!$U$9338</definedName>
    <definedName name="DIRECTO4.23">[17]APU!$U$9399</definedName>
    <definedName name="DIRECTO4.24">[17]APU!$U$9460</definedName>
    <definedName name="DIRECTO4.25">[17]APU!$U$9521</definedName>
    <definedName name="DIRECTO4.26">[17]APU!$U$9582</definedName>
    <definedName name="DIRECTO4.27">[17]APU!$U$9643</definedName>
    <definedName name="DIRECTO4.28">[17]APU!$U$9704</definedName>
    <definedName name="DIRECTO4.29">[17]APU!$U$9765</definedName>
    <definedName name="DIRECTO4.30">[17]APU!$U$9826</definedName>
    <definedName name="DIRECTO4.31">[17]APU!$U$9887</definedName>
    <definedName name="DIRECTO4.32">[17]APU!$U$9948</definedName>
    <definedName name="DIRECTO4.33">[17]APU!$U$10009</definedName>
    <definedName name="DIRECTO4.34">[17]APU!$U$10070</definedName>
    <definedName name="DIRECTO4.35">[17]APU!$U$11595</definedName>
    <definedName name="DIRECTO4.36">[17]APU!$U$11656</definedName>
    <definedName name="DIRECTO4.37">[17]APU!$U$15987</definedName>
    <definedName name="DIRECTO4.38">[17]APU!$U$15194</definedName>
    <definedName name="DIRECTO4.39">[17]APU!$U$14279</definedName>
    <definedName name="DIRECTO4.40">[17]APU!$U$14340</definedName>
    <definedName name="DIRECTO4.41">[17]APU!$U$14401</definedName>
    <definedName name="DIRECTO4.42">[17]APU!$U$14462</definedName>
    <definedName name="DIRECTO4.43">[17]APU!$U$14584</definedName>
    <definedName name="DIRECTO4.44">[17]APU!$U$16048</definedName>
    <definedName name="DIRECTO4.45">[17]APU!$U$16109</definedName>
    <definedName name="DIRECTO4.46">[17]APU!$U$14706</definedName>
    <definedName name="DIRECTO4.47">[17]APU!$U$15926</definedName>
    <definedName name="DIRECTO4.48">[17]APU!$U$16170</definedName>
    <definedName name="DIRECTO4.49">[17]APU!$U$16231</definedName>
    <definedName name="DIRECTO4.50">[17]APU!$U$16902</definedName>
    <definedName name="DIRECTO4.51">[17]APU!$U$17634</definedName>
    <definedName name="DIRECTO4.52">[17]APU!$U$17695</definedName>
    <definedName name="DIRECTO40">[17]APU!$U$2511</definedName>
    <definedName name="DIRECTO41">[17]APU!$U$2572</definedName>
    <definedName name="DIRECTO42">[17]APU!$U$2633</definedName>
    <definedName name="DIRECTO43">[17]APU!$U$2694</definedName>
    <definedName name="DIRECTO44">[17]APU!$U$2755</definedName>
    <definedName name="DIRECTO45">[17]APU!$U$2816</definedName>
    <definedName name="DIRECTO46">[17]APU!$U$2877</definedName>
    <definedName name="DIRECTO47">[17]APU!$U$2938</definedName>
    <definedName name="DIRECTO48">[17]APU!$U$2999</definedName>
    <definedName name="DIRECTO49">[17]APU!$U$3060</definedName>
    <definedName name="DIRECTO5">[17]APU!$U$376</definedName>
    <definedName name="DIRECTO5.100">[17]APU!$U$12449</definedName>
    <definedName name="DIRECTO5.101">[17]APU!$U$12510</definedName>
    <definedName name="DIRECTO5.104">[17]APU!$U$12571</definedName>
    <definedName name="DIRECTO5.105">[17]APU!$U$12632</definedName>
    <definedName name="DIRECTO5.106">[17]APU!$U$12693</definedName>
    <definedName name="DIRECTO5.107">[17]APU!$U$12754</definedName>
    <definedName name="DIRECTO5.108">[17]APU!$U$12815</definedName>
    <definedName name="DIRECTO5.109">[17]APU!$U$12876</definedName>
    <definedName name="DIRECTO5.111">[17]APU!$U$12937</definedName>
    <definedName name="DIRECTO5.112">[17]APU!$U$12998</definedName>
    <definedName name="DIRECTO5.113">[17]APU!$U$14767</definedName>
    <definedName name="DIRECTO5.114">[17]APU!$U$14828</definedName>
    <definedName name="DIRECTO5.115">[17]APU!$U$15072</definedName>
    <definedName name="DIRECTO5.53">[17]APU!$U$10131</definedName>
    <definedName name="DIRECTO5.54">[17]APU!$U$10192</definedName>
    <definedName name="DIRECTO5.55">[17]APU!$U$10253</definedName>
    <definedName name="DIRECTO5.56">[17]APU!$U$10314</definedName>
    <definedName name="DIRECTO5.57">[17]APU!$U$10375</definedName>
    <definedName name="DIRECTO5.58">[17]APU!$U$10436</definedName>
    <definedName name="DIRECTO5.59">[17]APU!$U$10497</definedName>
    <definedName name="DIRECTO5.60">[17]APU!$U$10558</definedName>
    <definedName name="DIRECTO5.61">[17]APU!$U$10619</definedName>
    <definedName name="DIRECTO5.62">[17]APU!$U$10680</definedName>
    <definedName name="DIRECTO5.63">[17]APU!$U$10741</definedName>
    <definedName name="DIRECTO5.64">[17]APU!$U$10802</definedName>
    <definedName name="DIRECTO5.65">[17]APU!$U$10863</definedName>
    <definedName name="DIRECTO5.66">[17]APU!$U$10924</definedName>
    <definedName name="DIRECTO5.67">[17]APU!$U$10985</definedName>
    <definedName name="DIRECTO5.68">[17]APU!$U$11046</definedName>
    <definedName name="DIRECTO5.69">[17]APU!$U$11107</definedName>
    <definedName name="DIRECTO5.70">[17]APU!$U$11168</definedName>
    <definedName name="DIRECTO5.71">[17]APU!$U$11229</definedName>
    <definedName name="DIRECTO5.72">[17]APU!$U$12022</definedName>
    <definedName name="DIRECTO5.73">[17]APU!$U$12083</definedName>
    <definedName name="DIRECTO5.74">[17]APU!$U$12144</definedName>
    <definedName name="DIRECTO5.77">[17]APU!$U$12205</definedName>
    <definedName name="DIRECTO5.78">[17]APU!$U$12327</definedName>
    <definedName name="DIRECTO5.79">[17]APU!$U$12388</definedName>
    <definedName name="DIRECTO5.80">[17]APU!$U$12266</definedName>
    <definedName name="DIRECTO5.82">[17]APU!$U$14035</definedName>
    <definedName name="DIRECTO5.83">[17]APU!$U$14096</definedName>
    <definedName name="DIRECTO5.84">[17]APU!$U$13364</definedName>
    <definedName name="DIRECTO5.85">[17]APU!$U$13425</definedName>
    <definedName name="DIRECTO5.86">[17]APU!$U$13486</definedName>
    <definedName name="DIRECTO5.87">[17]APU!$U$13547</definedName>
    <definedName name="DIRECTO5.88">[17]APU!$U$13608</definedName>
    <definedName name="DIRECTO5.89">[17]APU!$U$13669</definedName>
    <definedName name="DIRECTO5.90">[17]APU!$U$13730</definedName>
    <definedName name="DIRECTO5.91">[17]APU!$U$13791</definedName>
    <definedName name="DIRECTO5.92">[17]APU!$U$13852</definedName>
    <definedName name="DIRECTO5.93">[17]APU!$U$13913</definedName>
    <definedName name="DIRECTO5.94">[17]APU!$U$13974</definedName>
    <definedName name="DIRECTO5.95">[17]APU!$U$13059</definedName>
    <definedName name="DIRECTO5.96">[17]APU!$U$13120</definedName>
    <definedName name="DIRECTO5.97">[17]APU!$U$13181</definedName>
    <definedName name="DIRECTO5.98">[17]APU!$U$13242</definedName>
    <definedName name="DIRECTO5.99">[17]APU!$U$13303</definedName>
    <definedName name="DIRECTO50">[17]APU!$U$3121</definedName>
    <definedName name="DIRECTO51">[17]APU!$U$3182</definedName>
    <definedName name="DIRECTO52">[17]APU!$U$3243</definedName>
    <definedName name="DIRECTO53">[17]APU!$U$3304</definedName>
    <definedName name="DIRECTO54">[17]APU!$U$3365</definedName>
    <definedName name="DIRECTO55">[17]APU!$U$3426</definedName>
    <definedName name="DIRECTO56">[17]APU!$U$3487</definedName>
    <definedName name="DIRECTO57">[17]APU!$U$3548</definedName>
    <definedName name="DIRECTO58">[17]APU!$U$3609</definedName>
    <definedName name="DIRECTO59">[17]APU!$U$3670</definedName>
    <definedName name="DIRECTO6">[17]APU!$U$437</definedName>
    <definedName name="DIRECTO60">[17]APU!$U$3731</definedName>
    <definedName name="DIRECTO61">[17]APU!$U$3792</definedName>
    <definedName name="DIRECTO62">[17]APU!$U$3853</definedName>
    <definedName name="DIRECTO63">[17]APU!$U$3914</definedName>
    <definedName name="DIRECTO64">[17]APU!$U$3975</definedName>
    <definedName name="DIRECTO65">[17]APU!$U$4036</definedName>
    <definedName name="DIRECTO66">[17]APU!$U$4097</definedName>
    <definedName name="DIRECTO67">[17]APU!$U$4158</definedName>
    <definedName name="DIRECTO68">[17]APU!$U$4219</definedName>
    <definedName name="DIRECTO69">[17]APU!$U$4280</definedName>
    <definedName name="DIRECTO7">[17]APU!$U$498</definedName>
    <definedName name="DIRECTO7.12">[17]APU!$U$8305</definedName>
    <definedName name="DIRECTO7.13">[17]APU!$U$8366</definedName>
    <definedName name="DIRECTO7.14">[17]APU!$U$8427</definedName>
    <definedName name="DIRECTO7.15">[17]APU!$U$8488</definedName>
    <definedName name="DIRECTO7.16">[17]APU!$U$8606</definedName>
    <definedName name="DIRECTO7.17">[17]APU!$U$11290</definedName>
    <definedName name="DIRECTO7.18">[17]APU!$U$11351</definedName>
    <definedName name="DIRECTO7.19">[17]APU!$U$11412</definedName>
    <definedName name="DIRECTO7.20">[17]APU!$U$11473</definedName>
    <definedName name="DIRECTO7.21">[17]APU!$U$11534</definedName>
    <definedName name="DIRECTO7.22">[17]APU!$U$11717</definedName>
    <definedName name="DIRECTO7.23">[17]APU!$U$11778</definedName>
    <definedName name="DIRECTO7.24">[17]APU!$U$14645</definedName>
    <definedName name="DIRECTO7.25">[17]APU!$U$15255</definedName>
    <definedName name="DIRECTO7.26">[17]APU!$U$15316</definedName>
    <definedName name="DIRECTO7.27">[17]APU!$U$15377</definedName>
    <definedName name="DIRECTO7.28">[17]APU!$U$15438</definedName>
    <definedName name="DIRECTO7.29">[17]APU!$U$15499</definedName>
    <definedName name="DIRECTO7.30">[17]APU!$U$15560</definedName>
    <definedName name="DIRECTO7.31">[17]APU!$U$15621</definedName>
    <definedName name="DIRECTO7.32">[17]APU!$U$15682</definedName>
    <definedName name="DIRECTO7.33">[17]APU!$U$15743</definedName>
    <definedName name="DIRECTO7.34">[17]APU!$U$15804</definedName>
    <definedName name="DIRECTO7.35">[17]APU!$U$15865</definedName>
    <definedName name="DIRECTO7.36">[17]APU!$U$17085</definedName>
    <definedName name="DIRECTO7.37">[17]APU!$U$17268</definedName>
    <definedName name="DIRECTO7.38">[17]APU!$U$17207</definedName>
    <definedName name="DIRECTO7.39">[17]APU!$U$17390</definedName>
    <definedName name="DIRECTO7.40">[17]APU!$U$17451</definedName>
    <definedName name="DIRECTO7.41">[17]APU!$U$17512</definedName>
    <definedName name="DIRECTO7.42">[17]APU!$U$17146</definedName>
    <definedName name="DIRECTO7.43">[17]APU!$U$17573</definedName>
    <definedName name="DIRECTO7.44">[17]APU!$U$17329</definedName>
    <definedName name="DIRECTO70">[17]APU!$U$4341</definedName>
    <definedName name="DIRECTO71">[17]APU!$U$4402</definedName>
    <definedName name="DIRECTO72">[17]APU!$U$4463</definedName>
    <definedName name="DIRECTO73">[17]APU!$U$4524</definedName>
    <definedName name="DIRECTO74">[17]APU!$U$4585</definedName>
    <definedName name="DIRECTO75">[17]APU!$U$4646</definedName>
    <definedName name="DIRECTO76">[17]APU!$U$4707</definedName>
    <definedName name="DIRECTO77">[17]APU!$U$4768</definedName>
    <definedName name="DIRECTO78">[17]APU!$U$4829</definedName>
    <definedName name="DIRECTO79">[17]APU!$U$4890</definedName>
    <definedName name="DIRECTO8">[17]APU!$U$559</definedName>
    <definedName name="DIRECTO80">[17]APU!$U$4951</definedName>
    <definedName name="DIRECTO81">[17]APU!$U$5012</definedName>
    <definedName name="DIRECTO82">[17]APU!$U$5073</definedName>
    <definedName name="DIRECTO83">[17]APU!$U$5134</definedName>
    <definedName name="DIRECTO84">[17]APU!$U$5195</definedName>
    <definedName name="DIRECTO85">[17]APU!$U$5256</definedName>
    <definedName name="DIRECTO86">[17]APU!$U$5317</definedName>
    <definedName name="DIRECTO87">[17]APU!$U$5378</definedName>
    <definedName name="DIRECTO88">[17]APU!$U$5439</definedName>
    <definedName name="DIRECTO89">[17]APU!$U$5500</definedName>
    <definedName name="DIRECTO9">[17]APU!$U$620</definedName>
    <definedName name="DIRECTO9.1">[17]APU!$U$16597</definedName>
    <definedName name="DIRECTO9.2">[17]APU!$U$16658</definedName>
    <definedName name="DIRECTO9.3">[17]APU!$U$16719</definedName>
    <definedName name="DIRECTO9.4">[17]APU!$U$16780</definedName>
    <definedName name="DIRECTO9.5">[17]APU!$U$16841</definedName>
    <definedName name="DIRECTO90">[17]APU!$U$5561</definedName>
    <definedName name="DIRECTO91">[17]APU!$U$5622</definedName>
    <definedName name="DIRECTO92">[17]APU!$U$5683</definedName>
    <definedName name="DIRECTO93">[17]APU!$U$5744</definedName>
    <definedName name="DIRECTO94">[17]APU!$U$5805</definedName>
    <definedName name="DIRECTO95">[17]APU!$U$5866</definedName>
    <definedName name="DIRECTO96">[17]APU!$U$5927</definedName>
    <definedName name="DIRECTO97">[17]APU!$U$5988</definedName>
    <definedName name="DIRECTO98">[17]APU!$U$6049</definedName>
    <definedName name="DIRECTO99">[17]APU!$U$6110</definedName>
    <definedName name="DURACION">'[10]DATOS BASICOS'!$G$37*30</definedName>
    <definedName name="DWPRICE" localSheetId="2" hidden="1">#REF!</definedName>
    <definedName name="DWPRICE" localSheetId="4" hidden="1">#REF!</definedName>
    <definedName name="DWPRICE" localSheetId="6" hidden="1">#REF!</definedName>
    <definedName name="DWPRICE" localSheetId="8" hidden="1">#REF!</definedName>
    <definedName name="DWPRICE" localSheetId="7" hidden="1">#REF!</definedName>
    <definedName name="DWPRICE" localSheetId="1" hidden="1">#REF!</definedName>
    <definedName name="DWPRICE" hidden="1">#REF!</definedName>
    <definedName name="EF">[18]AIU!$A$1:$IU$4</definedName>
    <definedName name="EQUIPO">[19]EQUIPOS!$A$1:$J$32000</definedName>
    <definedName name="estado">[20]INSTRUCTIVO!$I$51:$I$62</definedName>
    <definedName name="estado2">[20]INSTRUCTIVO!$P$44:$P$48</definedName>
    <definedName name="ESTRUCTURA" localSheetId="2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localSheetId="8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xcel_BuiltIn__FilterDatabase_2">'[21]Presup Av 1o de mayo con 73a '!$A$17:$N$110</definedName>
    <definedName name="FE">1.32</definedName>
    <definedName name="FECH">[7]DATOS!$D$6</definedName>
    <definedName name="Fecha">[14]Datos!$B$7</definedName>
    <definedName name="fhg" localSheetId="2" hidden="1">{#N/A,#N/A,TRUE,"1842CWN0"}</definedName>
    <definedName name="fhg" localSheetId="4" hidden="1">{#N/A,#N/A,TRUE,"1842CWN0"}</definedName>
    <definedName name="fhg" localSheetId="6" hidden="1">{#N/A,#N/A,TRUE,"1842CWN0"}</definedName>
    <definedName name="fhg" localSheetId="8" hidden="1">{#N/A,#N/A,TRUE,"1842CWN0"}</definedName>
    <definedName name="fhg" localSheetId="5" hidden="1">{#N/A,#N/A,TRUE,"1842CWN0"}</definedName>
    <definedName name="fhg" localSheetId="7" hidden="1">{#N/A,#N/A,TRUE,"1842CWN0"}</definedName>
    <definedName name="fhg" hidden="1">{#N/A,#N/A,TRUE,"1842CWN0"}</definedName>
    <definedName name="FM">1.18</definedName>
    <definedName name="FR">1.15</definedName>
    <definedName name="FS">1.32</definedName>
    <definedName name="H427." localSheetId="2">#REF!</definedName>
    <definedName name="H427." localSheetId="1">#REF!</definedName>
    <definedName name="H427.">#REF!</definedName>
    <definedName name="INTEGRAL">'[10]DATOS BASICOS'!$D$48</definedName>
    <definedName name="Interventor">[14]Datos!$B$5</definedName>
    <definedName name="Item">[22]Item!$A$2:$D$213</definedName>
    <definedName name="ITEM2.10">[17]APU!$E$14843</definedName>
    <definedName name="ITEM2.11">[17]APU!$E$14904</definedName>
    <definedName name="ITEM2.12">[17]APU!$E$14965</definedName>
    <definedName name="ITEM3.15">[17]APU!$E$8621</definedName>
    <definedName name="ITEM3.16">[17]APU!$E$8682</definedName>
    <definedName name="ITEM3.17">[17]APU!$E$8743</definedName>
    <definedName name="ITEM3.18">[17]APU!$E$8804</definedName>
    <definedName name="ITEM3.19">[17]APU!$E$8865</definedName>
    <definedName name="ITEM3.20">[17]APU!$E$8926</definedName>
    <definedName name="ITEM3.21">[17]APU!$E$11915</definedName>
    <definedName name="ITEM3.22">[17]APU!$E$14477</definedName>
    <definedName name="ITEM3.23">[17]APU!$E$15087</definedName>
    <definedName name="ITEM4.20">[17]APU!$E$9170</definedName>
    <definedName name="ITEM4.21">[17]APU!$E$9231</definedName>
    <definedName name="ITEM4.22">[17]APU!$E$9292</definedName>
    <definedName name="ITEM4.23">[17]APU!$E$9353</definedName>
    <definedName name="ITEM4.24">[17]APU!$E$9414</definedName>
    <definedName name="ITEM4.25">[17]APU!$E$9475</definedName>
    <definedName name="ITEM4.26">[17]APU!$E$9536</definedName>
    <definedName name="ITEM4.27">[17]APU!$E$9597</definedName>
    <definedName name="ITEM4.28">[17]APU!$E$9658</definedName>
    <definedName name="ITEM4.29">[17]APU!$E$9719</definedName>
    <definedName name="ITEM4.30">[17]APU!$E$9780</definedName>
    <definedName name="ITEM4.31">[17]APU!$E$9841</definedName>
    <definedName name="ITEM4.32">[17]APU!$E$9902</definedName>
    <definedName name="ITEM4.33">[17]APU!$E$9963</definedName>
    <definedName name="ITEM4.34">[17]APU!$E$10024</definedName>
    <definedName name="ITEM4.35">[17]APU!$E$11549</definedName>
    <definedName name="ITEM4.36">[17]APU!$E$11610</definedName>
    <definedName name="ITEM4.37">[17]APU!$E$15941</definedName>
    <definedName name="ITEM4.38">[17]APU!$E$15148</definedName>
    <definedName name="ITEM4.39">[17]APU!$E$14233</definedName>
    <definedName name="ITEM4.40">[17]APU!$E$14294</definedName>
    <definedName name="ITEM4.41">[17]APU!$E$14355</definedName>
    <definedName name="ITEM4.42">[17]APU!$E$14416</definedName>
    <definedName name="ITEM4.43">[17]APU!$E$14538</definedName>
    <definedName name="ITEM4.44">[17]APU!$E$16002</definedName>
    <definedName name="ITEM4.45">[17]APU!$E$16063</definedName>
    <definedName name="ITEM4.46">[17]APU!$E$14660</definedName>
    <definedName name="ITEM5.100">[17]APU!$E$12403</definedName>
    <definedName name="ITEM5.101">[17]APU!$E$12464</definedName>
    <definedName name="ITEM5.104">[17]APU!$E$12525</definedName>
    <definedName name="ITEM5.105">[17]APU!$E$12586</definedName>
    <definedName name="ITEM5.106">[17]APU!$E$12647</definedName>
    <definedName name="ITEM5.107">[17]APU!$E$12708</definedName>
    <definedName name="ITEM5.108">[17]APU!$E$12769</definedName>
    <definedName name="ITEM5.109">[17]APU!$E$12830</definedName>
    <definedName name="ITEM5.111">[17]APU!$E$12891</definedName>
    <definedName name="ITEM5.112">[17]APU!$E$12952</definedName>
    <definedName name="ITEM5.113">[17]APU!$E$14721</definedName>
    <definedName name="ITEM5.114">[17]APU!$E$14782</definedName>
    <definedName name="ITEM5.115">[17]APU!$E$15026</definedName>
    <definedName name="ITEM5.53">[17]APU!$E$10085</definedName>
    <definedName name="ITEM5.54">[17]APU!$E$10146</definedName>
    <definedName name="ITEM5.55">[17]APU!$E$10207</definedName>
    <definedName name="ITEM5.56">[17]APU!$E$10268</definedName>
    <definedName name="ITEM5.57">[17]APU!$E$10329</definedName>
    <definedName name="ITEM5.58">[17]APU!$E$10390</definedName>
    <definedName name="ITEM5.59">[17]APU!$E$10451</definedName>
    <definedName name="ITEM5.60">[17]APU!$E$10512</definedName>
    <definedName name="ITEM5.61">[17]APU!$E$10573</definedName>
    <definedName name="ITEM5.62">[17]APU!$E$10634</definedName>
    <definedName name="ITEM5.63">[17]APU!$E$10695</definedName>
    <definedName name="ITEM5.64">[17]APU!$E$10756</definedName>
    <definedName name="ITEM5.65">[17]APU!$E$10817</definedName>
    <definedName name="ITEM5.66">[17]APU!$E$10878</definedName>
    <definedName name="ITEM5.67">[17]APU!$E$10939</definedName>
    <definedName name="ITEM5.68">[17]APU!$E$11000</definedName>
    <definedName name="ITEM5.69">[17]APU!$E$11061</definedName>
    <definedName name="ITEM5.70">[17]APU!$E$11122</definedName>
    <definedName name="ITEM5.71">[17]APU!$E$11183</definedName>
    <definedName name="ITEM5.72">[17]APU!$E$11976</definedName>
    <definedName name="ITEM5.73">[17]APU!$E$12037</definedName>
    <definedName name="ITEM5.74">[17]APU!$E$12098</definedName>
    <definedName name="ITEM5.77">[17]APU!$E$12159</definedName>
    <definedName name="ITEM5.78">[17]APU!$E$12281</definedName>
    <definedName name="ITEM5.79">[17]APU!$E$12342</definedName>
    <definedName name="ITEM5.80">[17]APU!$E$12220</definedName>
    <definedName name="ITEM5.82">[17]APU!$E$13989</definedName>
    <definedName name="ITEM5.83">[17]APU!$E$14050</definedName>
    <definedName name="ITEM5.84">[17]APU!$E$13318</definedName>
    <definedName name="ITEM5.85">[17]APU!$E$13379</definedName>
    <definedName name="ITEM5.86">[17]APU!$E$13440</definedName>
    <definedName name="ITEM5.87">[17]APU!$E$13501</definedName>
    <definedName name="ITEM5.88">[17]APU!$E$13562</definedName>
    <definedName name="ITEM5.89">[17]APU!$E$13623</definedName>
    <definedName name="ITEM5.90">[17]APU!$E$13684</definedName>
    <definedName name="ITEM5.91">[17]APU!$E$13745</definedName>
    <definedName name="ITEM5.92">[17]APU!$E$13806</definedName>
    <definedName name="ITEM5.93">[17]APU!$E$13867</definedName>
    <definedName name="ITEM5.94">[17]APU!$E$13928</definedName>
    <definedName name="ITEM5.95">[17]APU!$E$13013</definedName>
    <definedName name="ITEM5.96">[17]APU!$E$13074</definedName>
    <definedName name="ITEM5.97">[17]APU!$E$13135</definedName>
    <definedName name="ITEM5.98">[17]APU!$E$13196</definedName>
    <definedName name="ITEM5.99">[17]APU!$E$13257</definedName>
    <definedName name="ITEM521">[16]ITEMS!$A$522</definedName>
    <definedName name="ITEM7.1">[17]APU!$E$7589</definedName>
    <definedName name="ITEM7.10">[17]APU!$E$8138</definedName>
    <definedName name="ITEM7.11">[17]APU!$E$8199</definedName>
    <definedName name="ITEM7.12">[17]APU!$E$8259</definedName>
    <definedName name="ITEM7.13">[17]APU!$E$8320</definedName>
    <definedName name="ITEM7.14">[17]APU!$E$8381</definedName>
    <definedName name="ITEM7.15">[17]APU!$E$8442</definedName>
    <definedName name="ITEM7.16">[17]APU!$E$8560</definedName>
    <definedName name="ITEM7.17">[17]APU!$E$11244</definedName>
    <definedName name="ITEM7.18">[17]APU!$E$11305</definedName>
    <definedName name="ITEM7.19">[17]APU!$E$11366</definedName>
    <definedName name="ITEM7.2">[17]APU!$E$7650</definedName>
    <definedName name="ITEM7.20">[17]APU!$E$11427</definedName>
    <definedName name="ITEM7.21">[17]APU!$E$11488</definedName>
    <definedName name="ITEM7.22">[17]APU!$E$11671</definedName>
    <definedName name="ITEM7.23">[17]APU!$E$11732</definedName>
    <definedName name="ITEM7.24">[17]APU!$E$14599</definedName>
    <definedName name="ITEM7.25">[17]APU!$E$15209</definedName>
    <definedName name="ITEM7.26">[17]APU!$E$15270</definedName>
    <definedName name="ITEM7.27">[17]APU!$E$15331</definedName>
    <definedName name="ITEM7.28">[17]APU!$E$15392</definedName>
    <definedName name="ITEM7.29">[17]APU!$E$15453</definedName>
    <definedName name="ITEM7.3">[17]APU!$E$7711</definedName>
    <definedName name="ITEM7.30">[17]APU!$E$15514</definedName>
    <definedName name="ITEM7.31">[17]APU!$E$15575</definedName>
    <definedName name="ITEM7.32">[17]APU!$E$15636</definedName>
    <definedName name="ITEM7.33">[17]APU!$E$15697</definedName>
    <definedName name="ITEM7.34">[17]APU!$E$15758</definedName>
    <definedName name="ITEM7.35">[17]APU!$E$15819</definedName>
    <definedName name="ITEM7.4">[17]APU!$E$7772</definedName>
    <definedName name="ITEM7.5">[17]APU!$E$7833</definedName>
    <definedName name="ITEM7.6">[17]APU!$E$7894</definedName>
    <definedName name="ITEM7.7">[17]APU!$E$7955</definedName>
    <definedName name="ITEM7.8">[17]APU!$E$8016</definedName>
    <definedName name="ITEM7.9">[17]APU!$E$8077</definedName>
    <definedName name="IVA_UTIL">[7]DATOS!$D$11</definedName>
    <definedName name="Jornal">[8]Jornal!$A$12:$I$31</definedName>
    <definedName name="KDL" localSheetId="2" hidden="1">{#N/A,#N/A,TRUE,"1842CWN0"}</definedName>
    <definedName name="KDL" localSheetId="4" hidden="1">{#N/A,#N/A,TRUE,"1842CWN0"}</definedName>
    <definedName name="KDL" localSheetId="6" hidden="1">{#N/A,#N/A,TRUE,"1842CWN0"}</definedName>
    <definedName name="KDL" localSheetId="8" hidden="1">{#N/A,#N/A,TRUE,"1842CWN0"}</definedName>
    <definedName name="KDL" localSheetId="5" hidden="1">{#N/A,#N/A,TRUE,"1842CWN0"}</definedName>
    <definedName name="KDL" localSheetId="7" hidden="1">{#N/A,#N/A,TRUE,"1842CWN0"}</definedName>
    <definedName name="KDL" hidden="1">{#N/A,#N/A,TRUE,"1842CWN0"}</definedName>
    <definedName name="met" localSheetId="2" hidden="1">{#N/A,#N/A,TRUE,"1842CWN0"}</definedName>
    <definedName name="met" localSheetId="4" hidden="1">{#N/A,#N/A,TRUE,"1842CWN0"}</definedName>
    <definedName name="met" localSheetId="6" hidden="1">{#N/A,#N/A,TRUE,"1842CWN0"}</definedName>
    <definedName name="met" localSheetId="8" hidden="1">{#N/A,#N/A,TRUE,"1842CWN0"}</definedName>
    <definedName name="met" localSheetId="5" hidden="1">{#N/A,#N/A,TRUE,"1842CWN0"}</definedName>
    <definedName name="met" localSheetId="7" hidden="1">{#N/A,#N/A,TRUE,"1842CWN0"}</definedName>
    <definedName name="met" hidden="1">{#N/A,#N/A,TRUE,"1842CWN0"}</definedName>
    <definedName name="metal" localSheetId="2" hidden="1">{#N/A,#N/A,TRUE,"1842CWN0"}</definedName>
    <definedName name="metal" localSheetId="4" hidden="1">{#N/A,#N/A,TRUE,"1842CWN0"}</definedName>
    <definedName name="metal" localSheetId="6" hidden="1">{#N/A,#N/A,TRUE,"1842CWN0"}</definedName>
    <definedName name="metal" localSheetId="8" hidden="1">{#N/A,#N/A,TRUE,"1842CWN0"}</definedName>
    <definedName name="metal" localSheetId="5" hidden="1">{#N/A,#N/A,TRUE,"1842CWN0"}</definedName>
    <definedName name="metal" localSheetId="7" hidden="1">{#N/A,#N/A,TRUE,"1842CWN0"}</definedName>
    <definedName name="metal" hidden="1">{#N/A,#N/A,TRUE,"1842CWN0"}</definedName>
    <definedName name="Obra">[14]Datos!$B$1</definedName>
    <definedName name="obser">[23]BD_SITP_08!$AP:$AV</definedName>
    <definedName name="OO" localSheetId="2" hidden="1">{#N/A,#N/A,TRUE,"1842CWN0"}</definedName>
    <definedName name="OO" localSheetId="4" hidden="1">{#N/A,#N/A,TRUE,"1842CWN0"}</definedName>
    <definedName name="OO" localSheetId="6" hidden="1">{#N/A,#N/A,TRUE,"1842CWN0"}</definedName>
    <definedName name="OO" localSheetId="8" hidden="1">{#N/A,#N/A,TRUE,"1842CWN0"}</definedName>
    <definedName name="OO" localSheetId="5" hidden="1">{#N/A,#N/A,TRUE,"1842CWN0"}</definedName>
    <definedName name="OO" localSheetId="7" hidden="1">{#N/A,#N/A,TRUE,"1842CWN0"}</definedName>
    <definedName name="OO" hidden="1">{#N/A,#N/A,TRUE,"1842CWN0"}</definedName>
    <definedName name="Polizas">[11]Polizas!$B$2:$B$13</definedName>
    <definedName name="PRINT_AREA">#N/A</definedName>
    <definedName name="PRINT_AREA_MI">#N/A</definedName>
    <definedName name="PRINT_TITLES">#N/A</definedName>
    <definedName name="PRINT_TITLES_MI">#N/A</definedName>
    <definedName name="PROP">[7]DATOS!$D$7</definedName>
    <definedName name="PROVISIONALES" localSheetId="2" hidden="1">#REF!</definedName>
    <definedName name="PROVISIONALES" localSheetId="4" hidden="1">#REF!</definedName>
    <definedName name="PROVISIONALES" localSheetId="6" hidden="1">#REF!</definedName>
    <definedName name="PROVISIONALES" localSheetId="8" hidden="1">#REF!</definedName>
    <definedName name="PROVISIONALES" localSheetId="7" hidden="1">#REF!</definedName>
    <definedName name="PROVISIONALES" localSheetId="1" hidden="1">#REF!</definedName>
    <definedName name="PROVISIONALES" hidden="1">#REF!</definedName>
    <definedName name="SMLMV">'[24]F.M.'!$C$3</definedName>
    <definedName name="SMMV">'[10]DATOS BASICOS'!$D$44</definedName>
    <definedName name="SUBTRANS">'[10]DATOS BASICOS'!$D$46</definedName>
    <definedName name="Tipo_Ensayo">'[11]EnsayosLab y Campamento'!$B$3:$B$390</definedName>
    <definedName name="Tipo_Impuesto">[11]Impuestos!$B$4:$B$17</definedName>
    <definedName name="_xlnm.Print_Titles" localSheetId="0">'PRESUPUESTO OFICIAL (Entidad)'!$10:$16</definedName>
    <definedName name="_xlnm.Print_Titles" localSheetId="1">'PROPUESTA ECONOMICA'!$10:$16</definedName>
    <definedName name="TRM">'[10]DATOS BASICOS'!$D$33</definedName>
    <definedName name="TTT" localSheetId="2" hidden="1">{#N/A,#N/A,TRUE,"INGENIERIA";#N/A,#N/A,TRUE,"COMPRAS";#N/A,#N/A,TRUE,"DIRECCION";#N/A,#N/A,TRUE,"RESUMEN"}</definedName>
    <definedName name="TTT" localSheetId="4" hidden="1">{#N/A,#N/A,TRUE,"INGENIERIA";#N/A,#N/A,TRUE,"COMPRAS";#N/A,#N/A,TRUE,"DIRECCION";#N/A,#N/A,TRUE,"RESUMEN"}</definedName>
    <definedName name="TTT" localSheetId="6" hidden="1">{#N/A,#N/A,TRUE,"INGENIERIA";#N/A,#N/A,TRUE,"COMPRAS";#N/A,#N/A,TRUE,"DIRECCION";#N/A,#N/A,TRUE,"RESUMEN"}</definedName>
    <definedName name="TTT" localSheetId="8" hidden="1">{#N/A,#N/A,TRUE,"INGENIERIA";#N/A,#N/A,TRUE,"COMPRAS";#N/A,#N/A,TRUE,"DIRECCION";#N/A,#N/A,TRUE,"RESUMEN"}</definedName>
    <definedName name="TTT" localSheetId="5" hidden="1">{#N/A,#N/A,TRUE,"INGENIERIA";#N/A,#N/A,TRUE,"COMPRAS";#N/A,#N/A,TRUE,"DIRECCION";#N/A,#N/A,TRUE,"RESUMEN"}</definedName>
    <definedName name="TTT" localSheetId="7" hidden="1">{#N/A,#N/A,TRUE,"INGENIERIA";#N/A,#N/A,TRUE,"COMPRAS";#N/A,#N/A,TRUE,"DIRECCION";#N/A,#N/A,TRUE,"RESUMEN"}</definedName>
    <definedName name="TTT" hidden="1">{#N/A,#N/A,TRUE,"INGENIERIA";#N/A,#N/A,TRUE,"COMPRAS";#N/A,#N/A,TRUE,"DIRECCION";#N/A,#N/A,TRUE,"RESUMEN"}</definedName>
    <definedName name="UNIDAD1">[15]ITEMS!$C$2</definedName>
    <definedName name="UNIDAD521">[16]ITEMS!$C$522</definedName>
    <definedName name="Valoracion" localSheetId="2">#REF!</definedName>
    <definedName name="Valoracion" localSheetId="4">#REF!</definedName>
    <definedName name="Valoracion" localSheetId="6">#REF!</definedName>
    <definedName name="Valoracion" localSheetId="8">#REF!</definedName>
    <definedName name="Valoracion" localSheetId="7">#REF!</definedName>
    <definedName name="Valoracion" localSheetId="1">#REF!</definedName>
    <definedName name="Valoracion">#REF!</definedName>
    <definedName name="VALORACIÓN" localSheetId="2">#REF!</definedName>
    <definedName name="VALORACIÓN" localSheetId="4">#REF!</definedName>
    <definedName name="VALORACIÓN" localSheetId="6">#REF!</definedName>
    <definedName name="VALORACIÓN" localSheetId="8">#REF!</definedName>
    <definedName name="VALORACIÓN" localSheetId="7">#REF!</definedName>
    <definedName name="VALORACIÓN" localSheetId="1">#REF!</definedName>
    <definedName name="VALORACIÓN">#REF!</definedName>
    <definedName name="variacion">[8]Datos!$B$8</definedName>
    <definedName name="wrn.civil._.works." localSheetId="2" hidden="1">{#N/A,#N/A,TRUE,"1842CWN0"}</definedName>
    <definedName name="wrn.civil._.works." localSheetId="4" hidden="1">{#N/A,#N/A,TRUE,"1842CWN0"}</definedName>
    <definedName name="wrn.civil._.works." localSheetId="6" hidden="1">{#N/A,#N/A,TRUE,"1842CWN0"}</definedName>
    <definedName name="wrn.civil._.works." localSheetId="8" hidden="1">{#N/A,#N/A,TRUE,"1842CWN0"}</definedName>
    <definedName name="wrn.civil._.works." localSheetId="5" hidden="1">{#N/A,#N/A,TRUE,"1842CWN0"}</definedName>
    <definedName name="wrn.civil._.works." localSheetId="7" hidden="1">{#N/A,#N/A,TRUE,"1842CWN0"}</definedName>
    <definedName name="wrn.civil._.works." hidden="1">{#N/A,#N/A,TRUE,"1842CWN0"}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8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via." localSheetId="4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hidden="1">{"via1",#N/A,TRUE,"general";"via2",#N/A,TRUE,"general";"via3",#N/A,TRUE,"general"}</definedName>
    <definedName name="XSW" localSheetId="2" hidden="1">{#N/A,#N/A,TRUE,"1842CWN0"}</definedName>
    <definedName name="XSW" localSheetId="4" hidden="1">{#N/A,#N/A,TRUE,"1842CWN0"}</definedName>
    <definedName name="XSW" localSheetId="6" hidden="1">{#N/A,#N/A,TRUE,"1842CWN0"}</definedName>
    <definedName name="XSW" localSheetId="8" hidden="1">{#N/A,#N/A,TRUE,"1842CWN0"}</definedName>
    <definedName name="XSW" localSheetId="5" hidden="1">{#N/A,#N/A,TRUE,"1842CWN0"}</definedName>
    <definedName name="XSW" localSheetId="7" hidden="1">{#N/A,#N/A,TRUE,"1842CWN0"}</definedName>
    <definedName name="XSW" hidden="1">{#N/A,#N/A,TRUE,"1842CWN0"}</definedName>
    <definedName name="XXXX" localSheetId="2" hidden="1">#REF!</definedName>
    <definedName name="XXXX" localSheetId="1" hidden="1">#REF!</definedName>
    <definedName name="XXXX" hidden="1">#REF!</definedName>
    <definedName name="XZS" localSheetId="2" hidden="1">#REF!</definedName>
    <definedName name="XZS" localSheetId="4" hidden="1">#REF!</definedName>
    <definedName name="XZS" localSheetId="6" hidden="1">#REF!</definedName>
    <definedName name="XZS" localSheetId="8" hidden="1">#REF!</definedName>
    <definedName name="XZS" localSheetId="7" hidden="1">#REF!</definedName>
    <definedName name="XZS" localSheetId="1" hidden="1">#REF!</definedName>
    <definedName name="XZS" hidden="1">#REF!</definedName>
    <definedName name="Z_1B31FAB0_11FD_4473_84FC_9FF5EAEEB607_.wvu.Cols" localSheetId="0" hidden="1">'PRESUPUESTO OFICIAL (Entidad)'!$A:$A,'PRESUPUESTO OFICIAL (Entidad)'!$D:$F</definedName>
    <definedName name="Z_1B31FAB0_11FD_4473_84FC_9FF5EAEEB607_.wvu.Cols" localSheetId="1" hidden="1">'PROPUESTA ECONOMICA'!$A:$A,'PROPUESTA ECONOMICA'!$D:$F</definedName>
    <definedName name="Z_1B31FAB0_11FD_4473_84FC_9FF5EAEEB607_.wvu.FilterData" localSheetId="0" hidden="1">'PRESUPUESTO OFICIAL (Entidad)'!$A$16:$G$99</definedName>
    <definedName name="Z_1B31FAB0_11FD_4473_84FC_9FF5EAEEB607_.wvu.FilterData" localSheetId="1" hidden="1">'PROPUESTA ECONOMICA'!$A$16:$G$99</definedName>
    <definedName name="Z_1B31FAB0_11FD_4473_84FC_9FF5EAEEB607_.wvu.PrintArea" localSheetId="0" hidden="1">'PRESUPUESTO OFICIAL (Entidad)'!$A$10:$G$119</definedName>
    <definedName name="Z_1B31FAB0_11FD_4473_84FC_9FF5EAEEB607_.wvu.PrintArea" localSheetId="1" hidden="1">'PROPUESTA ECONOMICA'!$A$10:$G$119</definedName>
    <definedName name="Z_1B31FAB0_11FD_4473_84FC_9FF5EAEEB607_.wvu.PrintTitles" localSheetId="0" hidden="1">'PRESUPUESTO OFICIAL (Entidad)'!$10:$16</definedName>
    <definedName name="Z_1B31FAB0_11FD_4473_84FC_9FF5EAEEB607_.wvu.PrintTitles" localSheetId="1" hidden="1">'PROPUESTA ECONOMICA'!$10:$16</definedName>
    <definedName name="ZAQ" localSheetId="2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8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6" i="23" l="1"/>
  <c r="F115" i="23"/>
  <c r="G103" i="23"/>
  <c r="G102" i="23"/>
  <c r="G101" i="23"/>
  <c r="G100" i="23"/>
  <c r="G99" i="23"/>
  <c r="G95" i="23"/>
  <c r="G94" i="23"/>
  <c r="G93" i="23"/>
  <c r="G92" i="23"/>
  <c r="G91" i="23"/>
  <c r="G90" i="23"/>
  <c r="G89" i="23"/>
  <c r="G85" i="23"/>
  <c r="G84" i="23"/>
  <c r="G83" i="23"/>
  <c r="G82" i="23"/>
  <c r="G81" i="23"/>
  <c r="G80" i="23"/>
  <c r="G76" i="23"/>
  <c r="G75" i="23"/>
  <c r="G74" i="23"/>
  <c r="G73" i="23"/>
  <c r="G72" i="23"/>
  <c r="G71" i="23"/>
  <c r="G70" i="23"/>
  <c r="G69" i="23"/>
  <c r="G68" i="23"/>
  <c r="G64" i="23"/>
  <c r="G63" i="23"/>
  <c r="G62" i="23"/>
  <c r="G58" i="23"/>
  <c r="G57" i="23"/>
  <c r="G56" i="23"/>
  <c r="G55" i="23"/>
  <c r="G54" i="23"/>
  <c r="G53" i="23"/>
  <c r="G52" i="23"/>
  <c r="G51" i="23"/>
  <c r="G50" i="23"/>
  <c r="G49" i="23"/>
  <c r="G48" i="23"/>
  <c r="G44" i="23"/>
  <c r="G43" i="23"/>
  <c r="G39" i="23"/>
  <c r="G40" i="23" s="1"/>
  <c r="G35" i="23"/>
  <c r="G34" i="23"/>
  <c r="G36" i="23" s="1"/>
  <c r="G30" i="23"/>
  <c r="G29" i="23"/>
  <c r="G28" i="23"/>
  <c r="G24" i="23"/>
  <c r="G25" i="23" s="1"/>
  <c r="G20" i="23"/>
  <c r="G19" i="23"/>
  <c r="F116" i="6"/>
  <c r="F115" i="6"/>
  <c r="G91" i="6"/>
  <c r="G95" i="6"/>
  <c r="G94" i="6"/>
  <c r="G93" i="6"/>
  <c r="G58" i="6"/>
  <c r="G57" i="6"/>
  <c r="G56" i="6"/>
  <c r="G76" i="6"/>
  <c r="G55" i="6"/>
  <c r="G75" i="6"/>
  <c r="G103" i="6"/>
  <c r="G102" i="6"/>
  <c r="G101" i="6"/>
  <c r="G100" i="6"/>
  <c r="G64" i="6"/>
  <c r="G54" i="6"/>
  <c r="G53" i="6"/>
  <c r="G74" i="6"/>
  <c r="G73" i="6"/>
  <c r="G72" i="6"/>
  <c r="G71" i="6"/>
  <c r="G70" i="6"/>
  <c r="G44" i="6"/>
  <c r="G35" i="6"/>
  <c r="G34" i="6"/>
  <c r="G20" i="6"/>
  <c r="G24" i="6"/>
  <c r="G25" i="6" s="1"/>
  <c r="G51" i="6"/>
  <c r="G30" i="6"/>
  <c r="G68" i="6"/>
  <c r="G28" i="6"/>
  <c r="G29" i="6"/>
  <c r="G49" i="6"/>
  <c r="K36" i="18"/>
  <c r="K32" i="18"/>
  <c r="K33" i="18" s="1"/>
  <c r="K34" i="18" s="1"/>
  <c r="K35" i="18" s="1"/>
  <c r="R16" i="14"/>
  <c r="L44" i="18"/>
  <c r="O44" i="18" s="1"/>
  <c r="K40" i="18"/>
  <c r="K39" i="18"/>
  <c r="K70" i="18"/>
  <c r="K69" i="18"/>
  <c r="G71" i="18"/>
  <c r="G31" i="23" l="1"/>
  <c r="G21" i="23"/>
  <c r="G104" i="23"/>
  <c r="G59" i="23"/>
  <c r="G45" i="23"/>
  <c r="G96" i="23"/>
  <c r="G77" i="23"/>
  <c r="G86" i="23"/>
  <c r="G65" i="23"/>
  <c r="G31" i="6"/>
  <c r="G36" i="6"/>
  <c r="G43" i="6"/>
  <c r="G45" i="6" s="1"/>
  <c r="G106" i="23" l="1"/>
  <c r="G116" i="23"/>
  <c r="G115" i="23"/>
  <c r="G92" i="6"/>
  <c r="G62" i="6"/>
  <c r="M40" i="18" l="1"/>
  <c r="M39" i="18"/>
  <c r="M36" i="18"/>
  <c r="M35" i="18"/>
  <c r="L35" i="18"/>
  <c r="M34" i="18"/>
  <c r="L34" i="18"/>
  <c r="M33" i="18"/>
  <c r="L33" i="18"/>
  <c r="M32" i="18"/>
  <c r="M31" i="18"/>
  <c r="M30" i="18"/>
  <c r="L30" i="18"/>
  <c r="M29" i="18"/>
  <c r="L29" i="18"/>
  <c r="O71" i="18" l="1"/>
  <c r="O69" i="18"/>
  <c r="O70" i="18"/>
  <c r="B68" i="18"/>
  <c r="B69" i="18" s="1"/>
  <c r="B70" i="18" s="1"/>
  <c r="B71" i="18" s="1"/>
  <c r="M24" i="14" l="1"/>
  <c r="M23" i="14"/>
  <c r="M22" i="14"/>
  <c r="M21" i="14"/>
  <c r="O36" i="18" l="1"/>
  <c r="O35" i="18"/>
  <c r="O34" i="18"/>
  <c r="O33" i="18"/>
  <c r="O32" i="18"/>
  <c r="O31" i="18"/>
  <c r="O30" i="18"/>
  <c r="G99" i="6" l="1"/>
  <c r="G90" i="6"/>
  <c r="G89" i="6"/>
  <c r="G85" i="6"/>
  <c r="G84" i="6"/>
  <c r="G83" i="6"/>
  <c r="G82" i="6"/>
  <c r="G81" i="6"/>
  <c r="G80" i="6"/>
  <c r="G69" i="6"/>
  <c r="G77" i="6" s="1"/>
  <c r="G63" i="6"/>
  <c r="G65" i="6" s="1"/>
  <c r="G50" i="6"/>
  <c r="G48" i="6"/>
  <c r="G39" i="6"/>
  <c r="G40" i="6" s="1"/>
  <c r="G96" i="6" l="1"/>
  <c r="G104" i="6"/>
  <c r="G86" i="6"/>
  <c r="J35" i="11" l="1"/>
  <c r="O47" i="18"/>
  <c r="O46" i="18"/>
  <c r="O48" i="18" s="1"/>
  <c r="O45" i="18"/>
  <c r="O40" i="18"/>
  <c r="O39" i="18"/>
  <c r="O29" i="18"/>
  <c r="H26" i="18"/>
  <c r="G26" i="18"/>
  <c r="O41" i="18" l="1"/>
  <c r="O50" i="18" l="1"/>
  <c r="J17" i="16"/>
  <c r="J16" i="16"/>
  <c r="B15" i="16"/>
  <c r="B16" i="16" s="1"/>
  <c r="B17" i="16" s="1"/>
  <c r="B18" i="16" s="1"/>
  <c r="B19" i="16" s="1"/>
  <c r="J9" i="16"/>
  <c r="J17" i="15"/>
  <c r="J16" i="15"/>
  <c r="B15" i="15"/>
  <c r="B16" i="15" s="1"/>
  <c r="B17" i="15" s="1"/>
  <c r="B18" i="15" s="1"/>
  <c r="B19" i="15" s="1"/>
  <c r="J9" i="15"/>
  <c r="M25" i="14"/>
  <c r="N25" i="14" s="1"/>
  <c r="N24" i="14"/>
  <c r="N23" i="14"/>
  <c r="N22" i="14"/>
  <c r="N21" i="14"/>
  <c r="M18" i="14"/>
  <c r="N18" i="14" s="1"/>
  <c r="M16" i="14"/>
  <c r="N16" i="14" s="1"/>
  <c r="J17" i="13"/>
  <c r="J16" i="13"/>
  <c r="B15" i="13"/>
  <c r="B16" i="13" s="1"/>
  <c r="B17" i="13" s="1"/>
  <c r="B18" i="13" s="1"/>
  <c r="B19" i="13" s="1"/>
  <c r="J9" i="13"/>
  <c r="N19" i="14" l="1"/>
  <c r="N26" i="14"/>
  <c r="N28" i="14" l="1"/>
  <c r="E9" i="15" s="1"/>
  <c r="B6" i="11" l="1"/>
  <c r="J12" i="11"/>
  <c r="K12" i="11" s="1"/>
  <c r="K18" i="11"/>
  <c r="K19" i="11"/>
  <c r="K22" i="11"/>
  <c r="K23" i="11"/>
  <c r="K24" i="11"/>
  <c r="K25" i="11"/>
  <c r="K26" i="11"/>
  <c r="I32" i="11"/>
  <c r="J32" i="11"/>
  <c r="I33" i="11"/>
  <c r="J33" i="11" s="1"/>
  <c r="I34" i="11"/>
  <c r="K35" i="11"/>
  <c r="B6" i="10"/>
  <c r="K15" i="10"/>
  <c r="N15" i="10" s="1"/>
  <c r="N16" i="10" s="1"/>
  <c r="M21" i="10"/>
  <c r="M22" i="10"/>
  <c r="M28" i="10"/>
  <c r="M29" i="10" s="1"/>
  <c r="M32" i="10"/>
  <c r="M33" i="10"/>
  <c r="M34" i="10"/>
  <c r="M38" i="10"/>
  <c r="M39" i="10"/>
  <c r="M40" i="10"/>
  <c r="M41" i="10"/>
  <c r="M42" i="10"/>
  <c r="M43" i="10"/>
  <c r="M44" i="10"/>
  <c r="M45" i="10"/>
  <c r="M49" i="10"/>
  <c r="M50" i="10"/>
  <c r="M54" i="10"/>
  <c r="M55" i="10"/>
  <c r="M62" i="10"/>
  <c r="B63" i="10"/>
  <c r="B79" i="10" s="1"/>
  <c r="B80" i="10" s="1"/>
  <c r="B81" i="10" s="1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9" i="10"/>
  <c r="M80" i="10"/>
  <c r="M81" i="10"/>
  <c r="M88" i="10"/>
  <c r="M89" i="10"/>
  <c r="J34" i="11" l="1"/>
  <c r="I36" i="11"/>
  <c r="J36" i="11" s="1"/>
  <c r="K36" i="11" s="1"/>
  <c r="K20" i="11"/>
  <c r="K32" i="11"/>
  <c r="K34" i="11"/>
  <c r="M51" i="10"/>
  <c r="M56" i="10"/>
  <c r="M35" i="10"/>
  <c r="M90" i="10"/>
  <c r="M23" i="10"/>
  <c r="M82" i="10"/>
  <c r="M46" i="10"/>
  <c r="K27" i="11"/>
  <c r="K13" i="11"/>
  <c r="K39" i="11" s="1"/>
  <c r="K33" i="11"/>
  <c r="K37" i="11" l="1"/>
  <c r="K40" i="11" s="1"/>
  <c r="K42" i="11" s="1"/>
  <c r="E9" i="13" s="1"/>
  <c r="M57" i="10"/>
  <c r="M93" i="10" s="1"/>
  <c r="E9" i="16" s="1"/>
  <c r="L16" i="13" l="1"/>
  <c r="L18" i="13"/>
  <c r="L15" i="13"/>
  <c r="L17" i="13"/>
  <c r="L19" i="13"/>
  <c r="L20" i="13" l="1"/>
  <c r="L23" i="13" s="1"/>
  <c r="L24" i="13" s="1"/>
  <c r="L26" i="13" s="1"/>
  <c r="L30" i="13" s="1"/>
  <c r="J44" i="11" s="1"/>
  <c r="K44" i="11" s="1"/>
  <c r="K46" i="11" s="1"/>
  <c r="G52" i="6"/>
  <c r="G59" i="6" s="1"/>
  <c r="G19" i="6"/>
  <c r="G21" i="6" s="1"/>
  <c r="G106" i="6" l="1"/>
  <c r="L19" i="15"/>
  <c r="L17" i="15"/>
  <c r="L18" i="15"/>
  <c r="L16" i="15"/>
  <c r="L15" i="15"/>
  <c r="L20" i="15" l="1"/>
  <c r="L19" i="16"/>
  <c r="L17" i="16"/>
  <c r="L16" i="16"/>
  <c r="L18" i="16"/>
  <c r="L15" i="16"/>
  <c r="L23" i="15" l="1"/>
  <c r="L24" i="15" s="1"/>
  <c r="L20" i="16"/>
  <c r="L26" i="15" l="1"/>
  <c r="L30" i="15" s="1"/>
  <c r="M29" i="14" s="1"/>
  <c r="N29" i="14" s="1"/>
  <c r="N30" i="14" s="1"/>
  <c r="L23" i="16"/>
  <c r="L24" i="16" s="1"/>
  <c r="L26" i="16" s="1"/>
  <c r="L30" i="16" s="1"/>
  <c r="L94" i="10" s="1"/>
  <c r="M94" i="10" s="1"/>
  <c r="M95" i="10" s="1"/>
  <c r="O68" i="18" l="1"/>
  <c r="O72" i="18" s="1"/>
  <c r="O74" i="18" s="1"/>
  <c r="E18" i="18"/>
  <c r="G116" i="6" l="1"/>
  <c r="G115" i="6"/>
  <c r="K47" i="11"/>
  <c r="K48" i="11" s="1"/>
  <c r="O75" i="18"/>
  <c r="O57" i="18"/>
  <c r="O58" i="18"/>
  <c r="N31" i="14"/>
  <c r="N32" i="14" s="1"/>
  <c r="O56" i="18"/>
  <c r="O51" i="18"/>
  <c r="O59" i="18"/>
  <c r="O60" i="18"/>
  <c r="M96" i="10"/>
  <c r="M97" i="10" s="1"/>
  <c r="F108" i="23" s="1"/>
  <c r="F110" i="6" l="1"/>
  <c r="G110" i="6" s="1"/>
  <c r="F110" i="23"/>
  <c r="G110" i="23" s="1"/>
  <c r="F108" i="6"/>
  <c r="G108" i="6" s="1"/>
  <c r="G108" i="23"/>
  <c r="F109" i="23"/>
  <c r="G109" i="23" s="1"/>
  <c r="F109" i="6"/>
  <c r="G109" i="6" s="1"/>
  <c r="O61" i="18"/>
  <c r="O63" i="18" s="1"/>
  <c r="O64" i="18" s="1"/>
  <c r="O77" i="18" s="1"/>
  <c r="G112" i="23" l="1"/>
  <c r="G112" i="6"/>
  <c r="F114" i="6"/>
  <c r="G114" i="6" s="1"/>
  <c r="G118" i="6" s="1"/>
  <c r="F114" i="23"/>
  <c r="G114" i="23" s="1"/>
  <c r="G118" i="23" s="1"/>
  <c r="O81" i="18"/>
  <c r="G120" i="23" l="1"/>
  <c r="G120" i="6"/>
</calcChain>
</file>

<file path=xl/sharedStrings.xml><?xml version="1.0" encoding="utf-8"?>
<sst xmlns="http://schemas.openxmlformats.org/spreadsheetml/2006/main" count="867" uniqueCount="409">
  <si>
    <t>FONDO DE DESARROLLO LOCAL DE TUNJUELITO</t>
  </si>
  <si>
    <t>ALCALDÍA LOCAL DE TUNJUELITO</t>
  </si>
  <si>
    <t>FORMULARIO No. 1</t>
  </si>
  <si>
    <t>PRESUPUESTO OFICIAL</t>
  </si>
  <si>
    <t>COD IDRD / IDU</t>
  </si>
  <si>
    <t>ÍTEM</t>
  </si>
  <si>
    <t>DESCRIPCIÓN</t>
  </si>
  <si>
    <t>UNID.</t>
  </si>
  <si>
    <t>CANTIDAD</t>
  </si>
  <si>
    <t>VR. UNITARIO</t>
  </si>
  <si>
    <t>VALOR TOTAL</t>
  </si>
  <si>
    <t>PRELIMINARES</t>
  </si>
  <si>
    <t>LOCALIZACION Y REPLANTEO CON EQUIPO</t>
  </si>
  <si>
    <t>M2</t>
  </si>
  <si>
    <t>UND</t>
  </si>
  <si>
    <t>UN</t>
  </si>
  <si>
    <t>TOTAL PRELIMINARES</t>
  </si>
  <si>
    <t>CERRAMIENTO PRELIMINAR</t>
  </si>
  <si>
    <t>CERRAMIENTO LONA H=2.20 MTS(EXC) **</t>
  </si>
  <si>
    <t>ML</t>
  </si>
  <si>
    <t>TOTAL CERRAMIENTO PRELIMINAR</t>
  </si>
  <si>
    <t>M3</t>
  </si>
  <si>
    <t>EXCAVACIONES, RETIRO Y DISPOSICION FINAL</t>
  </si>
  <si>
    <t xml:space="preserve"> </t>
  </si>
  <si>
    <t>TOTAL EXCAVACIONES, RETIRO Y DISPOSICION FINAL</t>
  </si>
  <si>
    <t>RELLENOS</t>
  </si>
  <si>
    <t>TOTAL RELLENOS</t>
  </si>
  <si>
    <t>GEOTEXTIL</t>
  </si>
  <si>
    <t>TOTAL GEOTEXTIL</t>
  </si>
  <si>
    <t>ACERO DE REFUERZO</t>
  </si>
  <si>
    <t>KG</t>
  </si>
  <si>
    <t>TOTAL ACERO</t>
  </si>
  <si>
    <t>DEMOLICIONES Y/O DESMONTES</t>
  </si>
  <si>
    <t>TOTAL DEMOLICIONES Y/O DESMONTES</t>
  </si>
  <si>
    <t>ESTRUCTURAS EN CONCRETO</t>
  </si>
  <si>
    <t>TOTAL ESTRUCTURAS EN CONCRETO</t>
  </si>
  <si>
    <t>BORDILLOS, LOSETAS Y CUNETAS</t>
  </si>
  <si>
    <t>TOTAL BORDILLOS, LOSETAS Y CUNETAS</t>
  </si>
  <si>
    <t>INFRAESTRUCTURA ELECTRICA</t>
  </si>
  <si>
    <t>CANALIZ DUCTO ELECTRIC PVC- D2X3" ZONA DURA</t>
  </si>
  <si>
    <t>EMPALME RESINA SUMERGIBLE</t>
  </si>
  <si>
    <t>JG</t>
  </si>
  <si>
    <t>PUESTA A TIERRA MEDIDOR **</t>
  </si>
  <si>
    <t>TOTAL INFRAESTRUCTURA ELÉCTRICA</t>
  </si>
  <si>
    <t>PISOS Y ACABADOS</t>
  </si>
  <si>
    <t>TOTAL PISOS Y ACABADOS</t>
  </si>
  <si>
    <t>MOBILIARIO URBANO</t>
  </si>
  <si>
    <t xml:space="preserve">COSTOS DIRECTOS </t>
  </si>
  <si>
    <t>COMPONENTE AMBIENTAL</t>
  </si>
  <si>
    <t>COMPONENTE SOCIAL</t>
  </si>
  <si>
    <t>COMPONENTE PMT</t>
  </si>
  <si>
    <t>SUBTOTAL COMPONENTES</t>
  </si>
  <si>
    <t>Administración (% de los CD)</t>
  </si>
  <si>
    <t>Imprevistos (%de los CD)</t>
  </si>
  <si>
    <t>Utilidad (%de los CD)</t>
  </si>
  <si>
    <t xml:space="preserve">SUBTOTAL COSTOS INDIRECTOS </t>
  </si>
  <si>
    <t>COSTO TOTAL OBRA</t>
  </si>
  <si>
    <t/>
  </si>
  <si>
    <t>PRESUPUESTO ESTIMADO DE OBRA</t>
  </si>
  <si>
    <t>FECHA:</t>
  </si>
  <si>
    <t xml:space="preserve">COSTOS DIRECTOS DE OBRA </t>
  </si>
  <si>
    <t>CONTRATO No.</t>
  </si>
  <si>
    <t>TERMINO ESTIMADO DE EJECUCIÓN DE OBRA</t>
  </si>
  <si>
    <t>MESES</t>
  </si>
  <si>
    <t>TERMINO ESTIMADO ETAPA DE PRELIMINARES</t>
  </si>
  <si>
    <t>COD IDU</t>
  </si>
  <si>
    <t>A. ADMINISTRACIÓN</t>
  </si>
  <si>
    <t>1. COSTOS MENSUALES DE PERSONAL</t>
  </si>
  <si>
    <t>CARGO</t>
  </si>
  <si>
    <t>CANT</t>
  </si>
  <si>
    <t>CATEGORÍA</t>
  </si>
  <si>
    <t>INICIO</t>
  </si>
  <si>
    <t>OBRA</t>
  </si>
  <si>
    <t>RECIBO</t>
  </si>
  <si>
    <t>TOPE SALARIO (MES)</t>
  </si>
  <si>
    <t>FACTOR PRESTACIONAL</t>
  </si>
  <si>
    <t>TOTAL DEDICACIÓN POR ETAPA</t>
  </si>
  <si>
    <t>SALARIO + PRESTACIONES</t>
  </si>
  <si>
    <t xml:space="preserve">MES 
</t>
  </si>
  <si>
    <t>A</t>
  </si>
  <si>
    <t>B</t>
  </si>
  <si>
    <t>C</t>
  </si>
  <si>
    <t>D</t>
  </si>
  <si>
    <t>E</t>
  </si>
  <si>
    <t>F=A*B*C*D*E</t>
  </si>
  <si>
    <t>PERSONAL PROFESIONAL (Ingenieros y Otros)</t>
  </si>
  <si>
    <t>DIRECTOR DE OBRA</t>
  </si>
  <si>
    <t>INGENIERO RESIDENTE DE OBRA</t>
  </si>
  <si>
    <t>ESPECIALISTA ELECTRICO</t>
  </si>
  <si>
    <t>PERSONAL TÉCNICO Y PERSONAL AUXILIAR</t>
  </si>
  <si>
    <t>TARIFA MES - PERSONAL TÉCNICO - INSPECTOR (No incluye Factor de Prestaciones)</t>
  </si>
  <si>
    <t>N/A</t>
  </si>
  <si>
    <t>TARIFA MES - PERSONAL TÉCNICO - TOPÓGRAFO (No incluye Factor de Prestaciones)</t>
  </si>
  <si>
    <t>SUBTOTAL COSTOS MENSUALES DE PERSONAL</t>
  </si>
  <si>
    <t>GASTOS OPERACIONALES MENSUALES</t>
  </si>
  <si>
    <t>CANT.</t>
  </si>
  <si>
    <t>AREA (M2)</t>
  </si>
  <si>
    <t>DEDICACIÓN</t>
  </si>
  <si>
    <t>DEDICACIÓN X ÁREA (M2)</t>
  </si>
  <si>
    <t>COSTO ($/M2.MES)</t>
  </si>
  <si>
    <t>N. MESES</t>
  </si>
  <si>
    <t>VALOR ($)</t>
  </si>
  <si>
    <t>TARIFA GLOBAL - GASTOS OFICINA (PAPELERIA, FOTOCOPIAS Y OTROS)</t>
  </si>
  <si>
    <t>ALQUILER MES - LABORATORIO - Estudios (Equipo completo)</t>
  </si>
  <si>
    <t>ALQUILER MES - EQUIPO DE TOPOGRAFÍA (Incluye tránsito, nivel y elementos complementarios).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</si>
  <si>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</si>
  <si>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</si>
  <si>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</si>
  <si>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ESTIMADOS</t>
  </si>
  <si>
    <t>IMPUESTOS</t>
  </si>
  <si>
    <t>IMPUESTO</t>
  </si>
  <si>
    <t>Contribución Especial (Impuesto de Guerra Ley 1738 Dic 18-2014 Prórroga 4 años)</t>
  </si>
  <si>
    <t>ICA (Ley 14 6 Jul 1983, Res 219 25 Feb 2004)</t>
  </si>
  <si>
    <t>GMF (Ley 1739 23 Dic 2014 modifica el Estatuto Tributario)</t>
  </si>
  <si>
    <t xml:space="preserve">Retefuente </t>
  </si>
  <si>
    <t>Estampilla Unipedagógica (Dec 584 de 19 Dic 2014)</t>
  </si>
  <si>
    <t>SUBTOTAL IMPUESTOS</t>
  </si>
  <si>
    <t>TOTAL IMPUESTOS</t>
  </si>
  <si>
    <t>TOTAL IMPUESTOS EN PORCENTAJE DEL COSTO DIRECTO</t>
  </si>
  <si>
    <t>GARANTIAS</t>
  </si>
  <si>
    <t>VR. BASE</t>
  </si>
  <si>
    <t>% ASEGURADO</t>
  </si>
  <si>
    <t>VIGENCIA AMPARO (MESES)</t>
  </si>
  <si>
    <t>TASA ASEGURADORA</t>
  </si>
  <si>
    <t>Cumplimiento</t>
  </si>
  <si>
    <t>GARANTÍA ÚNICA</t>
  </si>
  <si>
    <t>Salarios y Prestaciones Sociales</t>
  </si>
  <si>
    <t>Estabilidad de la Obra</t>
  </si>
  <si>
    <t>Predios, labores y Operaciones- Vigencia (Decreto 1082 de 2015 Sección III)</t>
  </si>
  <si>
    <t>RESPONSABILIDAD CIVIL EXTRACONTRACTUAL</t>
  </si>
  <si>
    <t>SUBTOTAL GARANTIAS</t>
  </si>
  <si>
    <t>TOTAL GARANTIAS</t>
  </si>
  <si>
    <t>TOTAL GARANTIAS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</si>
  <si>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</si>
  <si>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</si>
  <si>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</si>
  <si>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</si>
  <si>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ALCALDÍA MAYOR DE BOGOTÁ D.C.</t>
  </si>
  <si>
    <t>OFICINA DE INFRAESTRUCTURA</t>
  </si>
  <si>
    <t>PLAN DE GESTIÓN AMBIENTAL, SEGURIDAD Y SALUD EN EL TRABAJO</t>
  </si>
  <si>
    <t>COMPONENTE A - PERSONAL</t>
  </si>
  <si>
    <t>EJECUCIÓN DE OBRA</t>
  </si>
  <si>
    <t>EJECUCIÓN DE OBRAS</t>
  </si>
  <si>
    <t>ÍTEMS</t>
  </si>
  <si>
    <t>UN.</t>
  </si>
  <si>
    <t>CAT</t>
  </si>
  <si>
    <t>DEDIC 
H/MES</t>
  </si>
  <si>
    <t>TOTAL DEDIC H/PROY</t>
  </si>
  <si>
    <t>TARIFA</t>
  </si>
  <si>
    <t>F.P</t>
  </si>
  <si>
    <t>TOTAL ACTIVIDAD</t>
  </si>
  <si>
    <t>BRIGADA DE ORDEN, ASEO Y LIMPIEZA</t>
  </si>
  <si>
    <t>TARIFA MES - PERSONAL DE OBRA - AYUDANTE (No incluye Factor de Prestaciones)</t>
  </si>
  <si>
    <t>MES</t>
  </si>
  <si>
    <t>N.A.</t>
  </si>
  <si>
    <t>SUBTOTAL COMPONENTE A</t>
  </si>
  <si>
    <t>COMPONTE B. MANEJO DE LA VEGETACION Y DEL PAISAJE</t>
  </si>
  <si>
    <t>ESPECIFICACIÓN</t>
  </si>
  <si>
    <t>VALOR UNITARIO</t>
  </si>
  <si>
    <t>B 1</t>
  </si>
  <si>
    <t>MANEJO DE LA VEGETACION EXISTENTE Y DE ACTIVIDADES DE DISEÑO PAISAJISTICO</t>
  </si>
  <si>
    <t>SOPORTE MALLA</t>
  </si>
  <si>
    <t>VARA DE CORREDOR 6.0 M</t>
  </si>
  <si>
    <t>PROTECCION DE ARBOLES</t>
  </si>
  <si>
    <t>TELA VERDE DE CERRAMIENTO (2.10mx250)</t>
  </si>
  <si>
    <t>SUBTOTAL COMPONENTE B</t>
  </si>
  <si>
    <t xml:space="preserve">COMPONTE C. ACTIVIDADES CONSTRUCTIVAS </t>
  </si>
  <si>
    <t>C 1</t>
  </si>
  <si>
    <t xml:space="preserve"> MANEJO DE CAMPAMENTOS Y CENTROS DE ACOPIO</t>
  </si>
  <si>
    <t>CANECAS PARA CAMPAMENTOS Y FRENTES DE OBRA</t>
  </si>
  <si>
    <t>CANECA PLÁSTICA NEGRA DE 55 GALONES CON TAPA PLANA.</t>
  </si>
  <si>
    <t>SUBTOTAL DEL PROGRAMA C 1</t>
  </si>
  <si>
    <t>C 2</t>
  </si>
  <si>
    <t>MANEJO DE MATERIALES DE CONSTRUCCIÓN</t>
  </si>
  <si>
    <t>PUNTO DE ACOPIO DE MATERIALES</t>
  </si>
  <si>
    <t>SEÑALIZACION TUBULAR COLOMBINA PLASTICA</t>
  </si>
  <si>
    <t>PLASTICO NEGRO CALIBRE 6</t>
  </si>
  <si>
    <t>CINTA PARA SEÑALIZACION DE 500MT X 4" PELIGRO CALIBRE 3.5</t>
  </si>
  <si>
    <t>ROLLO</t>
  </si>
  <si>
    <t>SUBTOTAL DEL PROGRAMA C 2</t>
  </si>
  <si>
    <t>C 3</t>
  </si>
  <si>
    <t>MANEJO INTEGRAL DE RESIDUOS SÓLIDOS</t>
  </si>
  <si>
    <t>ACOPIO TEMPORAL DE RCD EN FRENTES DE OBRA</t>
  </si>
  <si>
    <t>KIT BRIGADA DE ASEO Y LIMPIEZA</t>
  </si>
  <si>
    <t>CEPILLO INDUSTRIAL DE NYLON CON CABO DE 35CM A 42CM X 9CM X 17CM</t>
  </si>
  <si>
    <t>CARRETILLA  RUEDA NEUMATICA PLATON METALICO CAPACIDAD CINCO PIES CUBICOS MANGO MADERA TIPO BUGGY</t>
  </si>
  <si>
    <t>BARRA DE 18LB CON PUNTA Y PALA 150CM X 10CM</t>
  </si>
  <si>
    <t>SERRUCHO DE 20" DIENTE ENDURECIDO</t>
  </si>
  <si>
    <t>MARTILLO DE BOLA DE 2LB</t>
  </si>
  <si>
    <t>BOLSA PARA BASURA TIPO INDUSTRIAL NEGRA DE 60 x 90 Cm CALIBRE 2 (PAQUETE DE 30 UNIDADES)</t>
  </si>
  <si>
    <t>PALA REDONDA No. 2 CON CABO</t>
  </si>
  <si>
    <t>SUBTOTAL DEL PROGRAMA C 3</t>
  </si>
  <si>
    <t>C 4</t>
  </si>
  <si>
    <t>CONTROL DE EMISIONES ATMOSFERICAS</t>
  </si>
  <si>
    <t>DEMARCACIÓN DEL ÁREA DE TRABAJO</t>
  </si>
  <si>
    <t>POLISOMBRA VERDE PARA CERRAMIENTO. SUMINISTRO E INSTALACION.</t>
  </si>
  <si>
    <t>SEÑALIZACIÓN TUBULAR COLOMBINA PLASTICA</t>
  </si>
  <si>
    <t>SUBTOTAL DEL PROGRAMA C 4</t>
  </si>
  <si>
    <t xml:space="preserve">C 5 </t>
  </si>
  <si>
    <t>MANEJO INTEGRAL DE CUERPOS DE AGUA</t>
  </si>
  <si>
    <t>PROTECCIÓN DE SUMIDEROS</t>
  </si>
  <si>
    <t>PROTECCIÓN A SUMIDEROS (Incluye suministro y colocación de bolsas de lona y geotextil NT 1600 o similar).</t>
  </si>
  <si>
    <t>UN/MES</t>
  </si>
  <si>
    <t>SUBTOTAL DEL PROGRAMA C 5</t>
  </si>
  <si>
    <t>SUBTOTAL COMPONENTE C</t>
  </si>
  <si>
    <t>COMPONENTE D. GESTIÓN EN SEGURIDAD Y SALUD EN EL TRABAJO</t>
  </si>
  <si>
    <t>D 1</t>
  </si>
  <si>
    <t>SEGURIDAD Y SALUD EN EL TRABAJO</t>
  </si>
  <si>
    <t>BOTIQUIN PRIMEROS AUXILIOS CON MEDICAMENTOS DE 22CM X 27CM</t>
  </si>
  <si>
    <t>GAFAS DE SEGURIDAD</t>
  </si>
  <si>
    <t>GUANTES DE VAQUETA</t>
  </si>
  <si>
    <t>CASCO DE SEGURIDAD DIELECTRICO</t>
  </si>
  <si>
    <t>PROTECTOR AUDITIVO TIPO COPA</t>
  </si>
  <si>
    <t>CAMILLA MADERA PRIMEROS AUXILIOS INMOVILIZADOR CABEZA</t>
  </si>
  <si>
    <t>EXTINTOR POLVO QUIMICO SECO DE 20LB TIPO ABC METALICO CON GANCHO Y AVISO</t>
  </si>
  <si>
    <t>BOTA DE CAUCHO, CINTA AMARILLA, PUNTERA Y PLANTILLA EN ACERO</t>
  </si>
  <si>
    <t>PAR</t>
  </si>
  <si>
    <t>MASCARILLA DESECHABLE CONTRA POLVOS Y PARTICULAS NO TÓXICAS</t>
  </si>
  <si>
    <t>PROTECTOR AUDITIVO TIPO TAPON INSERCIÓN EN SILICONA CON CORDEL EN ESTUCHE</t>
  </si>
  <si>
    <t>BARBUQUEJO EN REATA CON MENTONERA CON TRES APOYOS PARA CASCO</t>
  </si>
  <si>
    <t>OVEROL IMPERMEABLE INDUSTRIAL AMARILLO 2 PIEZAS CON CAPUCHA</t>
  </si>
  <si>
    <t>GUANTE NITRILO 13" RESISTENTE CONTRA QUIMICOS COMBUSTIBLES SOLVENTES GRASAS</t>
  </si>
  <si>
    <t>GUANTE CAUCHO NEGRO CORRUGADO CALIBRE 35</t>
  </si>
  <si>
    <t>OVEROL EN DRILL DOS PIEZAS, CAMISA Y PANTALÓN</t>
  </si>
  <si>
    <t>FILTRO CONTRA POLVO PARA RESPIRADORES</t>
  </si>
  <si>
    <t>EXÁMENES OCUPACIONALES</t>
  </si>
  <si>
    <t>EXÁMEN MÉDICO OCUPACIONAL DE INGRESO O RETIRO</t>
  </si>
  <si>
    <t>EXAMEN DE AUDIOMETRÍA DE INGRESO O EGRESO</t>
  </si>
  <si>
    <t>EXAMEN DE OPTOMETRÍA DE INGRESO O EGRESO</t>
  </si>
  <si>
    <t>SUBTOTAL COMPONENTE D</t>
  </si>
  <si>
    <t>COMPONENTE E. PLAN DE SEÑALIZACIÓN</t>
  </si>
  <si>
    <t>E 1</t>
  </si>
  <si>
    <t>MANEJO SEÑALIZACIÓN FRENTE DE OBRA</t>
  </si>
  <si>
    <t>SEÑALES DE CAMPAMENTO Y FRENTES DE OBRA</t>
  </si>
  <si>
    <t>SEÑAL EN POLIESTRIENO (30cm x 20cm) FOTOLUMINISCENTE - NORMA NTC - ISO</t>
  </si>
  <si>
    <t>SEÑAL EN POLIESTRIENO (30cm x 45cm) REFLECTIVO GRADO INGENIERÍA - NORMA ISO</t>
  </si>
  <si>
    <t>SUBTOTAL COMPONENTE E</t>
  </si>
  <si>
    <t>SUBTOTAL COMPONENTES A+B+C+D+E</t>
  </si>
  <si>
    <t>A.I.U.</t>
  </si>
  <si>
    <t>VALOR GLOBAL AMBIENTAL CON AIU : TOTAL COMPONENTES A+B+C+D+E</t>
  </si>
  <si>
    <t>COSTO DIRECTO DE OBRA</t>
  </si>
  <si>
    <t>CALCULO DE COMPONENTE PGA Y SST</t>
  </si>
  <si>
    <t>OBJETO DE LA LICITACIÓN:</t>
  </si>
  <si>
    <t>MATRIZ PARA CÁLCULO DE AIU PLAN DE GESTIÓN AMBIENTAL, SEGURIDAD Y SALUD EN EL TRABAJO</t>
  </si>
  <si>
    <t>3. IMPUESTOS Y GARANTÍAS</t>
  </si>
  <si>
    <t>CONTROL DE INVERSIÓN GESTIÓN SOCIAL PARA OBRAS</t>
  </si>
  <si>
    <t>COMPONENTE</t>
  </si>
  <si>
    <t>Unidad</t>
  </si>
  <si>
    <t>Valor Unitario</t>
  </si>
  <si>
    <t>Factor Prestacional</t>
  </si>
  <si>
    <t>Cantidad</t>
  </si>
  <si>
    <t>Dedicación H/Mes</t>
  </si>
  <si>
    <t>Plazo (Meses)</t>
  </si>
  <si>
    <t>Dedicación Total (Meses)</t>
  </si>
  <si>
    <t>Subtotal</t>
  </si>
  <si>
    <t>Componente A. Personal Profesional de Gestión Social</t>
  </si>
  <si>
    <t>ACTAS DE VECINDAD</t>
  </si>
  <si>
    <t>A.2</t>
  </si>
  <si>
    <t>Asistente Social</t>
  </si>
  <si>
    <t>Subtotal Componente Personal Profesional</t>
  </si>
  <si>
    <t>Componente B.  Plan de Gestión Social</t>
  </si>
  <si>
    <t>Cantidad Obra</t>
  </si>
  <si>
    <t>B.1</t>
  </si>
  <si>
    <t>Programa de Información</t>
  </si>
  <si>
    <t>B.1.1</t>
  </si>
  <si>
    <t>CAMARA FOTOGRAFICA DIGITAL COMPACTA. ALQUILER. DE 16.2 MEGAPIXELES. MEMORIA DE 6 GB. VIDEO HD CON PAUSA Y ZOOM. INCLUYE TRANSPORTE, SOPORTE TECNICO.</t>
  </si>
  <si>
    <t>B.1.2.</t>
  </si>
  <si>
    <t>VÍDEO BEAM - ALQUILER POR DIA</t>
  </si>
  <si>
    <t>DIA</t>
  </si>
  <si>
    <t>Subtotal Programa de Información</t>
  </si>
  <si>
    <t>B.2</t>
  </si>
  <si>
    <t>Programa de Divulgación al Ciudadano</t>
  </si>
  <si>
    <t>B.2.1.</t>
  </si>
  <si>
    <t>IMPRESIÓN HOJA CARTA, A 1X0 TINTAS EN PAPEL BOND DE 75 GR.</t>
  </si>
  <si>
    <t>B.2.2.</t>
  </si>
  <si>
    <t>AFICHE TAMAÑO MEDIO PLIEGO A 4X0 TINTAS EN PROPALCOTE DE 115 GR.</t>
  </si>
  <si>
    <t>B.2.3.</t>
  </si>
  <si>
    <t>PLEGABLES DE SOSTENIBILIDAD EN TRES CUERPOS TAMAÑO CARTA A 4X4 TINTAS EN PROPALCOTE.</t>
  </si>
  <si>
    <t>B.2.4.</t>
  </si>
  <si>
    <t>VALLA MÓVIL DE 1.20M X 1.20M EN LÁMINA GALVANIZADA CALIBRE 20, ÁNGULO EN HIERRO DE 2 X 1-1/8" IMPRESO EN VINILO ADHESIVO. INCLUYE SUMINISTRO E INSTALACIÓN. IMPRESIÓN 720 DPI; TINTAS PARA EXTERIORES.</t>
  </si>
  <si>
    <t>B.2.5</t>
  </si>
  <si>
    <t>PENDONES ELABORADOS EN BANNER, CON UNA DIMENSIÓN DE 1.00 M DE ANCHO POR 1.50 M DE LARGO. IMPRESIÓN A FULL COLOR SEGÚN DISEÑOS DE OJALETES.</t>
  </si>
  <si>
    <t>Subtotal Programa de Divulgación al Ciudadano</t>
  </si>
  <si>
    <t>B.3</t>
  </si>
  <si>
    <t>Programa de Atención al Ciudadano</t>
  </si>
  <si>
    <t>Dedicación Mes</t>
  </si>
  <si>
    <t>B.3.1</t>
  </si>
  <si>
    <t>Adecuación del Punto CREA - Atención al Ciudadano</t>
  </si>
  <si>
    <t>B.3.1.1</t>
  </si>
  <si>
    <t>ALQUILER DE PUESTO DE TRABAJO - ESCRITORIO 75x120x50cm</t>
  </si>
  <si>
    <t>B.3.1.2</t>
  </si>
  <si>
    <t>ALQUILER DE SILLA PARA ESCRITORIO PARA PUESTO DE TRABAJO</t>
  </si>
  <si>
    <t>B.3.1.3</t>
  </si>
  <si>
    <t>ALQUILER DE SILLA PLÁSTICA SIN BRAZOS</t>
  </si>
  <si>
    <t>B.3.1.4</t>
  </si>
  <si>
    <t>AVISO PUNTO CREA 1.50m x 0.90m EN LÁMINA GALVANIZADA CAL. 24. INCLUYE SUMINISTRO E INSTALACIÓN</t>
  </si>
  <si>
    <t>B.3.1.5</t>
  </si>
  <si>
    <t>ALQUILER DE MESA PLÁSTICA DE 0.72m x 0.72m x 0.72m (Según Apéndice Bioseguridad Covid 19)</t>
  </si>
  <si>
    <t>Subtotal Programa de Atención al Ciudadano</t>
  </si>
  <si>
    <t>SUBTOTAL COSTO DE PERSONAL PARA EL PLAN DE GESTIÓN SOCIAL</t>
  </si>
  <si>
    <t>SUBTOTAL COSTOS DE SUBPROGRAMAS DE PLAN DE GESTIÓN SOCIAL</t>
  </si>
  <si>
    <t>SUBTOTAL COSTO DEL PLAN DE GESTIÓN SOCIAL</t>
  </si>
  <si>
    <t>AIU</t>
  </si>
  <si>
    <t>TOTAL COSTO DEL PLAN DE GESTIÓN SOCIAL</t>
  </si>
  <si>
    <t>CALCULO DEL COMPONENTE PGS</t>
  </si>
  <si>
    <t xml:space="preserve">MATRIZ PARA CÁLCULO DE AIU PLAN DE GESTIÓN SOCIAL </t>
  </si>
  <si>
    <t>CONTROL DE INVERSIÓN PLAN DE MANEJO DE TRÁNSITO</t>
  </si>
  <si>
    <t xml:space="preserve">PLAZO: </t>
  </si>
  <si>
    <t>No.</t>
  </si>
  <si>
    <t>TIEMPO</t>
  </si>
  <si>
    <t xml:space="preserve">VALOR UNITARIO (MENSUAL) </t>
  </si>
  <si>
    <t>F.P.</t>
  </si>
  <si>
    <t>ESTUDIOS Y DISEÑOS</t>
  </si>
  <si>
    <t>CANT TOTAL</t>
  </si>
  <si>
    <t>VR TOTAL</t>
  </si>
  <si>
    <t>Und</t>
  </si>
  <si>
    <t>Cant</t>
  </si>
  <si>
    <t xml:space="preserve">PERSONAL </t>
  </si>
  <si>
    <t>AFORADOR</t>
  </si>
  <si>
    <t>PALETERO</t>
  </si>
  <si>
    <t>SUBTOTAL COSTOS PERSONAL</t>
  </si>
  <si>
    <t>SEÑALIZACION TEMPORAL</t>
  </si>
  <si>
    <t>CANALIZACIÓN DE TRÁFICO (INSTALACIÓN, MANTENIMIENTO Y DESINSTALACIÓN MENSUAL) CON SEÑALIZADORES TUBULARES COLOMBINA PLÁSTICA Y TRIPLE CINTA DE SEÑALIZACIÓN (INCLUYE ALQUILER DE SEÑALIZADORES TUBULARES). LONGITUD 3 METROS.</t>
  </si>
  <si>
    <t>ALQUILER SEÑAL VERTICAL GRUPO I (75x75cm) (Incluye Suministro e Instalación)</t>
  </si>
  <si>
    <t>ALQUILER DE PALETA PARE-SIGA EN POLIETILENO.</t>
  </si>
  <si>
    <t xml:space="preserve">ALQUILER BARRERA RELLENABLE (2.00x0.55x1.00m) </t>
  </si>
  <si>
    <t>CINTA DE SEÑALIZACION CAL 4 (ROLLO 500mx0.10m)</t>
  </si>
  <si>
    <t>SUBTOTAL OTROS COSTOS DIRECTOS</t>
  </si>
  <si>
    <t>SUB TOTAL</t>
  </si>
  <si>
    <t>A.I.U</t>
  </si>
  <si>
    <t>CALCULO DEL COMPONENTE PMT</t>
  </si>
  <si>
    <t>MATRIZ PARA CÁLCULO DE AIU PLAN DE MANEJO DE TRÁNSITO</t>
  </si>
  <si>
    <t xml:space="preserve"> MANTENIENTO, DOTACION O ADECUACION DEL  PARQUE</t>
  </si>
  <si>
    <t xml:space="preserve">MATRIZ DE CÁLCULO DE AIU </t>
  </si>
  <si>
    <t>JGO</t>
  </si>
  <si>
    <t>CABLE NO.6 AWG-THHN-600V EN COBRE. SUMINISTRO E INSTALACION. (INCLUYE ACCESORIOS DE INSTALACION).</t>
  </si>
  <si>
    <t>LUMINARIA LED I, 16 LED, RA03SIM, 21W, 4000°K 100-227 V. (INCLUYE LUMINARIA, CABLES Y ELEMENTOS DE CONEXIÓN, OBRAS COMPLEMENTARIAS Y ACCESORIOS. INCLUYE SUMINISTRO, INSTALACIÓN, PRUEBAS Y PUESTA EN FUNCIONAMIENTO).</t>
  </si>
  <si>
    <t>DEMOLICION PAVIMENTO ASFALTICO (INCLUYE CARGUE). NO INCLUYE TRANSPORTE Y DISPOSICIÓN FINAL DE SOBRANTES.</t>
  </si>
  <si>
    <t>CAÑUELA TIPO A120 (SUMINISTRO E INSTALACIÓN. INCLUYE 3CM MORTERO 1:5)</t>
  </si>
  <si>
    <t>DEMOLICIÓN MUROS E=0.15M (INCLUYE CARGUE)</t>
  </si>
  <si>
    <t>MURO EN BLOQUE ESTRUCTURAL TIPO PIEDRA GRIS (REFERENCIA: PI-16. INCLUYE SUMINISTRO Y CONSTRUCCIÓN)</t>
  </si>
  <si>
    <t>200 SMMLV</t>
  </si>
  <si>
    <t>ESPECIALISTA EN PAVIMENTOS</t>
  </si>
  <si>
    <t>ALQUILER MES - ARRIENDO OFICINA INCL. ADMINISTRACIÓN, SERVICIOS PÚBLICOS, COMUNICACIONES</t>
  </si>
  <si>
    <t>PRESUPUESTO DE LA ENTIDAD</t>
  </si>
  <si>
    <t>EXCAVACIÓN MECÁNICA EN MATERIAL COMÚN (INCLUYE CARGUE)</t>
  </si>
  <si>
    <t>TRANSPORTE Y DISPOSICIÓN FINAL DE ESCOMBROS EN SITIO AUTORIZADO (DISTANCIA DE TRANSPORTE 21 KM). A DISTANCIA MAYOR DEL ACARREO LIBRE (90 M) EN SITIO AUTORIZADO POR LA ENTIDAD AMBIENTAL COMPETENTE.</t>
  </si>
  <si>
    <t>BASE GRANULAR CLASE B (BG_B) (SUMINISTRO, EXTENDIDO, NIVELACIÓN, HUMEDECIMIENTO Y COMPACTACIÓN CON VIBROCOMPACTADOR)</t>
  </si>
  <si>
    <t>SUBBASE GRANULAR CLASE B (SBG_B) (SUMINISTRO, EXTENDIDO, NIVELACIÓN, HUMEDECIMIENTO Y COMPACTACIÓN CON VIBROCOMPACTADOR)</t>
  </si>
  <si>
    <t>GEOTEXTIL NT 4000 PARA SEPARACION SUBRASANTE/CAPAS GRANULARES (INCLUYE SUMINISTRO E INSTALACIÓN)</t>
  </si>
  <si>
    <t>FRESADO PAVIMENTO ASFÁLTICO (INCLUYE CARGUE) INCLUYE AGUA, PUNTAS. NO INCLUYE TRANSPORTE DE MAQUINARIA, TRANSPORTE DEL FRESADO NI DISPOSICIÓN FINAL).</t>
  </si>
  <si>
    <t>MALLA ELECTROSOLDADA 0.25X0.25M, D=4MM, 4MM (INCLUYE SUMINISTRO, FIJACIÓN E INSTALACIÓN)</t>
  </si>
  <si>
    <t>SARDINEL FUNDIDO EN SITIO EN CONCRETO PREMEZCLADO DE 3000PSI. SUMINISTRO Y CONSTRUCCION. (GRAVA COMÚN) E=0.20M H=0.35M (INCLUYE FORMALETA METÁLICA, ACERO DE REFUERZO Y ALAMBRE NEGRO).</t>
  </si>
  <si>
    <t>DEMOLICIÓN PISOS DE CONCRETO (ESPESOR VARIABLE HASTA 0.10 M. INCLUYE CARGUE). NO INCLUYE TRANSPORTE Y DISPOSICIÓN FINAL DE SOBRANTES.</t>
  </si>
  <si>
    <t>BORDILLO PREFABRICADO A80 (SUMINISTRO E INSTALACIÓN. INCLUYE 3CM MORTERO DE NIVELACIÓN 2000 PSI)</t>
  </si>
  <si>
    <t>ANDEN CONCRETO GRAVA COMÚN DE 3000 PSI (210 KG/CM2) PREMEZCLADO E=0.10M (INCLUYE SUMINISTRO, FORMALETEO, FUNDIDA Y CURADO)</t>
  </si>
  <si>
    <t>EXCAVACION MANUAL EN MATERIAL COMUN. INCLUYE CARGUE.</t>
  </si>
  <si>
    <t>SARDINEL TIPO A10 (SUMINISTRO E INSTALACIÓN. INCLUYE 3CM MORTERO 2000 PSI)</t>
  </si>
  <si>
    <t>PISOS EN LOSETA PREFABRICADA A55 TÁCTIL ALERTA O A56 GUIA 40X40X6 CM. SUMINISTRO E INSTALACIÓN. (INCLUYE 4CM DE MORTERO 1:5 HECHO EN OBRA PARA BASE Y ARENA DE PEÑA PARA SELLO).</t>
  </si>
  <si>
    <t>DEMOLICION MANUAL SARDINEL EXISTENTE (INCLUYE CARGUE). NO INCLUYE TRANSPORTE Y DISPOSICIÓN FINAL DE SOBRANTES.</t>
  </si>
  <si>
    <t>SARDINEL ESPECIAL A100 PARA RAMPA TIPO A (SUMINISTRO E INSTALACIÓN. INCLUYE 3CM MORTERO 1:5)</t>
  </si>
  <si>
    <t>DIAGNOSTICO DE ESPACIO PUBLICO Y CICLORRUTA Y PUENTES PEATONALES (VISUAL). INCLUYE LEVANTAMIENTO TOPOGRÁFICO Y GEORREFERENCIACIÓN DE ELEMENTOS</t>
  </si>
  <si>
    <t>1.2</t>
  </si>
  <si>
    <t>ACERO FIGURADO No. 4 (Ø 1/2") F'y=60000 PSI</t>
  </si>
  <si>
    <t>FDLT-LP-XXX-2023</t>
  </si>
  <si>
    <t>RIEGO DE LIGA CON EMULSION ASFALTICA CRR-2 (SUMINISTRO, BARRIDO SUPERFICIE Y RIEGO MECANICO)</t>
  </si>
  <si>
    <t>MEZCLA ASFÁLTICA EN CALIENTE TIPO DENSO MD20 ASFALTO CONVENCIONAL 60-70 (SUMINISTRO, EXTENDIDO, NIVELACIÓN Y COMPACTACIÓN  MECANICA CON VIBROCOMPACTADOR Y COMPACTADOR DE LLANTAS)</t>
  </si>
  <si>
    <t>CANECA TIPO M120 (EN MALLA METÁLICA. INCLUYE SUMINISTRO E INSTALACIÓN. INCLUYE BASE EN CONCRETO 3000 PSI, PREMEZCLADO</t>
  </si>
  <si>
    <t>JUEGO INFANTIL TIPO M-3 METÁLICO. INCLUYE RODADERO, BARRAS DE FLEXIÓN, ESCALADOR ÁRBOL Y ARCO, PASAMANOS Y ANGULATADO, PLATAFORMAS CUBIERTAS, ACABDO SUPERFICIAL EN PINTURA EN POLVO EN SECO TGIC</t>
  </si>
  <si>
    <t>PUNTO ECOLÓGICO COMPUESTO POR 3 CANECAS TIPO BARCELONA M-121. (INCLUYE CONCRETO PARA ANCLAJE DE 3000 PSI PREMEZCLADO GRAVA COMÚN Y SUBBASE GRANULAR PEATONAL SBG_PEA). SUMINISTRO E INSTALACIÓN</t>
  </si>
  <si>
    <t>TABLETA PREFABRICADA EN CONCRETO 6X20X20 COLOR GRIS NATURAL O SIMILAR (SUMINISTRO E INSTALACIÓN)</t>
  </si>
  <si>
    <t>Demol. manual concreto (cargue+retiro)</t>
  </si>
  <si>
    <t>16645 IDRD</t>
  </si>
  <si>
    <t>Demolicion Manual gradería Ladrillo y Placa Conc.</t>
  </si>
  <si>
    <t>13024 IDRD</t>
  </si>
  <si>
    <t>LOSA MACIZA DE GRADERIAS EN CONCRETO VISTO COLOR GRIS CLARO CON ARENAS CLARAS DE ROZO F'C 28 MPA E: 0.10 M. INCLUYE VIGAS PROFUNDAS H: 0.35 M.</t>
  </si>
  <si>
    <t>16688 IDRD</t>
  </si>
  <si>
    <t>11723 IDRD</t>
  </si>
  <si>
    <t>11628 IDRD</t>
  </si>
  <si>
    <t>Suministro e instalación banca prefabricada en concreto M-40 (incluye excavación manual con retiro, geotextil, recebo B400 20cm, recebo B600 15 cm; piso concreto 7 cm mortero de pega y nivelación 3 cm). Zonas Duras</t>
  </si>
  <si>
    <t>17010 IDRD</t>
  </si>
  <si>
    <t>CAJA+ MEDIDOR TRIFASICO 100 AMP+Breaker ind. Ajust</t>
  </si>
  <si>
    <t>15683 IDRD</t>
  </si>
  <si>
    <t>Recubrimiento sintetico Acrilico campos deportivos TIPO SPORTMASTER O SIMILARES</t>
  </si>
  <si>
    <t>Demarcacion pintura trafico multiple a=0.1 **</t>
  </si>
  <si>
    <t>12541 IDRD</t>
  </si>
  <si>
    <t>10256 IDRD</t>
  </si>
  <si>
    <t>BARANDA CERRAMIENTO M-83 ES(DESM+SUM+INST)</t>
  </si>
  <si>
    <t>14811 IDRD</t>
  </si>
  <si>
    <t>PISO EN ADOQUIN DE ARCILLA 20X10X6CM (SUMINISTRO E INSTALACIÓN. INCLUYE BASE 3CM ARENA NIVELACION Y ARENA DE SELLO)</t>
  </si>
  <si>
    <t>RETIRO DE LOSETA A-50 SOBRE ARENA</t>
  </si>
  <si>
    <t>REHABILITACIÓN ANDEN ADOQUÍN ARCILLA TR LIVIANO SOBRE MORTERO. NO INCL BORDILLO. INCL. RETIRO ADOQUIN E INSTALAR EL MISMO. NO INCLUYE REDES.</t>
  </si>
  <si>
    <t>RETIRO DE ADOQUIN SOBRE MORTERO</t>
  </si>
  <si>
    <t>11275 IDRD</t>
  </si>
  <si>
    <t>Desmonte Y Reinstalac.estruc.de cancha multiple**(Incluye demolició, cortes y pintura nueva) El juego incluye dos estructuras</t>
  </si>
  <si>
    <t xml:space="preserve">DESMONTE, PINTURA GENERAL Y ARREGLO, REPOSICION PIEZAS BIOSALUDABLES </t>
  </si>
  <si>
    <t>20649 IDRD</t>
  </si>
  <si>
    <t>11186 IDRD</t>
  </si>
  <si>
    <t>Limp. Estruct. Metalica y pintura esmalte+ antic**. (Incluye andamio y equipo protección contra caidas)</t>
  </si>
  <si>
    <t>Limpeza Estruct.Metalica- pintura esmalte+anticorr</t>
  </si>
  <si>
    <t>10957 IDRD</t>
  </si>
  <si>
    <t>12480 IDRD</t>
  </si>
  <si>
    <t>Mantenimiento arcos (porterías) de fútbol **. El juego incluye dos estructuras. (Incluye equipo de soldadura, anticorrosivo, pintura esmalte)</t>
  </si>
  <si>
    <t>10271 IDRD</t>
  </si>
  <si>
    <t>PROFESIONAL SISO</t>
  </si>
  <si>
    <t>PROFESIONAL AMBIENTAL</t>
  </si>
  <si>
    <t>PROFESIONAL EN TRANSITO Y TRANSPORTE</t>
  </si>
  <si>
    <t>PROFESIONAL  SOCIAL</t>
  </si>
  <si>
    <t>CONTRATAR POR EL SISTEMA DE PRECIOS UNITARIOS FIJOS Y A MONTO AGOTABLE EL DIAGNOSTICO, MANTENIMIENTO, MEJORAMIENTO, ADECUACIÓN Y/O DOTACIÓN DE LOS PARQUES VECINALES Y DE BOLSILLO DE LA LOCALIDAD DE TUNJUELITO EN LA CIUDAD DE BOGOTÁ D.C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</si>
</sst>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0.00_)"/>
    <numFmt numFmtId="168" formatCode="_-* #,##0.00\ &quot;Pts&quot;_-;\-* #,##0.00\ &quot;Pts&quot;_-;_-* &quot;-&quot;??\ &quot;Pts&quot;_-;_-@_-"/>
    <numFmt numFmtId="169" formatCode="_-* #,##0.00\ _P_t_s_-;\-* #,##0.00\ _P_t_s_-;_-* &quot;-&quot;??\ _P_t_s_-;_-@_-"/>
    <numFmt numFmtId="170" formatCode="_ * #,##0.00_ ;_ * \-#,##0.00_ ;_ * &quot;-&quot;??_ ;_ @_ "/>
    <numFmt numFmtId="171" formatCode="_ * #,##0_ ;_ * \-#,##0_ ;_ * &quot;-&quot;??_ ;_ @_ "/>
    <numFmt numFmtId="172" formatCode="#,##0.0"/>
    <numFmt numFmtId="173" formatCode="_(&quot;$&quot;\ * #,##0_);_(&quot;$&quot;\ * \(#,##0\);_(&quot;$&quot;\ * &quot;-&quot;??_);_(@_)"/>
    <numFmt numFmtId="174" formatCode="_-* #,##0_-;\-* #,##0_-;_-* &quot;-&quot;_-;_-@"/>
    <numFmt numFmtId="175" formatCode="_(&quot;$&quot;\ * #,##0_);_(&quot;$&quot;\ * \(#,##0\);_(&quot;$&quot;\ * &quot;-&quot;_);_(@_)"/>
    <numFmt numFmtId="176" formatCode="_-* #,##0\ _P_t_a_-;\-* #,##0\ _P_t_a_-;_-* &quot;-&quot;\ _P_t_a_-;_-@_-"/>
    <numFmt numFmtId="177" formatCode="_(&quot;$&quot;\ * #,##0.00_);_(&quot;$&quot;\ * \(#,##0.00\);_(&quot;$&quot;\ * &quot;-&quot;??_);_(@_)"/>
    <numFmt numFmtId="178" formatCode="_(* #,##0.00_);_(* \(#,##0.00\);_(* &quot;-&quot;??_);_(@_)"/>
    <numFmt numFmtId="179" formatCode="&quot;$&quot;\ #,##0"/>
    <numFmt numFmtId="180" formatCode="0.000"/>
    <numFmt numFmtId="181" formatCode="#,##0.000"/>
    <numFmt numFmtId="182" formatCode="[$$-240A]\ #,##0.0"/>
    <numFmt numFmtId="183" formatCode="&quot;$&quot;\ #,##0.00"/>
    <numFmt numFmtId="184" formatCode="[$$-240A]\ #,##0.00"/>
    <numFmt numFmtId="185" formatCode="_-* #,##0_-;\-* #,##0_-;_-* &quot;-&quot;??_-;_-@_-"/>
    <numFmt numFmtId="186" formatCode="[$$-240A]\ #,##0"/>
    <numFmt numFmtId="187" formatCode="&quot;$&quot;\ #,##0.0"/>
    <numFmt numFmtId="188" formatCode="_ * #,##0.0_ ;_ * \-#,##0.0_ ;_ * &quot;-&quot;??_ ;_ @_ "/>
    <numFmt numFmtId="189" formatCode="0.0000"/>
    <numFmt numFmtId="190" formatCode="0.0"/>
    <numFmt numFmtId="191" formatCode="&quot;$&quot;\ #,##0.00;[Red]&quot;$&quot;\ \-#,##0.00"/>
    <numFmt numFmtId="192" formatCode="&quot;$&quot;\ #,##0.0;[Red]&quot;$&quot;\ \-#,##0.0"/>
    <numFmt numFmtId="193" formatCode="&quot;$&quot;\ #,##0;[Red]&quot;$&quot;\ \-#,##0"/>
    <numFmt numFmtId="194" formatCode="[$$-240A]#,##0.00;[Red]\([$$-240A]#,##0.00\)"/>
    <numFmt numFmtId="195" formatCode="0.0000%"/>
    <numFmt numFmtId="196" formatCode="_-&quot;$&quot;* #,##0_-;\-&quot;$&quot;* #,##0_-;_-&quot;$&quot;* &quot;-&quot;??_-;_-@"/>
    <numFmt numFmtId="197" formatCode="#,##0.0000"/>
    <numFmt numFmtId="198" formatCode="_ &quot;$&quot;\ * #,##0.00_ ;_ &quot;$&quot;\ * \-#,##0.00_ ;_ &quot;$&quot;\ * &quot;-&quot;??_ ;_ @_ "/>
    <numFmt numFmtId="199" formatCode="_-&quot;$&quot;* #,##0_-;\-&quot;$&quot;* #,##0_-;_-&quot;$&quot;* &quot;-&quot;??_-;_-@_-"/>
    <numFmt numFmtId="200" formatCode="[$$-240A]#,##0;[Red]\([$$-240A]#,##0\)"/>
    <numFmt numFmtId="201" formatCode="[$$-240A]#,##0.0;[Red]\([$$-240A]#,##0.0\)"/>
    <numFmt numFmtId="202" formatCode="[$$-240A]\ #,##0.0000;[Red][$$-240A]\ #,##0.0000"/>
    <numFmt numFmtId="203" formatCode="_ * #,##0.00_ ;_ * \-#,##0.00_ ;_ * \-??_ ;_ @_ "/>
    <numFmt numFmtId="204" formatCode="_ * #,##0_ ;_ * \-#,##0_ ;_ * \-??_ ;_ @_ "/>
    <numFmt numFmtId="205" formatCode="[$$-240A]\ #,##0.0;[Red][$$-240A]\ #,##0.0"/>
    <numFmt numFmtId="206" formatCode="_-&quot;$&quot;* #,##0.0000_-;\-&quot;$&quot;* #,##0.0000_-;_-&quot;$&quot;* &quot;-&quot;??_-;_-@"/>
    <numFmt numFmtId="207" formatCode="0.0%"/>
    <numFmt numFmtId="208" formatCode="_-&quot;$&quot;\ * #,##0_-;\-&quot;$&quot;\ * #,##0_-;_-&quot;$&quot;\ * &quot;-&quot;??_-;_-@_-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20"/>
      <name val="Courier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theme="0" tint="-0.34998626667073579"/>
      <name val="Times New Roman"/>
      <family val="1"/>
    </font>
    <font>
      <sz val="11"/>
      <color theme="1"/>
      <name val="Times New Roman"/>
      <family val="1"/>
    </font>
    <font>
      <b/>
      <sz val="7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color theme="0" tint="-0.34998626667073579"/>
      <name val="Times New Roman"/>
      <family val="1"/>
    </font>
    <font>
      <b/>
      <sz val="9"/>
      <name val="Times New Roman"/>
      <family val="1"/>
    </font>
    <font>
      <b/>
      <sz val="9"/>
      <color theme="1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sz val="6"/>
      <name val="Times New Roman"/>
      <family val="1"/>
    </font>
    <font>
      <sz val="11"/>
      <color rgb="FF000000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8"/>
      <name val="Garamond"/>
      <family val="1"/>
    </font>
    <font>
      <b/>
      <sz val="8"/>
      <name val="Garamond"/>
      <family val="1"/>
    </font>
    <font>
      <b/>
      <sz val="8"/>
      <color rgb="FF000000"/>
      <name val="Garamond"/>
      <family val="1"/>
    </font>
    <font>
      <sz val="8"/>
      <color rgb="FF000000"/>
      <name val="Garamond"/>
      <family val="1"/>
    </font>
    <font>
      <sz val="8"/>
      <color theme="1"/>
      <name val="Garamond"/>
      <family val="1"/>
    </font>
    <font>
      <b/>
      <sz val="8"/>
      <color theme="1"/>
      <name val="Garamond"/>
      <family val="1"/>
    </font>
    <font>
      <b/>
      <sz val="6"/>
      <name val="Garamond"/>
      <family val="1"/>
    </font>
    <font>
      <sz val="6"/>
      <name val="Garamond"/>
      <family val="1"/>
    </font>
    <font>
      <sz val="6"/>
      <color theme="1"/>
      <name val="Garamond"/>
      <family val="1"/>
    </font>
    <font>
      <sz val="7"/>
      <name val="Times New Roman"/>
      <family val="1"/>
    </font>
    <font>
      <b/>
      <sz val="9"/>
      <name val="Garamond"/>
      <family val="1"/>
    </font>
    <font>
      <sz val="11"/>
      <color rgb="FF000000"/>
      <name val="Calibri"/>
      <family val="2"/>
      <scheme val="minor"/>
    </font>
    <font>
      <sz val="8"/>
      <color rgb="FFFF0000"/>
      <name val="Garamond"/>
      <family val="1"/>
    </font>
    <font>
      <b/>
      <sz val="10"/>
      <name val="Garamond"/>
      <family val="1"/>
    </font>
    <font>
      <b/>
      <sz val="10"/>
      <color theme="1"/>
      <name val="Garamond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00B0F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DBE5F1"/>
      </patternFill>
    </fill>
    <fill>
      <patternFill patternType="solid">
        <fgColor theme="2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5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167" fontId="5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75" fontId="2" fillId="0" borderId="0" applyFill="0" applyBorder="0" applyAlignment="0" applyProtection="0"/>
    <xf numFmtId="176" fontId="2" fillId="0" borderId="0" applyFont="0" applyFill="0" applyBorder="0" applyAlignment="0" applyProtection="0"/>
    <xf numFmtId="178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2" fillId="0" borderId="0" applyBorder="0"/>
    <xf numFmtId="164" fontId="2" fillId="0" borderId="0" applyFont="0" applyFill="0" applyBorder="0" applyAlignment="0" applyProtection="0"/>
    <xf numFmtId="0" fontId="2" fillId="0" borderId="0"/>
    <xf numFmtId="17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 applyBorder="0"/>
    <xf numFmtId="17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Border="0"/>
    <xf numFmtId="198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203" fontId="2" fillId="0" borderId="0" applyFill="0" applyBorder="0" applyAlignment="0" applyProtection="0"/>
    <xf numFmtId="0" fontId="2" fillId="0" borderId="0"/>
  </cellStyleXfs>
  <cellXfs count="738">
    <xf numFmtId="0" fontId="0" fillId="0" borderId="0" xfId="0"/>
    <xf numFmtId="0" fontId="10" fillId="0" borderId="0" xfId="10" applyFont="1" applyAlignment="1">
      <alignment vertical="center"/>
    </xf>
    <xf numFmtId="164" fontId="10" fillId="0" borderId="0" xfId="19" applyFont="1" applyAlignment="1">
      <alignment vertical="center"/>
    </xf>
    <xf numFmtId="182" fontId="10" fillId="0" borderId="0" xfId="10" applyNumberFormat="1" applyFont="1" applyAlignment="1">
      <alignment vertical="center"/>
    </xf>
    <xf numFmtId="0" fontId="10" fillId="0" borderId="0" xfId="10" applyFont="1" applyAlignment="1">
      <alignment horizontal="center" vertical="center"/>
    </xf>
    <xf numFmtId="164" fontId="11" fillId="0" borderId="0" xfId="19" applyFont="1" applyAlignment="1">
      <alignment vertical="center"/>
    </xf>
    <xf numFmtId="10" fontId="10" fillId="0" borderId="0" xfId="2" applyNumberFormat="1" applyFont="1" applyAlignment="1">
      <alignment vertical="center"/>
    </xf>
    <xf numFmtId="10" fontId="8" fillId="0" borderId="7" xfId="22" applyNumberFormat="1" applyFont="1" applyFill="1" applyBorder="1" applyAlignment="1">
      <alignment horizontal="right" vertical="center"/>
    </xf>
    <xf numFmtId="0" fontId="6" fillId="0" borderId="0" xfId="20" applyFont="1" applyAlignment="1">
      <alignment vertical="center" wrapText="1"/>
    </xf>
    <xf numFmtId="182" fontId="6" fillId="0" borderId="0" xfId="23" applyNumberFormat="1" applyFont="1" applyFill="1" applyBorder="1" applyAlignment="1">
      <alignment horizontal="right" vertical="center"/>
    </xf>
    <xf numFmtId="0" fontId="6" fillId="0" borderId="0" xfId="20" applyFont="1" applyAlignment="1">
      <alignment horizontal="center" vertical="center" wrapText="1"/>
    </xf>
    <xf numFmtId="2" fontId="10" fillId="0" borderId="0" xfId="10" applyNumberFormat="1" applyFont="1" applyAlignment="1">
      <alignment vertical="center"/>
    </xf>
    <xf numFmtId="185" fontId="7" fillId="0" borderId="1" xfId="25" applyNumberFormat="1" applyFont="1" applyFill="1" applyBorder="1" applyAlignment="1">
      <alignment horizontal="center" vertical="center"/>
    </xf>
    <xf numFmtId="0" fontId="7" fillId="0" borderId="1" xfId="10" applyFont="1" applyBorder="1" applyAlignment="1">
      <alignment horizontal="justify" vertical="center" wrapText="1"/>
    </xf>
    <xf numFmtId="0" fontId="6" fillId="0" borderId="1" xfId="20" applyFont="1" applyBorder="1" applyAlignment="1">
      <alignment horizontal="center" vertical="center" wrapText="1"/>
    </xf>
    <xf numFmtId="0" fontId="6" fillId="7" borderId="1" xfId="20" applyFont="1" applyFill="1" applyBorder="1" applyAlignment="1">
      <alignment horizontal="center" vertical="center"/>
    </xf>
    <xf numFmtId="2" fontId="6" fillId="0" borderId="1" xfId="20" applyNumberFormat="1" applyFont="1" applyBorder="1" applyAlignment="1">
      <alignment horizontal="center" vertical="center"/>
    </xf>
    <xf numFmtId="185" fontId="7" fillId="5" borderId="1" xfId="25" applyNumberFormat="1" applyFont="1" applyFill="1" applyBorder="1" applyAlignment="1">
      <alignment horizontal="center" vertical="center" wrapText="1"/>
    </xf>
    <xf numFmtId="0" fontId="7" fillId="5" borderId="8" xfId="20" applyFont="1" applyFill="1" applyBorder="1" applyAlignment="1">
      <alignment vertical="center"/>
    </xf>
    <xf numFmtId="0" fontId="7" fillId="5" borderId="9" xfId="20" applyFont="1" applyFill="1" applyBorder="1" applyAlignment="1">
      <alignment vertical="center"/>
    </xf>
    <xf numFmtId="0" fontId="6" fillId="5" borderId="9" xfId="20" applyFont="1" applyFill="1" applyBorder="1" applyAlignment="1">
      <alignment vertical="center"/>
    </xf>
    <xf numFmtId="0" fontId="6" fillId="5" borderId="7" xfId="20" applyFont="1" applyFill="1" applyBorder="1" applyAlignment="1">
      <alignment vertical="center"/>
    </xf>
    <xf numFmtId="0" fontId="6" fillId="5" borderId="1" xfId="20" applyFont="1" applyFill="1" applyBorder="1" applyAlignment="1">
      <alignment horizontal="center" vertical="center"/>
    </xf>
    <xf numFmtId="0" fontId="6" fillId="0" borderId="6" xfId="20" applyFont="1" applyBorder="1" applyAlignment="1">
      <alignment vertical="center" wrapText="1"/>
    </xf>
    <xf numFmtId="0" fontId="10" fillId="0" borderId="6" xfId="10" applyFont="1" applyBorder="1" applyAlignment="1">
      <alignment vertical="center"/>
    </xf>
    <xf numFmtId="164" fontId="10" fillId="0" borderId="0" xfId="19" applyFont="1" applyAlignment="1">
      <alignment horizontal="center" vertical="center"/>
    </xf>
    <xf numFmtId="0" fontId="6" fillId="0" borderId="1" xfId="10" applyFont="1" applyBorder="1" applyAlignment="1">
      <alignment horizontal="center" vertical="center" wrapText="1"/>
    </xf>
    <xf numFmtId="0" fontId="6" fillId="7" borderId="13" xfId="10" applyFont="1" applyFill="1" applyBorder="1" applyAlignment="1">
      <alignment horizontal="center" vertical="center"/>
    </xf>
    <xf numFmtId="164" fontId="10" fillId="0" borderId="0" xfId="19" applyFont="1" applyFill="1" applyAlignment="1">
      <alignment vertical="center"/>
    </xf>
    <xf numFmtId="0" fontId="12" fillId="0" borderId="1" xfId="10" applyFont="1" applyBorder="1" applyAlignment="1">
      <alignment horizontal="justify" vertical="center" wrapText="1"/>
    </xf>
    <xf numFmtId="43" fontId="10" fillId="0" borderId="0" xfId="26" applyFont="1" applyFill="1" applyBorder="1" applyAlignment="1">
      <alignment vertical="center"/>
    </xf>
    <xf numFmtId="0" fontId="6" fillId="0" borderId="0" xfId="20" applyFont="1" applyAlignment="1">
      <alignment horizontal="center" vertical="center"/>
    </xf>
    <xf numFmtId="0" fontId="6" fillId="0" borderId="0" xfId="20" applyFont="1" applyAlignment="1">
      <alignment vertical="center"/>
    </xf>
    <xf numFmtId="184" fontId="6" fillId="0" borderId="1" xfId="23" applyNumberFormat="1" applyFont="1" applyFill="1" applyBorder="1" applyAlignment="1">
      <alignment horizontal="right" vertical="center"/>
    </xf>
    <xf numFmtId="184" fontId="7" fillId="0" borderId="1" xfId="23" applyNumberFormat="1" applyFont="1" applyFill="1" applyBorder="1" applyAlignment="1">
      <alignment horizontal="right" vertical="center"/>
    </xf>
    <xf numFmtId="186" fontId="7" fillId="2" borderId="1" xfId="20" applyNumberFormat="1" applyFont="1" applyFill="1" applyBorder="1" applyAlignment="1">
      <alignment horizontal="right" vertical="center"/>
    </xf>
    <xf numFmtId="2" fontId="7" fillId="0" borderId="1" xfId="20" applyNumberFormat="1" applyFont="1" applyBorder="1" applyAlignment="1">
      <alignment horizontal="center" vertical="center"/>
    </xf>
    <xf numFmtId="2" fontId="7" fillId="0" borderId="1" xfId="27" applyNumberFormat="1" applyFont="1" applyFill="1" applyBorder="1" applyAlignment="1">
      <alignment horizontal="center" vertical="center"/>
    </xf>
    <xf numFmtId="1" fontId="7" fillId="0" borderId="1" xfId="20" applyNumberFormat="1" applyFont="1" applyBorder="1" applyAlignment="1">
      <alignment horizontal="center" vertical="center"/>
    </xf>
    <xf numFmtId="0" fontId="12" fillId="0" borderId="1" xfId="20" applyFont="1" applyBorder="1" applyAlignment="1">
      <alignment horizontal="center" vertical="center"/>
    </xf>
    <xf numFmtId="182" fontId="7" fillId="0" borderId="0" xfId="23" applyNumberFormat="1" applyFont="1" applyFill="1" applyBorder="1" applyAlignment="1">
      <alignment horizontal="right" vertical="center"/>
    </xf>
    <xf numFmtId="189" fontId="7" fillId="0" borderId="0" xfId="20" applyNumberFormat="1" applyFont="1" applyAlignment="1">
      <alignment horizontal="center" vertical="center"/>
    </xf>
    <xf numFmtId="186" fontId="7" fillId="2" borderId="0" xfId="20" applyNumberFormat="1" applyFont="1" applyFill="1" applyAlignment="1">
      <alignment horizontal="right" vertical="center"/>
    </xf>
    <xf numFmtId="2" fontId="7" fillId="0" borderId="0" xfId="20" applyNumberFormat="1" applyFont="1" applyAlignment="1">
      <alignment horizontal="center" vertical="center"/>
    </xf>
    <xf numFmtId="2" fontId="7" fillId="0" borderId="0" xfId="27" applyNumberFormat="1" applyFont="1" applyFill="1" applyBorder="1" applyAlignment="1">
      <alignment horizontal="center" vertical="center"/>
    </xf>
    <xf numFmtId="1" fontId="7" fillId="0" borderId="0" xfId="20" applyNumberFormat="1" applyFont="1" applyAlignment="1">
      <alignment horizontal="center" vertical="center"/>
    </xf>
    <xf numFmtId="0" fontId="7" fillId="0" borderId="0" xfId="20" applyFont="1" applyAlignment="1">
      <alignment horizontal="center" vertical="center"/>
    </xf>
    <xf numFmtId="182" fontId="6" fillId="7" borderId="1" xfId="20" applyNumberFormat="1" applyFont="1" applyFill="1" applyBorder="1" applyAlignment="1">
      <alignment horizontal="center" vertical="center" wrapText="1"/>
    </xf>
    <xf numFmtId="186" fontId="6" fillId="7" borderId="1" xfId="20" applyNumberFormat="1" applyFont="1" applyFill="1" applyBorder="1" applyAlignment="1">
      <alignment horizontal="center" vertical="center" wrapText="1"/>
    </xf>
    <xf numFmtId="0" fontId="13" fillId="7" borderId="1" xfId="20" applyFont="1" applyFill="1" applyBorder="1" applyAlignment="1">
      <alignment horizontal="center" vertical="center" wrapText="1"/>
    </xf>
    <xf numFmtId="0" fontId="14" fillId="7" borderId="1" xfId="20" applyFont="1" applyFill="1" applyBorder="1" applyAlignment="1">
      <alignment horizontal="center" vertical="center" wrapText="1"/>
    </xf>
    <xf numFmtId="0" fontId="14" fillId="7" borderId="1" xfId="20" applyFont="1" applyFill="1" applyBorder="1" applyAlignment="1">
      <alignment horizontal="center" vertical="center"/>
    </xf>
    <xf numFmtId="182" fontId="6" fillId="0" borderId="8" xfId="24" applyNumberFormat="1" applyFont="1" applyBorder="1" applyAlignment="1">
      <alignment vertical="center"/>
    </xf>
    <xf numFmtId="0" fontId="6" fillId="0" borderId="9" xfId="24" applyFont="1" applyBorder="1" applyAlignment="1">
      <alignment horizontal="center" vertical="center"/>
    </xf>
    <xf numFmtId="0" fontId="6" fillId="0" borderId="9" xfId="24" applyFont="1" applyBorder="1" applyAlignment="1">
      <alignment vertical="center"/>
    </xf>
    <xf numFmtId="0" fontId="6" fillId="0" borderId="7" xfId="24" applyFont="1" applyBorder="1" applyAlignment="1">
      <alignment vertical="center"/>
    </xf>
    <xf numFmtId="182" fontId="7" fillId="0" borderId="10" xfId="23" applyNumberFormat="1" applyFont="1" applyFill="1" applyBorder="1" applyAlignment="1">
      <alignment horizontal="right" vertical="center"/>
    </xf>
    <xf numFmtId="189" fontId="7" fillId="0" borderId="11" xfId="20" applyNumberFormat="1" applyFont="1" applyBorder="1" applyAlignment="1">
      <alignment horizontal="center" vertical="center"/>
    </xf>
    <xf numFmtId="186" fontId="7" fillId="0" borderId="11" xfId="20" applyNumberFormat="1" applyFont="1" applyBorder="1" applyAlignment="1">
      <alignment horizontal="right" vertical="center"/>
    </xf>
    <xf numFmtId="2" fontId="7" fillId="0" borderId="11" xfId="20" applyNumberFormat="1" applyFont="1" applyBorder="1" applyAlignment="1">
      <alignment horizontal="center" vertical="center"/>
    </xf>
    <xf numFmtId="2" fontId="7" fillId="0" borderId="11" xfId="27" applyNumberFormat="1" applyFont="1" applyFill="1" applyBorder="1" applyAlignment="1">
      <alignment horizontal="center" vertical="center"/>
    </xf>
    <xf numFmtId="190" fontId="7" fillId="0" borderId="11" xfId="20" applyNumberFormat="1" applyFont="1" applyBorder="1" applyAlignment="1">
      <alignment horizontal="center" vertical="center"/>
    </xf>
    <xf numFmtId="0" fontId="7" fillId="0" borderId="11" xfId="20" applyFont="1" applyBorder="1" applyAlignment="1">
      <alignment horizontal="center" vertical="center"/>
    </xf>
    <xf numFmtId="0" fontId="7" fillId="0" borderId="11" xfId="20" applyFont="1" applyBorder="1" applyAlignment="1">
      <alignment horizontal="left" vertical="center"/>
    </xf>
    <xf numFmtId="0" fontId="6" fillId="0" borderId="12" xfId="20" applyFont="1" applyBorder="1" applyAlignment="1">
      <alignment horizontal="center" vertical="center" wrapText="1"/>
    </xf>
    <xf numFmtId="0" fontId="7" fillId="0" borderId="19" xfId="10" applyFont="1" applyBorder="1" applyAlignment="1">
      <alignment vertical="top" wrapText="1"/>
    </xf>
    <xf numFmtId="0" fontId="7" fillId="0" borderId="20" xfId="10" applyFont="1" applyBorder="1" applyAlignment="1">
      <alignment vertical="top" wrapText="1"/>
    </xf>
    <xf numFmtId="0" fontId="7" fillId="0" borderId="0" xfId="10" applyFont="1"/>
    <xf numFmtId="0" fontId="7" fillId="0" borderId="0" xfId="10" applyFont="1" applyAlignment="1">
      <alignment vertical="center"/>
    </xf>
    <xf numFmtId="0" fontId="7" fillId="0" borderId="0" xfId="10" applyFont="1" applyAlignment="1">
      <alignment horizontal="center" vertical="center"/>
    </xf>
    <xf numFmtId="0" fontId="15" fillId="0" borderId="0" xfId="29" applyFont="1"/>
    <xf numFmtId="0" fontId="15" fillId="0" borderId="0" xfId="29" applyFont="1" applyAlignment="1">
      <alignment horizontal="center"/>
    </xf>
    <xf numFmtId="0" fontId="15" fillId="0" borderId="0" xfId="29" applyFont="1" applyAlignment="1">
      <alignment vertical="center"/>
    </xf>
    <xf numFmtId="165" fontId="16" fillId="0" borderId="0" xfId="30" applyFont="1" applyAlignment="1">
      <alignment vertical="center"/>
    </xf>
    <xf numFmtId="0" fontId="16" fillId="0" borderId="0" xfId="10" applyFont="1" applyAlignment="1">
      <alignment vertical="center"/>
    </xf>
    <xf numFmtId="10" fontId="15" fillId="0" borderId="0" xfId="2" applyNumberFormat="1" applyFont="1"/>
    <xf numFmtId="0" fontId="15" fillId="0" borderId="0" xfId="31" applyNumberFormat="1" applyFont="1"/>
    <xf numFmtId="0" fontId="15" fillId="0" borderId="0" xfId="32" applyNumberFormat="1" applyFont="1"/>
    <xf numFmtId="2" fontId="17" fillId="0" borderId="0" xfId="29" applyNumberFormat="1" applyFont="1"/>
    <xf numFmtId="10" fontId="18" fillId="6" borderId="0" xfId="2" applyNumberFormat="1" applyFont="1" applyFill="1" applyAlignment="1">
      <alignment horizontal="center"/>
    </xf>
    <xf numFmtId="10" fontId="19" fillId="6" borderId="0" xfId="29" applyNumberFormat="1" applyFont="1" applyFill="1"/>
    <xf numFmtId="0" fontId="19" fillId="6" borderId="0" xfId="29" applyFont="1" applyFill="1"/>
    <xf numFmtId="0" fontId="19" fillId="6" borderId="0" xfId="29" applyFont="1" applyFill="1" applyAlignment="1">
      <alignment horizontal="center"/>
    </xf>
    <xf numFmtId="191" fontId="20" fillId="0" borderId="8" xfId="29" applyNumberFormat="1" applyFont="1" applyBorder="1" applyAlignment="1">
      <alignment horizontal="right" vertical="center" wrapText="1"/>
    </xf>
    <xf numFmtId="0" fontId="20" fillId="0" borderId="9" xfId="29" applyFont="1" applyBorder="1" applyAlignment="1">
      <alignment vertical="center" wrapText="1"/>
    </xf>
    <xf numFmtId="0" fontId="15" fillId="0" borderId="0" xfId="29" applyFont="1" applyAlignment="1">
      <alignment vertical="center" wrapText="1"/>
    </xf>
    <xf numFmtId="186" fontId="16" fillId="0" borderId="0" xfId="29" applyNumberFormat="1" applyFont="1" applyAlignment="1">
      <alignment horizontal="center" vertical="center" wrapText="1"/>
    </xf>
    <xf numFmtId="10" fontId="16" fillId="0" borderId="0" xfId="29" applyNumberFormat="1" applyFont="1" applyAlignment="1">
      <alignment horizontal="center" vertical="center" wrapText="1"/>
    </xf>
    <xf numFmtId="0" fontId="16" fillId="0" borderId="0" xfId="29" applyFont="1" applyAlignment="1">
      <alignment horizontal="left" vertical="center" wrapText="1"/>
    </xf>
    <xf numFmtId="0" fontId="16" fillId="0" borderId="0" xfId="29" applyFont="1" applyAlignment="1">
      <alignment horizontal="center" vertical="center" wrapText="1"/>
    </xf>
    <xf numFmtId="10" fontId="20" fillId="0" borderId="9" xfId="32" applyNumberFormat="1" applyFont="1" applyBorder="1" applyAlignment="1">
      <alignment vertical="center" wrapText="1"/>
    </xf>
    <xf numFmtId="192" fontId="15" fillId="0" borderId="0" xfId="29" applyNumberFormat="1" applyFont="1" applyAlignment="1">
      <alignment vertical="center" wrapText="1"/>
    </xf>
    <xf numFmtId="0" fontId="15" fillId="0" borderId="0" xfId="29" applyFont="1" applyAlignment="1">
      <alignment horizontal="left" vertical="center" wrapText="1"/>
    </xf>
    <xf numFmtId="0" fontId="16" fillId="0" borderId="0" xfId="29" applyFont="1" applyAlignment="1">
      <alignment horizontal="right" vertical="center" wrapText="1"/>
    </xf>
    <xf numFmtId="192" fontId="20" fillId="0" borderId="0" xfId="29" applyNumberFormat="1" applyFont="1" applyAlignment="1">
      <alignment horizontal="right" vertical="center" wrapText="1"/>
    </xf>
    <xf numFmtId="0" fontId="20" fillId="0" borderId="0" xfId="29" applyFont="1" applyAlignment="1">
      <alignment vertical="center" wrapText="1"/>
    </xf>
    <xf numFmtId="0" fontId="21" fillId="0" borderId="0" xfId="29" applyFont="1" applyAlignment="1">
      <alignment vertical="center" wrapText="1"/>
    </xf>
    <xf numFmtId="0" fontId="21" fillId="0" borderId="0" xfId="29" applyFont="1" applyAlignment="1">
      <alignment horizontal="center" vertical="center" wrapText="1"/>
    </xf>
    <xf numFmtId="0" fontId="20" fillId="0" borderId="8" xfId="29" applyFont="1" applyBorder="1" applyAlignment="1">
      <alignment horizontal="right" vertical="center"/>
    </xf>
    <xf numFmtId="0" fontId="16" fillId="0" borderId="9" xfId="33" applyFont="1" applyBorder="1" applyAlignment="1">
      <alignment horizontal="center" vertical="center" wrapText="1"/>
    </xf>
    <xf numFmtId="0" fontId="16" fillId="0" borderId="9" xfId="29" applyFont="1" applyBorder="1" applyAlignment="1">
      <alignment vertical="center" wrapText="1"/>
    </xf>
    <xf numFmtId="0" fontId="16" fillId="0" borderId="9" xfId="29" applyFont="1" applyBorder="1" applyAlignment="1">
      <alignment horizontal="center" vertical="center" wrapText="1"/>
    </xf>
    <xf numFmtId="0" fontId="15" fillId="0" borderId="9" xfId="29" applyFont="1" applyBorder="1"/>
    <xf numFmtId="0" fontId="16" fillId="0" borderId="7" xfId="29" applyFont="1" applyBorder="1" applyAlignment="1">
      <alignment vertical="center" wrapText="1"/>
    </xf>
    <xf numFmtId="191" fontId="16" fillId="0" borderId="1" xfId="29" applyNumberFormat="1" applyFont="1" applyBorder="1" applyAlignment="1">
      <alignment horizontal="right" vertical="center" wrapText="1"/>
    </xf>
    <xf numFmtId="2" fontId="21" fillId="0" borderId="1" xfId="29" applyNumberFormat="1" applyFont="1" applyBorder="1" applyAlignment="1">
      <alignment horizontal="center" vertical="center" wrapText="1"/>
    </xf>
    <xf numFmtId="4" fontId="21" fillId="0" borderId="8" xfId="34" applyNumberFormat="1" applyFont="1" applyFill="1" applyBorder="1" applyAlignment="1">
      <alignment horizontal="center" vertical="center" wrapText="1"/>
    </xf>
    <xf numFmtId="4" fontId="21" fillId="0" borderId="8" xfId="29" applyNumberFormat="1" applyFont="1" applyBorder="1" applyAlignment="1">
      <alignment horizontal="center" vertical="center" wrapText="1"/>
    </xf>
    <xf numFmtId="4" fontId="21" fillId="0" borderId="1" xfId="29" applyNumberFormat="1" applyFont="1" applyBorder="1" applyAlignment="1">
      <alignment horizontal="center" vertical="center" wrapText="1"/>
    </xf>
    <xf numFmtId="192" fontId="21" fillId="0" borderId="1" xfId="29" applyNumberFormat="1" applyFont="1" applyBorder="1" applyAlignment="1">
      <alignment horizontal="right" vertical="center" wrapText="1"/>
    </xf>
    <xf numFmtId="0" fontId="15" fillId="2" borderId="1" xfId="29" applyFont="1" applyFill="1" applyBorder="1" applyAlignment="1">
      <alignment horizontal="center" vertical="center" wrapText="1"/>
    </xf>
    <xf numFmtId="0" fontId="15" fillId="0" borderId="1" xfId="29" applyFont="1" applyBorder="1" applyAlignment="1">
      <alignment horizontal="justify" vertical="center" wrapText="1"/>
    </xf>
    <xf numFmtId="0" fontId="21" fillId="0" borderId="1" xfId="29" applyFont="1" applyBorder="1" applyAlignment="1">
      <alignment horizontal="center" vertical="center" wrapText="1"/>
    </xf>
    <xf numFmtId="0" fontId="19" fillId="0" borderId="0" xfId="29" applyFont="1"/>
    <xf numFmtId="2" fontId="16" fillId="0" borderId="1" xfId="29" applyNumberFormat="1" applyFont="1" applyBorder="1" applyAlignment="1">
      <alignment horizontal="center" vertical="center" wrapText="1"/>
    </xf>
    <xf numFmtId="0" fontId="20" fillId="0" borderId="8" xfId="29" applyFont="1" applyBorder="1" applyAlignment="1">
      <alignment horizontal="center" vertical="center" wrapText="1"/>
    </xf>
    <xf numFmtId="0" fontId="20" fillId="0" borderId="9" xfId="29" applyFont="1" applyBorder="1" applyAlignment="1">
      <alignment horizontal="center" vertical="center" wrapText="1"/>
    </xf>
    <xf numFmtId="0" fontId="20" fillId="0" borderId="7" xfId="29" applyFont="1" applyBorder="1" applyAlignment="1">
      <alignment vertical="center" wrapText="1"/>
    </xf>
    <xf numFmtId="0" fontId="20" fillId="0" borderId="1" xfId="29" applyFont="1" applyBorder="1" applyAlignment="1">
      <alignment horizontal="center" vertical="center" wrapText="1"/>
    </xf>
    <xf numFmtId="0" fontId="19" fillId="0" borderId="0" xfId="29" applyFont="1" applyAlignment="1">
      <alignment vertical="center"/>
    </xf>
    <xf numFmtId="0" fontId="20" fillId="5" borderId="1" xfId="29" applyFont="1" applyFill="1" applyBorder="1" applyAlignment="1">
      <alignment horizontal="center" vertical="center" wrapText="1"/>
    </xf>
    <xf numFmtId="0" fontId="20" fillId="5" borderId="5" xfId="29" applyFont="1" applyFill="1" applyBorder="1" applyAlignment="1">
      <alignment horizontal="center" vertical="center" wrapText="1"/>
    </xf>
    <xf numFmtId="0" fontId="15" fillId="0" borderId="9" xfId="29" applyFont="1" applyBorder="1" applyAlignment="1">
      <alignment horizontal="center"/>
    </xf>
    <xf numFmtId="191" fontId="21" fillId="0" borderId="1" xfId="29" applyNumberFormat="1" applyFont="1" applyBorder="1" applyAlignment="1">
      <alignment horizontal="right" vertical="center" wrapText="1"/>
    </xf>
    <xf numFmtId="172" fontId="21" fillId="0" borderId="1" xfId="29" applyNumberFormat="1" applyFont="1" applyBorder="1" applyAlignment="1">
      <alignment vertical="center" wrapText="1"/>
    </xf>
    <xf numFmtId="190" fontId="21" fillId="0" borderId="1" xfId="29" applyNumberFormat="1" applyFont="1" applyBorder="1" applyAlignment="1">
      <alignment vertical="center" wrapText="1"/>
    </xf>
    <xf numFmtId="193" fontId="21" fillId="0" borderId="1" xfId="29" applyNumberFormat="1" applyFont="1" applyBorder="1" applyAlignment="1">
      <alignment horizontal="right" vertical="center" wrapText="1"/>
    </xf>
    <xf numFmtId="193" fontId="21" fillId="0" borderId="8" xfId="29" applyNumberFormat="1" applyFont="1" applyBorder="1" applyAlignment="1">
      <alignment horizontal="right" vertical="center" wrapText="1"/>
    </xf>
    <xf numFmtId="0" fontId="15" fillId="0" borderId="1" xfId="29" applyFont="1" applyBorder="1" applyAlignment="1">
      <alignment horizontal="center" vertical="center" wrapText="1"/>
    </xf>
    <xf numFmtId="192" fontId="20" fillId="0" borderId="8" xfId="29" applyNumberFormat="1" applyFont="1" applyBorder="1" applyAlignment="1">
      <alignment horizontal="center" vertical="center" wrapText="1"/>
    </xf>
    <xf numFmtId="190" fontId="21" fillId="0" borderId="1" xfId="29" applyNumberFormat="1" applyFont="1" applyBorder="1" applyAlignment="1">
      <alignment horizontal="center" vertical="center" wrapText="1"/>
    </xf>
    <xf numFmtId="1" fontId="16" fillId="0" borderId="38" xfId="0" applyNumberFormat="1" applyFont="1" applyBorder="1" applyAlignment="1">
      <alignment horizontal="right" vertical="center" wrapText="1"/>
    </xf>
    <xf numFmtId="0" fontId="20" fillId="0" borderId="17" xfId="29" applyFont="1" applyBorder="1" applyAlignment="1">
      <alignment vertical="center" wrapText="1"/>
    </xf>
    <xf numFmtId="0" fontId="20" fillId="0" borderId="12" xfId="29" applyFont="1" applyBorder="1" applyAlignment="1">
      <alignment horizontal="center" vertical="center" wrapText="1"/>
    </xf>
    <xf numFmtId="0" fontId="16" fillId="0" borderId="0" xfId="29" applyFont="1" applyAlignment="1">
      <alignment horizontal="center" vertical="center"/>
    </xf>
    <xf numFmtId="0" fontId="20" fillId="5" borderId="8" xfId="29" applyFont="1" applyFill="1" applyBorder="1" applyAlignment="1">
      <alignment horizontal="center" vertical="center" wrapText="1"/>
    </xf>
    <xf numFmtId="193" fontId="16" fillId="0" borderId="14" xfId="29" applyNumberFormat="1" applyFont="1" applyBorder="1" applyAlignment="1">
      <alignment horizontal="right" vertical="center" wrapText="1"/>
    </xf>
    <xf numFmtId="0" fontId="16" fillId="0" borderId="6" xfId="29" applyFont="1" applyBorder="1" applyAlignment="1">
      <alignment horizontal="right" vertical="center" wrapText="1"/>
    </xf>
    <xf numFmtId="0" fontId="16" fillId="0" borderId="6" xfId="29" applyFont="1" applyBorder="1" applyAlignment="1">
      <alignment horizontal="center" vertical="center" wrapText="1"/>
    </xf>
    <xf numFmtId="193" fontId="20" fillId="0" borderId="14" xfId="29" applyNumberFormat="1" applyFont="1" applyBorder="1" applyAlignment="1">
      <alignment horizontal="right" vertical="center" wrapText="1"/>
    </xf>
    <xf numFmtId="0" fontId="20" fillId="0" borderId="6" xfId="29" applyFont="1" applyBorder="1" applyAlignment="1">
      <alignment horizontal="right" vertical="center"/>
    </xf>
    <xf numFmtId="0" fontId="16" fillId="0" borderId="6" xfId="33" applyFont="1" applyBorder="1" applyAlignment="1">
      <alignment horizontal="center" vertical="center" wrapText="1"/>
    </xf>
    <xf numFmtId="0" fontId="16" fillId="0" borderId="6" xfId="29" applyFont="1" applyBorder="1" applyAlignment="1">
      <alignment vertical="center" wrapText="1"/>
    </xf>
    <xf numFmtId="0" fontId="15" fillId="0" borderId="6" xfId="29" applyFont="1" applyBorder="1"/>
    <xf numFmtId="4" fontId="21" fillId="0" borderId="1" xfId="34" applyNumberFormat="1" applyFont="1" applyFill="1" applyBorder="1" applyAlignment="1">
      <alignment horizontal="center" vertical="center" wrapText="1"/>
    </xf>
    <xf numFmtId="189" fontId="21" fillId="0" borderId="1" xfId="29" applyNumberFormat="1" applyFont="1" applyBorder="1" applyAlignment="1">
      <alignment horizontal="center" vertical="center" wrapText="1"/>
    </xf>
    <xf numFmtId="0" fontId="21" fillId="0" borderId="1" xfId="29" applyFont="1" applyBorder="1" applyAlignment="1">
      <alignment vertical="center" wrapText="1"/>
    </xf>
    <xf numFmtId="4" fontId="20" fillId="0" borderId="1" xfId="34" applyNumberFormat="1" applyFont="1" applyFill="1" applyBorder="1" applyAlignment="1">
      <alignment horizontal="center" vertical="center" wrapText="1"/>
    </xf>
    <xf numFmtId="193" fontId="16" fillId="0" borderId="8" xfId="29" applyNumberFormat="1" applyFont="1" applyBorder="1" applyAlignment="1">
      <alignment horizontal="right" vertical="center" wrapText="1"/>
    </xf>
    <xf numFmtId="0" fontId="16" fillId="0" borderId="9" xfId="29" applyFont="1" applyBorder="1" applyAlignment="1">
      <alignment horizontal="right" vertical="center" wrapText="1"/>
    </xf>
    <xf numFmtId="0" fontId="20" fillId="0" borderId="5" xfId="29" applyFont="1" applyBorder="1" applyAlignment="1">
      <alignment horizontal="center" vertical="center" wrapText="1"/>
    </xf>
    <xf numFmtId="0" fontId="16" fillId="0" borderId="0" xfId="29" applyFont="1" applyAlignment="1">
      <alignment vertical="top" wrapText="1"/>
    </xf>
    <xf numFmtId="0" fontId="15" fillId="0" borderId="11" xfId="29" applyFont="1" applyBorder="1" applyAlignment="1">
      <alignment vertical="center" wrapText="1"/>
    </xf>
    <xf numFmtId="0" fontId="16" fillId="0" borderId="13" xfId="29" applyFont="1" applyBorder="1" applyAlignment="1">
      <alignment horizontal="center" vertical="center" wrapText="1"/>
    </xf>
    <xf numFmtId="0" fontId="16" fillId="0" borderId="11" xfId="29" applyFont="1" applyBorder="1" applyAlignment="1">
      <alignment vertical="top" wrapText="1"/>
    </xf>
    <xf numFmtId="0" fontId="18" fillId="0" borderId="0" xfId="29" applyFont="1" applyAlignment="1">
      <alignment vertical="top"/>
    </xf>
    <xf numFmtId="0" fontId="18" fillId="0" borderId="0" xfId="29" applyFont="1" applyAlignment="1">
      <alignment vertical="center"/>
    </xf>
    <xf numFmtId="0" fontId="18" fillId="0" borderId="28" xfId="29" applyFont="1" applyBorder="1" applyAlignment="1">
      <alignment vertical="center"/>
    </xf>
    <xf numFmtId="0" fontId="18" fillId="0" borderId="29" xfId="29" applyFont="1" applyBorder="1" applyAlignment="1">
      <alignment vertical="center"/>
    </xf>
    <xf numFmtId="0" fontId="18" fillId="0" borderId="32" xfId="29" applyFont="1" applyBorder="1" applyAlignment="1">
      <alignment vertical="center"/>
    </xf>
    <xf numFmtId="0" fontId="18" fillId="0" borderId="33" xfId="29" applyFont="1" applyBorder="1" applyAlignment="1">
      <alignment vertical="center"/>
    </xf>
    <xf numFmtId="0" fontId="18" fillId="0" borderId="19" xfId="29" applyFont="1" applyBorder="1" applyAlignment="1">
      <alignment vertical="center"/>
    </xf>
    <xf numFmtId="0" fontId="18" fillId="0" borderId="34" xfId="29" applyFont="1" applyBorder="1" applyAlignment="1">
      <alignment vertical="center"/>
    </xf>
    <xf numFmtId="0" fontId="16" fillId="0" borderId="0" xfId="29" applyFont="1"/>
    <xf numFmtId="0" fontId="16" fillId="0" borderId="0" xfId="29" applyFont="1" applyAlignment="1">
      <alignment vertical="center"/>
    </xf>
    <xf numFmtId="0" fontId="7" fillId="0" borderId="0" xfId="29" applyFont="1" applyAlignment="1">
      <alignment horizontal="center" vertical="center"/>
    </xf>
    <xf numFmtId="0" fontId="7" fillId="0" borderId="0" xfId="29" applyFont="1" applyAlignment="1">
      <alignment vertical="center"/>
    </xf>
    <xf numFmtId="0" fontId="7" fillId="2" borderId="20" xfId="29" applyFont="1" applyFill="1" applyBorder="1" applyAlignment="1">
      <alignment vertical="center"/>
    </xf>
    <xf numFmtId="0" fontId="7" fillId="2" borderId="19" xfId="29" applyFont="1" applyFill="1" applyBorder="1" applyAlignment="1">
      <alignment vertical="center"/>
    </xf>
    <xf numFmtId="0" fontId="7" fillId="2" borderId="0" xfId="29" applyFont="1" applyFill="1" applyAlignment="1">
      <alignment vertical="center"/>
    </xf>
    <xf numFmtId="0" fontId="7" fillId="2" borderId="32" xfId="29" applyFont="1" applyFill="1" applyBorder="1" applyAlignment="1">
      <alignment vertical="center"/>
    </xf>
    <xf numFmtId="0" fontId="7" fillId="0" borderId="0" xfId="29" applyFont="1" applyAlignment="1">
      <alignment vertical="top" wrapText="1"/>
    </xf>
    <xf numFmtId="0" fontId="7" fillId="0" borderId="16" xfId="29" applyFont="1" applyBorder="1" applyAlignment="1">
      <alignment vertical="top" wrapText="1"/>
    </xf>
    <xf numFmtId="0" fontId="7" fillId="0" borderId="11" xfId="29" applyFont="1" applyBorder="1" applyAlignment="1">
      <alignment vertical="center"/>
    </xf>
    <xf numFmtId="0" fontId="6" fillId="0" borderId="46" xfId="29" applyFont="1" applyBorder="1" applyAlignment="1">
      <alignment vertical="center"/>
    </xf>
    <xf numFmtId="0" fontId="14" fillId="0" borderId="51" xfId="35" applyFont="1" applyBorder="1" applyAlignment="1">
      <alignment horizontal="center" vertical="center"/>
    </xf>
    <xf numFmtId="0" fontId="7" fillId="0" borderId="26" xfId="29" applyFont="1" applyBorder="1" applyAlignment="1">
      <alignment vertical="center"/>
    </xf>
    <xf numFmtId="0" fontId="6" fillId="0" borderId="50" xfId="29" applyFont="1" applyBorder="1" applyAlignment="1">
      <alignment vertical="center"/>
    </xf>
    <xf numFmtId="0" fontId="14" fillId="0" borderId="0" xfId="35" applyFont="1" applyAlignment="1">
      <alignment horizontal="center" vertical="center" wrapText="1"/>
    </xf>
    <xf numFmtId="0" fontId="22" fillId="0" borderId="0" xfId="35" applyFont="1" applyAlignment="1">
      <alignment vertical="center"/>
    </xf>
    <xf numFmtId="0" fontId="22" fillId="0" borderId="0" xfId="35" applyFont="1" applyAlignment="1">
      <alignment horizontal="center" vertical="center"/>
    </xf>
    <xf numFmtId="0" fontId="14" fillId="5" borderId="1" xfId="35" applyFont="1" applyFill="1" applyBorder="1" applyAlignment="1">
      <alignment horizontal="center" vertical="center"/>
    </xf>
    <xf numFmtId="0" fontId="14" fillId="0" borderId="0" xfId="35" applyFont="1" applyAlignment="1">
      <alignment horizontal="center" vertical="center"/>
    </xf>
    <xf numFmtId="0" fontId="14" fillId="5" borderId="1" xfId="35" applyFont="1" applyFill="1" applyBorder="1" applyAlignment="1">
      <alignment horizontal="center" vertical="center" wrapText="1"/>
    </xf>
    <xf numFmtId="0" fontId="14" fillId="5" borderId="9" xfId="35" applyFont="1" applyFill="1" applyBorder="1" applyAlignment="1">
      <alignment horizontal="left" vertical="center" wrapText="1"/>
    </xf>
    <xf numFmtId="0" fontId="22" fillId="5" borderId="9" xfId="35" applyFont="1" applyFill="1" applyBorder="1" applyAlignment="1">
      <alignment vertical="center" wrapText="1"/>
    </xf>
    <xf numFmtId="0" fontId="22" fillId="5" borderId="8" xfId="35" applyFont="1" applyFill="1" applyBorder="1" applyAlignment="1">
      <alignment vertical="center" wrapText="1"/>
    </xf>
    <xf numFmtId="180" fontId="22" fillId="0" borderId="1" xfId="35" applyNumberFormat="1" applyFont="1" applyBorder="1" applyAlignment="1">
      <alignment horizontal="center" vertical="center"/>
    </xf>
    <xf numFmtId="0" fontId="22" fillId="2" borderId="7" xfId="35" applyFont="1" applyFill="1" applyBorder="1" applyAlignment="1">
      <alignment horizontal="left" vertical="center"/>
    </xf>
    <xf numFmtId="0" fontId="22" fillId="2" borderId="9" xfId="35" applyFont="1" applyFill="1" applyBorder="1" applyAlignment="1">
      <alignment horizontal="left" vertical="center"/>
    </xf>
    <xf numFmtId="0" fontId="22" fillId="2" borderId="8" xfId="35" applyFont="1" applyFill="1" applyBorder="1" applyAlignment="1">
      <alignment horizontal="left" vertical="center"/>
    </xf>
    <xf numFmtId="194" fontId="22" fillId="0" borderId="1" xfId="35" applyNumberFormat="1" applyFont="1" applyBorder="1" applyAlignment="1">
      <alignment horizontal="right" vertical="center" wrapText="1"/>
    </xf>
    <xf numFmtId="194" fontId="22" fillId="0" borderId="0" xfId="35" applyNumberFormat="1" applyFont="1" applyAlignment="1">
      <alignment vertical="center"/>
    </xf>
    <xf numFmtId="194" fontId="14" fillId="0" borderId="1" xfId="35" applyNumberFormat="1" applyFont="1" applyBorder="1" applyAlignment="1">
      <alignment vertical="center"/>
    </xf>
    <xf numFmtId="37" fontId="14" fillId="0" borderId="0" xfId="35" applyNumberFormat="1" applyFont="1" applyAlignment="1">
      <alignment vertical="center"/>
    </xf>
    <xf numFmtId="0" fontId="14" fillId="0" borderId="0" xfId="35" applyFont="1" applyAlignment="1">
      <alignment vertical="center"/>
    </xf>
    <xf numFmtId="43" fontId="22" fillId="0" borderId="0" xfId="34" applyFont="1" applyFill="1" applyAlignment="1">
      <alignment vertical="center"/>
    </xf>
    <xf numFmtId="0" fontId="14" fillId="0" borderId="7" xfId="35" applyFont="1" applyBorder="1" applyAlignment="1">
      <alignment vertical="center"/>
    </xf>
    <xf numFmtId="0" fontId="14" fillId="0" borderId="9" xfId="35" applyFont="1" applyBorder="1" applyAlignment="1">
      <alignment vertical="center"/>
    </xf>
    <xf numFmtId="0" fontId="14" fillId="0" borderId="8" xfId="35" applyFont="1" applyBorder="1" applyAlignment="1">
      <alignment horizontal="left" vertical="center"/>
    </xf>
    <xf numFmtId="10" fontId="6" fillId="0" borderId="8" xfId="37" applyNumberFormat="1" applyFont="1" applyFill="1" applyBorder="1" applyAlignment="1" applyProtection="1">
      <alignment horizontal="center" vertical="center"/>
    </xf>
    <xf numFmtId="10" fontId="14" fillId="0" borderId="1" xfId="35" applyNumberFormat="1" applyFont="1" applyBorder="1" applyAlignment="1">
      <alignment horizontal="center" vertical="center"/>
    </xf>
    <xf numFmtId="166" fontId="14" fillId="0" borderId="0" xfId="38" applyFont="1" applyFill="1" applyAlignment="1">
      <alignment vertical="center"/>
    </xf>
    <xf numFmtId="177" fontId="14" fillId="0" borderId="0" xfId="35" applyNumberFormat="1" applyFont="1" applyAlignment="1">
      <alignment vertical="center"/>
    </xf>
    <xf numFmtId="10" fontId="6" fillId="0" borderId="1" xfId="35" applyNumberFormat="1" applyFont="1" applyBorder="1" applyAlignment="1">
      <alignment horizontal="center" vertical="center"/>
    </xf>
    <xf numFmtId="0" fontId="6" fillId="0" borderId="0" xfId="35" applyFont="1" applyAlignment="1">
      <alignment horizontal="left" vertical="center"/>
    </xf>
    <xf numFmtId="0" fontId="6" fillId="0" borderId="0" xfId="35" applyFont="1" applyAlignment="1">
      <alignment vertical="center"/>
    </xf>
    <xf numFmtId="195" fontId="6" fillId="0" borderId="0" xfId="35" applyNumberFormat="1" applyFont="1" applyAlignment="1">
      <alignment vertical="center"/>
    </xf>
    <xf numFmtId="0" fontId="12" fillId="0" borderId="0" xfId="29" applyFont="1" applyAlignment="1">
      <alignment horizontal="center" vertical="center"/>
    </xf>
    <xf numFmtId="0" fontId="12" fillId="0" borderId="0" xfId="29" applyFont="1"/>
    <xf numFmtId="164" fontId="12" fillId="0" borderId="0" xfId="19" applyFont="1"/>
    <xf numFmtId="0" fontId="7" fillId="0" borderId="11" xfId="39" applyFont="1" applyBorder="1" applyAlignment="1">
      <alignment vertical="center"/>
    </xf>
    <xf numFmtId="0" fontId="7" fillId="0" borderId="10" xfId="39" applyFont="1" applyBorder="1" applyAlignment="1">
      <alignment vertical="center"/>
    </xf>
    <xf numFmtId="0" fontId="7" fillId="0" borderId="0" xfId="39" applyFont="1" applyAlignment="1">
      <alignment horizontal="center" vertical="center"/>
    </xf>
    <xf numFmtId="0" fontId="7" fillId="0" borderId="0" xfId="39" applyFont="1" applyAlignment="1">
      <alignment vertical="center"/>
    </xf>
    <xf numFmtId="0" fontId="6" fillId="0" borderId="0" xfId="39" applyFont="1" applyAlignment="1">
      <alignment vertical="center"/>
    </xf>
    <xf numFmtId="0" fontId="24" fillId="0" borderId="1" xfId="29" applyFont="1" applyBorder="1" applyAlignment="1">
      <alignment horizontal="center" vertical="center"/>
    </xf>
    <xf numFmtId="0" fontId="9" fillId="0" borderId="17" xfId="29" applyFont="1" applyBorder="1" applyAlignment="1">
      <alignment horizontal="center" vertical="center"/>
    </xf>
    <xf numFmtId="0" fontId="9" fillId="0" borderId="0" xfId="29" applyFont="1" applyAlignment="1">
      <alignment horizontal="center" vertical="center"/>
    </xf>
    <xf numFmtId="0" fontId="25" fillId="5" borderId="48" xfId="39" applyFont="1" applyFill="1" applyBorder="1" applyAlignment="1">
      <alignment horizontal="center" vertical="center" wrapText="1"/>
    </xf>
    <xf numFmtId="190" fontId="6" fillId="5" borderId="51" xfId="39" applyNumberFormat="1" applyFont="1" applyFill="1" applyBorder="1" applyAlignment="1">
      <alignment horizontal="center" vertical="center"/>
    </xf>
    <xf numFmtId="0" fontId="6" fillId="5" borderId="51" xfId="39" applyFont="1" applyFill="1" applyBorder="1" applyAlignment="1">
      <alignment horizontal="center" vertical="center"/>
    </xf>
    <xf numFmtId="0" fontId="6" fillId="5" borderId="51" xfId="39" applyFont="1" applyFill="1" applyBorder="1" applyAlignment="1">
      <alignment horizontal="center" vertical="center" wrapText="1"/>
    </xf>
    <xf numFmtId="0" fontId="6" fillId="0" borderId="29" xfId="39" applyFont="1" applyBorder="1" applyAlignment="1">
      <alignment horizontal="center" vertical="center"/>
    </xf>
    <xf numFmtId="0" fontId="6" fillId="2" borderId="12" xfId="39" applyFont="1" applyFill="1" applyBorder="1" applyAlignment="1">
      <alignment horizontal="left" vertical="center"/>
    </xf>
    <xf numFmtId="0" fontId="7" fillId="2" borderId="11" xfId="39" applyFont="1" applyFill="1" applyBorder="1" applyAlignment="1">
      <alignment horizontal="left" vertical="center"/>
    </xf>
    <xf numFmtId="0" fontId="7" fillId="2" borderId="11" xfId="39" applyFont="1" applyFill="1" applyBorder="1" applyAlignment="1">
      <alignment horizontal="center" vertical="center"/>
    </xf>
    <xf numFmtId="4" fontId="7" fillId="2" borderId="11" xfId="39" applyNumberFormat="1" applyFont="1" applyFill="1" applyBorder="1" applyAlignment="1">
      <alignment horizontal="right" vertical="center"/>
    </xf>
    <xf numFmtId="4" fontId="7" fillId="2" borderId="28" xfId="39" applyNumberFormat="1" applyFont="1" applyFill="1" applyBorder="1" applyAlignment="1">
      <alignment horizontal="right" vertical="center"/>
    </xf>
    <xf numFmtId="190" fontId="7" fillId="0" borderId="54" xfId="29" applyNumberFormat="1" applyFont="1" applyBorder="1" applyAlignment="1">
      <alignment horizontal="center" vertical="center"/>
    </xf>
    <xf numFmtId="0" fontId="12" fillId="0" borderId="55" xfId="29" applyFont="1" applyBorder="1" applyAlignment="1">
      <alignment horizontal="center" vertical="center"/>
    </xf>
    <xf numFmtId="0" fontId="7" fillId="0" borderId="56" xfId="29" applyFont="1" applyBorder="1" applyAlignment="1">
      <alignment horizontal="center" vertical="center"/>
    </xf>
    <xf numFmtId="2" fontId="7" fillId="0" borderId="57" xfId="29" applyNumberFormat="1" applyFont="1" applyBorder="1" applyAlignment="1">
      <alignment horizontal="center" vertical="center"/>
    </xf>
    <xf numFmtId="196" fontId="7" fillId="0" borderId="55" xfId="29" applyNumberFormat="1" applyFont="1" applyBorder="1" applyAlignment="1">
      <alignment horizontal="center" vertical="center"/>
    </xf>
    <xf numFmtId="197" fontId="7" fillId="0" borderId="58" xfId="29" applyNumberFormat="1" applyFont="1" applyBorder="1" applyAlignment="1">
      <alignment horizontal="center" vertical="center"/>
    </xf>
    <xf numFmtId="4" fontId="7" fillId="0" borderId="58" xfId="29" applyNumberFormat="1" applyFont="1" applyBorder="1" applyAlignment="1">
      <alignment horizontal="center" vertical="center"/>
    </xf>
    <xf numFmtId="4" fontId="7" fillId="0" borderId="55" xfId="29" applyNumberFormat="1" applyFont="1" applyBorder="1" applyAlignment="1">
      <alignment horizontal="center" vertical="center"/>
    </xf>
    <xf numFmtId="183" fontId="7" fillId="0" borderId="59" xfId="29" applyNumberFormat="1" applyFont="1" applyBorder="1" applyAlignment="1">
      <alignment horizontal="right" vertical="center"/>
    </xf>
    <xf numFmtId="0" fontId="26" fillId="0" borderId="0" xfId="29" applyFont="1" applyAlignment="1">
      <alignment horizontal="center" vertical="center"/>
    </xf>
    <xf numFmtId="0" fontId="6" fillId="0" borderId="60" xfId="29" applyFont="1" applyBorder="1" applyAlignment="1">
      <alignment horizontal="center" vertical="center"/>
    </xf>
    <xf numFmtId="0" fontId="6" fillId="2" borderId="58" xfId="29" applyFont="1" applyFill="1" applyBorder="1" applyAlignment="1">
      <alignment horizontal="left" vertical="center"/>
    </xf>
    <xf numFmtId="0" fontId="7" fillId="2" borderId="4" xfId="29" applyFont="1" applyFill="1" applyBorder="1" applyAlignment="1">
      <alignment horizontal="left" vertical="center"/>
    </xf>
    <xf numFmtId="0" fontId="7" fillId="2" borderId="4" xfId="29" applyFont="1" applyFill="1" applyBorder="1" applyAlignment="1">
      <alignment horizontal="center" vertical="center"/>
    </xf>
    <xf numFmtId="4" fontId="7" fillId="2" borderId="4" xfId="29" applyNumberFormat="1" applyFont="1" applyFill="1" applyBorder="1" applyAlignment="1">
      <alignment horizontal="right" vertical="center"/>
    </xf>
    <xf numFmtId="187" fontId="7" fillId="2" borderId="61" xfId="29" applyNumberFormat="1" applyFont="1" applyFill="1" applyBorder="1" applyAlignment="1">
      <alignment horizontal="right" vertical="center"/>
    </xf>
    <xf numFmtId="0" fontId="7" fillId="0" borderId="56" xfId="29" applyFont="1" applyBorder="1" applyAlignment="1">
      <alignment horizontal="justify" vertical="center" wrapText="1"/>
    </xf>
    <xf numFmtId="0" fontId="6" fillId="0" borderId="58" xfId="29" applyFont="1" applyBorder="1" applyAlignment="1">
      <alignment horizontal="left" vertical="center"/>
    </xf>
    <xf numFmtId="0" fontId="7" fillId="0" borderId="55" xfId="29" applyFont="1" applyBorder="1" applyAlignment="1">
      <alignment horizontal="center" vertical="center"/>
    </xf>
    <xf numFmtId="187" fontId="7" fillId="0" borderId="59" xfId="29" applyNumberFormat="1" applyFont="1" applyBorder="1" applyAlignment="1">
      <alignment horizontal="right" vertical="center"/>
    </xf>
    <xf numFmtId="190" fontId="7" fillId="8" borderId="31" xfId="39" applyNumberFormat="1" applyFont="1" applyFill="1" applyBorder="1" applyAlignment="1">
      <alignment horizontal="center" vertical="center"/>
    </xf>
    <xf numFmtId="0" fontId="6" fillId="8" borderId="7" xfId="39" applyFont="1" applyFill="1" applyBorder="1" applyAlignment="1">
      <alignment horizontal="right" vertical="center"/>
    </xf>
    <xf numFmtId="190" fontId="7" fillId="8" borderId="9" xfId="39" applyNumberFormat="1" applyFont="1" applyFill="1" applyBorder="1" applyAlignment="1">
      <alignment horizontal="left" vertical="center"/>
    </xf>
    <xf numFmtId="0" fontId="7" fillId="8" borderId="9" xfId="39" applyFont="1" applyFill="1" applyBorder="1" applyAlignment="1">
      <alignment horizontal="left" vertical="center"/>
    </xf>
    <xf numFmtId="190" fontId="7" fillId="8" borderId="9" xfId="39" applyNumberFormat="1" applyFont="1" applyFill="1" applyBorder="1" applyAlignment="1">
      <alignment vertical="center"/>
    </xf>
    <xf numFmtId="4" fontId="7" fillId="8" borderId="9" xfId="39" applyNumberFormat="1" applyFont="1" applyFill="1" applyBorder="1" applyAlignment="1">
      <alignment horizontal="right" vertical="center"/>
    </xf>
    <xf numFmtId="172" fontId="6" fillId="8" borderId="8" xfId="39" applyNumberFormat="1" applyFont="1" applyFill="1" applyBorder="1" applyAlignment="1">
      <alignment horizontal="right" vertical="center"/>
    </xf>
    <xf numFmtId="183" fontId="6" fillId="8" borderId="62" xfId="39" applyNumberFormat="1" applyFont="1" applyFill="1" applyBorder="1" applyAlignment="1">
      <alignment horizontal="right" vertical="center"/>
    </xf>
    <xf numFmtId="0" fontId="6" fillId="0" borderId="7" xfId="39" applyFont="1" applyBorder="1" applyAlignment="1">
      <alignment horizontal="left" vertical="center"/>
    </xf>
    <xf numFmtId="0" fontId="7" fillId="0" borderId="9" xfId="39" applyFont="1" applyBorder="1" applyAlignment="1">
      <alignment horizontal="left" vertical="center"/>
    </xf>
    <xf numFmtId="0" fontId="7" fillId="0" borderId="9" xfId="39" applyFont="1" applyBorder="1" applyAlignment="1">
      <alignment horizontal="center" vertical="center"/>
    </xf>
    <xf numFmtId="4" fontId="7" fillId="0" borderId="9" xfId="39" applyNumberFormat="1" applyFont="1" applyBorder="1" applyAlignment="1">
      <alignment horizontal="right" vertical="center"/>
    </xf>
    <xf numFmtId="172" fontId="7" fillId="0" borderId="9" xfId="39" applyNumberFormat="1" applyFont="1" applyBorder="1" applyAlignment="1">
      <alignment horizontal="right" vertical="center"/>
    </xf>
    <xf numFmtId="0" fontId="7" fillId="0" borderId="1" xfId="39" applyFont="1" applyBorder="1" applyAlignment="1">
      <alignment horizontal="justify" vertical="center" wrapText="1"/>
    </xf>
    <xf numFmtId="0" fontId="7" fillId="0" borderId="1" xfId="39" applyFont="1" applyBorder="1" applyAlignment="1">
      <alignment horizontal="center" vertical="center"/>
    </xf>
    <xf numFmtId="199" fontId="7" fillId="0" borderId="1" xfId="40" applyNumberFormat="1" applyFont="1" applyFill="1" applyBorder="1" applyAlignment="1">
      <alignment horizontal="center" vertical="center"/>
    </xf>
    <xf numFmtId="183" fontId="7" fillId="0" borderId="62" xfId="39" applyNumberFormat="1" applyFont="1" applyBorder="1" applyAlignment="1">
      <alignment horizontal="right" vertical="center"/>
    </xf>
    <xf numFmtId="187" fontId="7" fillId="0" borderId="30" xfId="39" applyNumberFormat="1" applyFont="1" applyBorder="1" applyAlignment="1">
      <alignment horizontal="right" vertical="center"/>
    </xf>
    <xf numFmtId="0" fontId="7" fillId="0" borderId="63" xfId="29" applyFont="1" applyBorder="1" applyAlignment="1">
      <alignment horizontal="center" vertical="center" wrapText="1"/>
    </xf>
    <xf numFmtId="164" fontId="10" fillId="0" borderId="0" xfId="19" applyFont="1"/>
    <xf numFmtId="0" fontId="10" fillId="0" borderId="0" xfId="29" applyFont="1"/>
    <xf numFmtId="190" fontId="7" fillId="8" borderId="27" xfId="39" applyNumberFormat="1" applyFont="1" applyFill="1" applyBorder="1" applyAlignment="1">
      <alignment horizontal="center" vertical="center"/>
    </xf>
    <xf numFmtId="0" fontId="6" fillId="8" borderId="64" xfId="39" applyFont="1" applyFill="1" applyBorder="1" applyAlignment="1">
      <alignment horizontal="right" vertical="center"/>
    </xf>
    <xf numFmtId="190" fontId="7" fillId="8" borderId="26" xfId="39" applyNumberFormat="1" applyFont="1" applyFill="1" applyBorder="1" applyAlignment="1">
      <alignment horizontal="left" vertical="center"/>
    </xf>
    <xf numFmtId="0" fontId="7" fillId="8" borderId="26" xfId="39" applyFont="1" applyFill="1" applyBorder="1" applyAlignment="1">
      <alignment horizontal="left" vertical="center"/>
    </xf>
    <xf numFmtId="190" fontId="7" fillId="8" borderId="26" xfId="39" applyNumberFormat="1" applyFont="1" applyFill="1" applyBorder="1" applyAlignment="1">
      <alignment vertical="center"/>
    </xf>
    <xf numFmtId="4" fontId="7" fillId="8" borderId="26" xfId="39" applyNumberFormat="1" applyFont="1" applyFill="1" applyBorder="1" applyAlignment="1">
      <alignment horizontal="right" vertical="center"/>
    </xf>
    <xf numFmtId="183" fontId="6" fillId="8" borderId="52" xfId="39" applyNumberFormat="1" applyFont="1" applyFill="1" applyBorder="1" applyAlignment="1">
      <alignment horizontal="right" vertical="center"/>
    </xf>
    <xf numFmtId="190" fontId="7" fillId="0" borderId="0" xfId="39" applyNumberFormat="1" applyFont="1" applyBorder="1" applyAlignment="1">
      <alignment horizontal="center" vertical="center"/>
    </xf>
    <xf numFmtId="0" fontId="6" fillId="0" borderId="0" xfId="39" applyFont="1" applyBorder="1" applyAlignment="1">
      <alignment horizontal="right" vertical="center"/>
    </xf>
    <xf numFmtId="190" fontId="6" fillId="0" borderId="0" xfId="39" applyNumberFormat="1" applyFont="1" applyBorder="1" applyAlignment="1">
      <alignment horizontal="center" vertical="center"/>
    </xf>
    <xf numFmtId="190" fontId="7" fillId="0" borderId="0" xfId="39" applyNumberFormat="1" applyFont="1" applyBorder="1" applyAlignment="1">
      <alignment vertical="center"/>
    </xf>
    <xf numFmtId="4" fontId="7" fillId="0" borderId="0" xfId="39" applyNumberFormat="1" applyFont="1" applyBorder="1" applyAlignment="1">
      <alignment vertical="center"/>
    </xf>
    <xf numFmtId="187" fontId="7" fillId="0" borderId="0" xfId="39" applyNumberFormat="1" applyFont="1" applyBorder="1" applyAlignment="1">
      <alignment vertical="center"/>
    </xf>
    <xf numFmtId="0" fontId="6" fillId="0" borderId="9" xfId="39" applyFont="1" applyBorder="1" applyAlignment="1">
      <alignment horizontal="center" vertical="center"/>
    </xf>
    <xf numFmtId="0" fontId="6" fillId="0" borderId="8" xfId="39" applyFont="1" applyBorder="1" applyAlignment="1">
      <alignment horizontal="center" vertical="center"/>
    </xf>
    <xf numFmtId="183" fontId="6" fillId="0" borderId="1" xfId="40" applyNumberFormat="1" applyFont="1" applyFill="1" applyBorder="1" applyAlignment="1">
      <alignment vertical="center"/>
    </xf>
    <xf numFmtId="4" fontId="6" fillId="0" borderId="9" xfId="39" applyNumberFormat="1" applyFont="1" applyBorder="1" applyAlignment="1">
      <alignment horizontal="center" vertical="center"/>
    </xf>
    <xf numFmtId="10" fontId="6" fillId="0" borderId="1" xfId="41" applyNumberFormat="1" applyFont="1" applyFill="1" applyBorder="1" applyAlignment="1">
      <alignment vertical="center"/>
    </xf>
    <xf numFmtId="0" fontId="7" fillId="0" borderId="0" xfId="39" applyFont="1" applyBorder="1" applyAlignment="1">
      <alignment vertical="center"/>
    </xf>
    <xf numFmtId="183" fontId="27" fillId="8" borderId="1" xfId="39" applyNumberFormat="1" applyFont="1" applyFill="1" applyBorder="1" applyAlignment="1">
      <alignment vertical="center"/>
    </xf>
    <xf numFmtId="183" fontId="27" fillId="8" borderId="8" xfId="39" applyNumberFormat="1" applyFont="1" applyFill="1" applyBorder="1" applyAlignment="1">
      <alignment vertical="center"/>
    </xf>
    <xf numFmtId="0" fontId="27" fillId="6" borderId="0" xfId="29" applyFont="1" applyFill="1"/>
    <xf numFmtId="0" fontId="28" fillId="6" borderId="0" xfId="29" applyFont="1" applyFill="1"/>
    <xf numFmtId="10" fontId="28" fillId="6" borderId="0" xfId="29" applyNumberFormat="1" applyFont="1" applyFill="1"/>
    <xf numFmtId="10" fontId="27" fillId="6" borderId="0" xfId="2" applyNumberFormat="1" applyFont="1" applyFill="1" applyAlignment="1">
      <alignment horizontal="center"/>
    </xf>
    <xf numFmtId="164" fontId="11" fillId="0" borderId="0" xfId="19" applyFont="1"/>
    <xf numFmtId="0" fontId="12" fillId="0" borderId="0" xfId="32" applyNumberFormat="1" applyFont="1"/>
    <xf numFmtId="10" fontId="22" fillId="0" borderId="0" xfId="35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2" fillId="0" borderId="0" xfId="35" applyFont="1" applyAlignment="1">
      <alignment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22" fillId="5" borderId="1" xfId="35" applyFont="1" applyFill="1" applyBorder="1" applyAlignment="1">
      <alignment horizontal="center" vertical="center" wrapText="1"/>
    </xf>
    <xf numFmtId="0" fontId="14" fillId="5" borderId="17" xfId="35" applyFont="1" applyFill="1" applyBorder="1" applyAlignment="1">
      <alignment vertical="center"/>
    </xf>
    <xf numFmtId="0" fontId="14" fillId="5" borderId="0" xfId="35" applyFont="1" applyFill="1" applyAlignment="1">
      <alignment vertical="center" wrapText="1"/>
    </xf>
    <xf numFmtId="0" fontId="14" fillId="0" borderId="0" xfId="35" applyFont="1" applyAlignment="1">
      <alignment vertical="center" wrapText="1"/>
    </xf>
    <xf numFmtId="0" fontId="22" fillId="0" borderId="1" xfId="35" applyFont="1" applyBorder="1" applyAlignment="1">
      <alignment horizontal="center" vertical="center"/>
    </xf>
    <xf numFmtId="194" fontId="22" fillId="0" borderId="1" xfId="35" applyNumberFormat="1" applyFont="1" applyBorder="1" applyAlignment="1">
      <alignment horizontal="right" vertical="center"/>
    </xf>
    <xf numFmtId="197" fontId="22" fillId="0" borderId="1" xfId="35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2" fontId="22" fillId="2" borderId="1" xfId="0" applyNumberFormat="1" applyFont="1" applyFill="1" applyBorder="1" applyAlignment="1">
      <alignment horizontal="center" vertical="center"/>
    </xf>
    <xf numFmtId="194" fontId="22" fillId="0" borderId="1" xfId="35" applyNumberFormat="1" applyFont="1" applyBorder="1" applyAlignment="1">
      <alignment vertical="center"/>
    </xf>
    <xf numFmtId="202" fontId="22" fillId="0" borderId="0" xfId="35" applyNumberFormat="1" applyFont="1" applyAlignment="1">
      <alignment vertical="center"/>
    </xf>
    <xf numFmtId="197" fontId="14" fillId="5" borderId="9" xfId="35" applyNumberFormat="1" applyFont="1" applyFill="1" applyBorder="1" applyAlignment="1">
      <alignment vertical="center"/>
    </xf>
    <xf numFmtId="0" fontId="22" fillId="0" borderId="1" xfId="35" applyFont="1" applyBorder="1" applyAlignment="1">
      <alignment horizontal="center" vertical="center" wrapText="1"/>
    </xf>
    <xf numFmtId="172" fontId="22" fillId="0" borderId="1" xfId="35" applyNumberFormat="1" applyFont="1" applyBorder="1" applyAlignment="1">
      <alignment horizontal="center" vertical="center"/>
    </xf>
    <xf numFmtId="194" fontId="14" fillId="0" borderId="8" xfId="35" applyNumberFormat="1" applyFont="1" applyBorder="1" applyAlignment="1">
      <alignment vertical="center"/>
    </xf>
    <xf numFmtId="0" fontId="22" fillId="0" borderId="0" xfId="35" applyFont="1" applyAlignment="1">
      <alignment horizontal="center" vertical="center" wrapText="1"/>
    </xf>
    <xf numFmtId="4" fontId="22" fillId="0" borderId="1" xfId="35" applyNumberFormat="1" applyFont="1" applyBorder="1" applyAlignment="1">
      <alignment horizontal="center" vertical="center"/>
    </xf>
    <xf numFmtId="0" fontId="22" fillId="0" borderId="1" xfId="44" applyFont="1" applyBorder="1" applyAlignment="1">
      <alignment horizontal="center" vertical="center"/>
    </xf>
    <xf numFmtId="194" fontId="22" fillId="2" borderId="1" xfId="35" applyNumberFormat="1" applyFont="1" applyFill="1" applyBorder="1" applyAlignment="1">
      <alignment horizontal="right" vertical="center"/>
    </xf>
    <xf numFmtId="194" fontId="14" fillId="2" borderId="1" xfId="35" applyNumberFormat="1" applyFont="1" applyFill="1" applyBorder="1" applyAlignment="1">
      <alignment vertical="center"/>
    </xf>
    <xf numFmtId="0" fontId="14" fillId="2" borderId="7" xfId="35" applyFont="1" applyFill="1" applyBorder="1" applyAlignment="1">
      <alignment vertical="center"/>
    </xf>
    <xf numFmtId="0" fontId="14" fillId="2" borderId="9" xfId="35" applyFont="1" applyFill="1" applyBorder="1" applyAlignment="1">
      <alignment vertical="center"/>
    </xf>
    <xf numFmtId="0" fontId="14" fillId="2" borderId="9" xfId="35" applyFont="1" applyFill="1" applyBorder="1" applyAlignment="1">
      <alignment horizontal="left" vertical="center"/>
    </xf>
    <xf numFmtId="0" fontId="14" fillId="2" borderId="8" xfId="35" applyFont="1" applyFill="1" applyBorder="1" applyAlignment="1">
      <alignment horizontal="left" vertical="center"/>
    </xf>
    <xf numFmtId="0" fontId="22" fillId="0" borderId="0" xfId="35" applyFont="1" applyAlignment="1">
      <alignment horizontal="left" vertical="center"/>
    </xf>
    <xf numFmtId="37" fontId="22" fillId="0" borderId="0" xfId="35" applyNumberFormat="1" applyFont="1" applyAlignment="1">
      <alignment vertical="center"/>
    </xf>
    <xf numFmtId="0" fontId="22" fillId="0" borderId="7" xfId="35" applyFont="1" applyBorder="1" applyAlignment="1">
      <alignment vertical="center"/>
    </xf>
    <xf numFmtId="0" fontId="22" fillId="0" borderId="9" xfId="35" applyFont="1" applyBorder="1" applyAlignment="1">
      <alignment horizontal="left" vertical="center"/>
    </xf>
    <xf numFmtId="0" fontId="22" fillId="0" borderId="7" xfId="35" applyFont="1" applyBorder="1" applyAlignment="1">
      <alignment horizontal="left" vertical="center"/>
    </xf>
    <xf numFmtId="0" fontId="12" fillId="0" borderId="0" xfId="0" applyFont="1" applyAlignment="1">
      <alignment vertical="center" wrapText="1"/>
    </xf>
    <xf numFmtId="201" fontId="18" fillId="0" borderId="0" xfId="36" applyNumberFormat="1" applyFont="1" applyAlignment="1">
      <alignment horizontal="center" vertical="center"/>
    </xf>
    <xf numFmtId="0" fontId="6" fillId="0" borderId="7" xfId="0" applyFont="1" applyBorder="1" applyAlignment="1">
      <alignment vertical="center"/>
    </xf>
    <xf numFmtId="15" fontId="12" fillId="0" borderId="9" xfId="0" applyNumberFormat="1" applyFont="1" applyBorder="1" applyAlignment="1">
      <alignment vertical="center"/>
    </xf>
    <xf numFmtId="15" fontId="12" fillId="0" borderId="8" xfId="0" applyNumberFormat="1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201" fontId="12" fillId="0" borderId="0" xfId="0" applyNumberFormat="1" applyFont="1" applyAlignment="1">
      <alignment vertical="center"/>
    </xf>
    <xf numFmtId="42" fontId="12" fillId="0" borderId="0" xfId="1" applyFont="1" applyAlignment="1">
      <alignment vertical="center"/>
    </xf>
    <xf numFmtId="205" fontId="12" fillId="0" borderId="0" xfId="0" applyNumberFormat="1" applyFont="1" applyAlignment="1">
      <alignment vertical="center"/>
    </xf>
    <xf numFmtId="183" fontId="10" fillId="0" borderId="0" xfId="10" applyNumberFormat="1" applyFont="1" applyAlignment="1">
      <alignment vertical="center"/>
    </xf>
    <xf numFmtId="191" fontId="15" fillId="0" borderId="0" xfId="29" applyNumberFormat="1" applyFont="1"/>
    <xf numFmtId="183" fontId="12" fillId="0" borderId="0" xfId="29" applyNumberFormat="1" applyFont="1"/>
    <xf numFmtId="0" fontId="14" fillId="0" borderId="9" xfId="35" applyFont="1" applyBorder="1" applyAlignment="1">
      <alignment horizontal="left" vertical="center"/>
    </xf>
    <xf numFmtId="0" fontId="14" fillId="2" borderId="1" xfId="35" applyFont="1" applyFill="1" applyBorder="1" applyAlignment="1">
      <alignment horizontal="center" vertical="center"/>
    </xf>
    <xf numFmtId="0" fontId="14" fillId="5" borderId="7" xfId="35" applyFont="1" applyFill="1" applyBorder="1" applyAlignment="1">
      <alignment vertical="center"/>
    </xf>
    <xf numFmtId="0" fontId="14" fillId="5" borderId="9" xfId="35" applyFont="1" applyFill="1" applyBorder="1" applyAlignment="1">
      <alignment vertical="center"/>
    </xf>
    <xf numFmtId="0" fontId="14" fillId="5" borderId="8" xfId="35" applyFont="1" applyFill="1" applyBorder="1" applyAlignment="1">
      <alignment vertical="center"/>
    </xf>
    <xf numFmtId="0" fontId="29" fillId="0" borderId="0" xfId="0" applyFont="1" applyAlignment="1">
      <alignment vertical="center" wrapText="1"/>
    </xf>
    <xf numFmtId="170" fontId="29" fillId="0" borderId="0" xfId="16" applyNumberFormat="1" applyFont="1" applyAlignment="1">
      <alignment horizontal="center" vertical="center" wrapText="1"/>
    </xf>
    <xf numFmtId="177" fontId="29" fillId="0" borderId="0" xfId="17" applyFont="1" applyAlignment="1">
      <alignment vertical="center" wrapText="1"/>
    </xf>
    <xf numFmtId="170" fontId="30" fillId="0" borderId="1" xfId="16" applyNumberFormat="1" applyFont="1" applyFill="1" applyBorder="1" applyAlignment="1" applyProtection="1">
      <alignment horizontal="center" vertical="center" wrapText="1"/>
    </xf>
    <xf numFmtId="171" fontId="30" fillId="0" borderId="1" xfId="16" applyNumberFormat="1" applyFont="1" applyFill="1" applyBorder="1" applyAlignment="1" applyProtection="1">
      <alignment horizontal="center" vertical="center" wrapText="1"/>
    </xf>
    <xf numFmtId="177" fontId="30" fillId="0" borderId="1" xfId="17" applyFont="1" applyFill="1" applyBorder="1" applyAlignment="1" applyProtection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177" fontId="30" fillId="5" borderId="1" xfId="17" applyFont="1" applyFill="1" applyBorder="1" applyAlignment="1" applyProtection="1">
      <alignment horizontal="right" vertical="center" wrapText="1"/>
    </xf>
    <xf numFmtId="0" fontId="32" fillId="0" borderId="1" xfId="0" applyFont="1" applyBorder="1" applyAlignment="1">
      <alignment vertical="center" wrapText="1"/>
    </xf>
    <xf numFmtId="170" fontId="29" fillId="0" borderId="1" xfId="16" applyNumberFormat="1" applyFont="1" applyFill="1" applyBorder="1" applyAlignment="1" applyProtection="1">
      <alignment horizontal="center" vertical="center" wrapText="1"/>
    </xf>
    <xf numFmtId="1" fontId="29" fillId="0" borderId="1" xfId="16" applyNumberFormat="1" applyFont="1" applyFill="1" applyBorder="1" applyAlignment="1" applyProtection="1">
      <alignment horizontal="center" vertical="center" wrapText="1"/>
    </xf>
    <xf numFmtId="42" fontId="29" fillId="0" borderId="1" xfId="1" applyFont="1" applyFill="1" applyBorder="1" applyAlignment="1" applyProtection="1">
      <alignment horizontal="center" vertical="center" wrapText="1"/>
    </xf>
    <xf numFmtId="177" fontId="29" fillId="0" borderId="1" xfId="17" applyFont="1" applyFill="1" applyBorder="1" applyAlignment="1" applyProtection="1">
      <alignment horizontal="right" vertical="center" wrapText="1"/>
    </xf>
    <xf numFmtId="44" fontId="29" fillId="0" borderId="0" xfId="0" applyNumberFormat="1" applyFont="1" applyAlignment="1">
      <alignment vertical="center" wrapText="1"/>
    </xf>
    <xf numFmtId="0" fontId="32" fillId="5" borderId="1" xfId="0" applyFont="1" applyFill="1" applyBorder="1" applyAlignment="1">
      <alignment vertical="center" wrapText="1"/>
    </xf>
    <xf numFmtId="41" fontId="33" fillId="2" borderId="1" xfId="11" applyFont="1" applyFill="1" applyBorder="1" applyAlignment="1">
      <alignment horizontal="center" vertical="center" wrapText="1"/>
    </xf>
    <xf numFmtId="44" fontId="29" fillId="0" borderId="0" xfId="12" applyFont="1" applyAlignment="1">
      <alignment vertical="center" wrapText="1"/>
    </xf>
    <xf numFmtId="0" fontId="33" fillId="3" borderId="0" xfId="0" applyFont="1" applyFill="1" applyAlignment="1">
      <alignment vertical="center" wrapText="1"/>
    </xf>
    <xf numFmtId="177" fontId="33" fillId="3" borderId="0" xfId="17" applyFont="1" applyFill="1" applyBorder="1" applyAlignment="1">
      <alignment vertical="center" wrapText="1"/>
    </xf>
    <xf numFmtId="10" fontId="33" fillId="0" borderId="55" xfId="2" applyNumberFormat="1" applyFont="1" applyFill="1" applyBorder="1" applyAlignment="1">
      <alignment horizontal="right" vertical="center" wrapText="1"/>
    </xf>
    <xf numFmtId="174" fontId="34" fillId="3" borderId="6" xfId="0" applyNumberFormat="1" applyFont="1" applyFill="1" applyBorder="1" applyAlignment="1">
      <alignment horizontal="right" vertical="center" wrapText="1"/>
    </xf>
    <xf numFmtId="42" fontId="29" fillId="0" borderId="0" xfId="0" applyNumberFormat="1" applyFont="1" applyAlignment="1">
      <alignment vertical="center" wrapText="1"/>
    </xf>
    <xf numFmtId="177" fontId="30" fillId="0" borderId="1" xfId="17" applyFont="1" applyFill="1" applyBorder="1" applyAlignment="1" applyProtection="1">
      <alignment horizontal="right" vertical="center" wrapText="1"/>
    </xf>
    <xf numFmtId="0" fontId="29" fillId="5" borderId="1" xfId="0" applyFont="1" applyFill="1" applyBorder="1" applyAlignment="1">
      <alignment vertical="center" wrapText="1"/>
    </xf>
    <xf numFmtId="170" fontId="29" fillId="5" borderId="1" xfId="16" applyNumberFormat="1" applyFont="1" applyFill="1" applyBorder="1" applyAlignment="1" applyProtection="1">
      <alignment horizontal="center" vertical="center" wrapText="1"/>
    </xf>
    <xf numFmtId="1" fontId="29" fillId="5" borderId="1" xfId="16" applyNumberFormat="1" applyFont="1" applyFill="1" applyBorder="1" applyAlignment="1" applyProtection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 wrapText="1"/>
    </xf>
    <xf numFmtId="170" fontId="35" fillId="0" borderId="1" xfId="16" applyNumberFormat="1" applyFont="1" applyFill="1" applyBorder="1" applyAlignment="1" applyProtection="1">
      <alignment horizontal="center" vertical="center" wrapText="1"/>
    </xf>
    <xf numFmtId="180" fontId="36" fillId="0" borderId="1" xfId="16" applyNumberFormat="1" applyFont="1" applyFill="1" applyBorder="1" applyAlignment="1" applyProtection="1">
      <alignment horizontal="center" vertical="center" wrapText="1"/>
    </xf>
    <xf numFmtId="181" fontId="37" fillId="2" borderId="1" xfId="11" applyNumberFormat="1" applyFont="1" applyFill="1" applyBorder="1" applyAlignment="1">
      <alignment horizontal="center" vertical="center" wrapText="1"/>
    </xf>
    <xf numFmtId="41" fontId="33" fillId="5" borderId="1" xfId="11" applyFont="1" applyFill="1" applyBorder="1" applyAlignment="1">
      <alignment horizontal="center" vertical="center" wrapText="1"/>
    </xf>
    <xf numFmtId="166" fontId="29" fillId="0" borderId="0" xfId="0" applyNumberFormat="1" applyFont="1" applyAlignment="1">
      <alignment vertical="center" wrapText="1"/>
    </xf>
    <xf numFmtId="194" fontId="22" fillId="0" borderId="9" xfId="35" applyNumberFormat="1" applyFont="1" applyBorder="1" applyAlignment="1">
      <alignment horizontal="right" vertical="center"/>
    </xf>
    <xf numFmtId="197" fontId="22" fillId="0" borderId="9" xfId="35" applyNumberFormat="1" applyFont="1" applyBorder="1" applyAlignment="1">
      <alignment horizontal="center" vertical="center"/>
    </xf>
    <xf numFmtId="2" fontId="22" fillId="0" borderId="9" xfId="0" applyNumberFormat="1" applyFont="1" applyBorder="1" applyAlignment="1">
      <alignment horizontal="center" vertical="center"/>
    </xf>
    <xf numFmtId="2" fontId="22" fillId="2" borderId="9" xfId="0" applyNumberFormat="1" applyFont="1" applyFill="1" applyBorder="1" applyAlignment="1">
      <alignment horizontal="center" vertical="center"/>
    </xf>
    <xf numFmtId="194" fontId="22" fillId="0" borderId="8" xfId="35" applyNumberFormat="1" applyFont="1" applyBorder="1" applyAlignment="1">
      <alignment vertical="center"/>
    </xf>
    <xf numFmtId="194" fontId="22" fillId="0" borderId="8" xfId="35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9" fontId="22" fillId="0" borderId="11" xfId="2" applyFont="1" applyFill="1" applyBorder="1" applyAlignment="1">
      <alignment horizontal="center" vertical="center"/>
    </xf>
    <xf numFmtId="0" fontId="22" fillId="11" borderId="58" xfId="0" applyFont="1" applyFill="1" applyBorder="1" applyAlignment="1">
      <alignment horizontal="center" vertical="center"/>
    </xf>
    <xf numFmtId="0" fontId="22" fillId="11" borderId="1" xfId="0" applyFont="1" applyFill="1" applyBorder="1" applyAlignment="1">
      <alignment horizontal="center" vertical="center"/>
    </xf>
    <xf numFmtId="9" fontId="22" fillId="11" borderId="1" xfId="2" applyFont="1" applyFill="1" applyBorder="1" applyAlignment="1">
      <alignment horizontal="center" vertical="center"/>
    </xf>
    <xf numFmtId="10" fontId="6" fillId="2" borderId="8" xfId="2" applyNumberFormat="1" applyFont="1" applyFill="1" applyBorder="1" applyAlignment="1" applyProtection="1">
      <alignment horizontal="center" vertical="center"/>
    </xf>
    <xf numFmtId="2" fontId="36" fillId="0" borderId="1" xfId="16" applyNumberFormat="1" applyFont="1" applyFill="1" applyBorder="1" applyAlignment="1" applyProtection="1">
      <alignment horizontal="center" vertical="center" wrapText="1"/>
    </xf>
    <xf numFmtId="190" fontId="36" fillId="0" borderId="1" xfId="16" applyNumberFormat="1" applyFont="1" applyFill="1" applyBorder="1" applyAlignment="1" applyProtection="1">
      <alignment horizontal="center" vertical="center" wrapText="1"/>
    </xf>
    <xf numFmtId="0" fontId="30" fillId="0" borderId="0" xfId="18" applyFont="1" applyBorder="1" applyAlignment="1">
      <alignment horizontal="center" vertical="center" wrapText="1"/>
    </xf>
    <xf numFmtId="171" fontId="29" fillId="0" borderId="0" xfId="16" applyNumberFormat="1" applyFont="1" applyFill="1" applyAlignment="1">
      <alignment vertical="center" wrapText="1"/>
    </xf>
    <xf numFmtId="0" fontId="33" fillId="0" borderId="0" xfId="0" applyFont="1" applyAlignment="1">
      <alignment vertical="center" wrapText="1"/>
    </xf>
    <xf numFmtId="10" fontId="29" fillId="0" borderId="1" xfId="2" applyNumberFormat="1" applyFont="1" applyFill="1" applyBorder="1" applyAlignment="1">
      <alignment vertical="center" wrapText="1"/>
    </xf>
    <xf numFmtId="10" fontId="29" fillId="0" borderId="6" xfId="2" applyNumberFormat="1" applyFont="1" applyFill="1" applyBorder="1" applyAlignment="1">
      <alignment wrapText="1"/>
    </xf>
    <xf numFmtId="173" fontId="33" fillId="0" borderId="0" xfId="0" applyNumberFormat="1" applyFont="1" applyAlignment="1">
      <alignment vertical="center" wrapText="1"/>
    </xf>
    <xf numFmtId="0" fontId="14" fillId="5" borderId="7" xfId="35" applyFont="1" applyFill="1" applyBorder="1" applyAlignment="1">
      <alignment horizontal="center" vertical="center"/>
    </xf>
    <xf numFmtId="37" fontId="14" fillId="0" borderId="0" xfId="35" applyNumberFormat="1" applyFont="1" applyAlignment="1">
      <alignment horizontal="right" vertical="center"/>
    </xf>
    <xf numFmtId="194" fontId="14" fillId="0" borderId="0" xfId="35" applyNumberFormat="1" applyFont="1" applyAlignment="1">
      <alignment vertical="center"/>
    </xf>
    <xf numFmtId="37" fontId="14" fillId="5" borderId="14" xfId="35" applyNumberFormat="1" applyFont="1" applyFill="1" applyBorder="1" applyAlignment="1">
      <alignment horizontal="center" vertical="center"/>
    </xf>
    <xf numFmtId="9" fontId="14" fillId="0" borderId="1" xfId="2" applyFont="1" applyBorder="1" applyAlignment="1">
      <alignment horizontal="center" vertical="center"/>
    </xf>
    <xf numFmtId="49" fontId="14" fillId="0" borderId="1" xfId="2" applyNumberFormat="1" applyFont="1" applyBorder="1" applyAlignment="1">
      <alignment horizontal="center" vertical="center"/>
    </xf>
    <xf numFmtId="194" fontId="14" fillId="0" borderId="1" xfId="29" applyNumberFormat="1" applyFont="1" applyBorder="1" applyAlignment="1">
      <alignment vertical="center"/>
    </xf>
    <xf numFmtId="173" fontId="34" fillId="4" borderId="4" xfId="17" applyNumberFormat="1" applyFont="1" applyFill="1" applyBorder="1" applyAlignment="1">
      <alignment vertical="center" wrapText="1"/>
    </xf>
    <xf numFmtId="173" fontId="33" fillId="3" borderId="55" xfId="17" applyNumberFormat="1" applyFont="1" applyFill="1" applyBorder="1" applyAlignment="1">
      <alignment vertical="center" wrapText="1"/>
    </xf>
    <xf numFmtId="0" fontId="30" fillId="0" borderId="1" xfId="16" applyNumberFormat="1" applyFont="1" applyFill="1" applyBorder="1" applyAlignment="1" applyProtection="1">
      <alignment horizontal="center" vertical="center" wrapText="1"/>
    </xf>
    <xf numFmtId="0" fontId="29" fillId="0" borderId="1" xfId="16" applyNumberFormat="1" applyFont="1" applyFill="1" applyBorder="1" applyAlignment="1" applyProtection="1">
      <alignment horizontal="center" vertical="center" wrapText="1"/>
    </xf>
    <xf numFmtId="1" fontId="33" fillId="2" borderId="1" xfId="11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0" fillId="0" borderId="15" xfId="9" applyFont="1" applyBorder="1" applyAlignment="1">
      <alignment horizontal="justify" vertical="center" wrapText="1"/>
    </xf>
    <xf numFmtId="0" fontId="30" fillId="0" borderId="6" xfId="9" applyFont="1" applyBorder="1" applyAlignment="1">
      <alignment horizontal="justify" vertical="center" wrapText="1"/>
    </xf>
    <xf numFmtId="173" fontId="40" fillId="0" borderId="67" xfId="17" applyNumberFormat="1" applyFont="1" applyBorder="1" applyAlignment="1">
      <alignment horizontal="right" vertical="center"/>
    </xf>
    <xf numFmtId="206" fontId="12" fillId="0" borderId="0" xfId="29" applyNumberFormat="1" applyFont="1"/>
    <xf numFmtId="42" fontId="41" fillId="0" borderId="1" xfId="1" applyFont="1" applyFill="1" applyBorder="1" applyAlignment="1" applyProtection="1">
      <alignment horizontal="center" vertical="center" wrapText="1"/>
    </xf>
    <xf numFmtId="177" fontId="29" fillId="0" borderId="1" xfId="17" applyFont="1" applyBorder="1" applyAlignment="1">
      <alignment vertical="center" wrapText="1"/>
    </xf>
    <xf numFmtId="44" fontId="41" fillId="0" borderId="1" xfId="12" applyFont="1" applyFill="1" applyBorder="1" applyAlignment="1" applyProtection="1">
      <alignment horizontal="center" vertical="center" wrapText="1"/>
    </xf>
    <xf numFmtId="207" fontId="29" fillId="0" borderId="0" xfId="2" applyNumberFormat="1" applyFont="1" applyAlignment="1">
      <alignment vertical="center" wrapText="1"/>
    </xf>
    <xf numFmtId="42" fontId="33" fillId="0" borderId="1" xfId="1" applyFont="1" applyFill="1" applyBorder="1" applyAlignment="1" applyProtection="1">
      <alignment horizontal="center" vertical="center" wrapText="1"/>
    </xf>
    <xf numFmtId="1" fontId="33" fillId="5" borderId="1" xfId="16" applyNumberFormat="1" applyFont="1" applyFill="1" applyBorder="1" applyAlignment="1" applyProtection="1">
      <alignment horizontal="center" vertical="center" wrapText="1"/>
    </xf>
    <xf numFmtId="180" fontId="37" fillId="0" borderId="1" xfId="16" applyNumberFormat="1" applyFont="1" applyFill="1" applyBorder="1" applyAlignment="1" applyProtection="1">
      <alignment horizontal="center" vertical="center" wrapText="1"/>
    </xf>
    <xf numFmtId="173" fontId="43" fillId="4" borderId="4" xfId="17" applyNumberFormat="1" applyFont="1" applyFill="1" applyBorder="1" applyAlignment="1">
      <alignment vertical="center" wrapText="1"/>
    </xf>
    <xf numFmtId="208" fontId="33" fillId="0" borderId="1" xfId="12" applyNumberFormat="1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79" fontId="30" fillId="0" borderId="0" xfId="0" applyNumberFormat="1" applyFont="1" applyAlignment="1">
      <alignment horizontal="center" vertical="center" wrapText="1"/>
    </xf>
    <xf numFmtId="0" fontId="34" fillId="0" borderId="0" xfId="0" applyFont="1" applyAlignment="1">
      <alignment horizontal="left" vertical="center" wrapText="1"/>
    </xf>
    <xf numFmtId="179" fontId="30" fillId="0" borderId="0" xfId="18" applyNumberFormat="1" applyFont="1" applyBorder="1" applyAlignment="1">
      <alignment horizontal="center" vertical="center" wrapText="1"/>
    </xf>
    <xf numFmtId="174" fontId="34" fillId="3" borderId="0" xfId="0" applyNumberFormat="1" applyFont="1" applyFill="1" applyAlignment="1">
      <alignment horizontal="left" vertical="center" wrapText="1"/>
    </xf>
    <xf numFmtId="172" fontId="42" fillId="4" borderId="1" xfId="0" applyNumberFormat="1" applyFont="1" applyFill="1" applyBorder="1" applyAlignment="1">
      <alignment horizontal="center" vertical="center" wrapText="1"/>
    </xf>
    <xf numFmtId="174" fontId="34" fillId="3" borderId="7" xfId="0" applyNumberFormat="1" applyFont="1" applyFill="1" applyBorder="1" applyAlignment="1">
      <alignment horizontal="right" vertical="center" wrapText="1"/>
    </xf>
    <xf numFmtId="174" fontId="34" fillId="3" borderId="9" xfId="0" applyNumberFormat="1" applyFont="1" applyFill="1" applyBorder="1" applyAlignment="1">
      <alignment horizontal="right" vertical="center" wrapText="1"/>
    </xf>
    <xf numFmtId="174" fontId="34" fillId="3" borderId="8" xfId="0" applyNumberFormat="1" applyFont="1" applyFill="1" applyBorder="1" applyAlignment="1">
      <alignment horizontal="right" vertical="center" wrapText="1"/>
    </xf>
    <xf numFmtId="174" fontId="34" fillId="3" borderId="1" xfId="0" applyNumberFormat="1" applyFont="1" applyFill="1" applyBorder="1" applyAlignment="1">
      <alignment horizontal="right" vertical="center" wrapText="1"/>
    </xf>
    <xf numFmtId="0" fontId="30" fillId="0" borderId="0" xfId="18" applyFont="1" applyBorder="1" applyAlignment="1">
      <alignment horizontal="center" vertical="center" wrapText="1"/>
    </xf>
    <xf numFmtId="172" fontId="34" fillId="4" borderId="2" xfId="0" applyNumberFormat="1" applyFont="1" applyFill="1" applyBorder="1" applyAlignment="1">
      <alignment horizontal="center" vertical="center" wrapText="1"/>
    </xf>
    <xf numFmtId="172" fontId="34" fillId="4" borderId="3" xfId="0" applyNumberFormat="1" applyFont="1" applyFill="1" applyBorder="1" applyAlignment="1">
      <alignment horizontal="center" vertical="center" wrapText="1"/>
    </xf>
    <xf numFmtId="172" fontId="34" fillId="0" borderId="58" xfId="0" applyNumberFormat="1" applyFont="1" applyBorder="1" applyAlignment="1">
      <alignment horizontal="right" vertical="center" wrapText="1"/>
    </xf>
    <xf numFmtId="172" fontId="34" fillId="0" borderId="4" xfId="0" applyNumberFormat="1" applyFont="1" applyBorder="1" applyAlignment="1">
      <alignment horizontal="right" vertical="center" wrapText="1"/>
    </xf>
    <xf numFmtId="172" fontId="34" fillId="0" borderId="63" xfId="0" applyNumberFormat="1" applyFont="1" applyBorder="1" applyAlignment="1">
      <alignment horizontal="right" vertical="center" wrapText="1"/>
    </xf>
    <xf numFmtId="172" fontId="34" fillId="0" borderId="55" xfId="0" applyNumberFormat="1" applyFont="1" applyBorder="1" applyAlignment="1">
      <alignment horizontal="right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" xfId="16" applyNumberFormat="1" applyFont="1" applyFill="1" applyBorder="1" applyAlignment="1" applyProtection="1">
      <alignment horizontal="center" vertical="center" wrapText="1"/>
    </xf>
    <xf numFmtId="0" fontId="35" fillId="0" borderId="7" xfId="16" applyNumberFormat="1" applyFont="1" applyFill="1" applyBorder="1" applyAlignment="1" applyProtection="1">
      <alignment horizontal="center" vertical="center" wrapText="1"/>
    </xf>
    <xf numFmtId="0" fontId="35" fillId="0" borderId="8" xfId="16" applyNumberFormat="1" applyFont="1" applyFill="1" applyBorder="1" applyAlignment="1" applyProtection="1">
      <alignment horizontal="center" vertical="center" wrapText="1"/>
    </xf>
    <xf numFmtId="0" fontId="39" fillId="12" borderId="7" xfId="0" applyFont="1" applyFill="1" applyBorder="1" applyAlignment="1">
      <alignment horizontal="center" vertical="center" wrapText="1"/>
    </xf>
    <xf numFmtId="0" fontId="39" fillId="12" borderId="9" xfId="0" applyFont="1" applyFill="1" applyBorder="1" applyAlignment="1">
      <alignment horizontal="center" vertical="center" wrapText="1"/>
    </xf>
    <xf numFmtId="0" fontId="39" fillId="12" borderId="8" xfId="0" applyFont="1" applyFill="1" applyBorder="1" applyAlignment="1">
      <alignment horizontal="center" vertical="center" wrapText="1"/>
    </xf>
    <xf numFmtId="172" fontId="30" fillId="4" borderId="1" xfId="0" applyNumberFormat="1" applyFont="1" applyFill="1" applyBorder="1" applyAlignment="1">
      <alignment horizontal="center" vertical="center" wrapText="1"/>
    </xf>
    <xf numFmtId="0" fontId="14" fillId="0" borderId="0" xfId="35" applyFont="1" applyAlignment="1">
      <alignment horizontal="left" vertical="center"/>
    </xf>
    <xf numFmtId="10" fontId="22" fillId="0" borderId="7" xfId="35" applyNumberFormat="1" applyFont="1" applyBorder="1" applyAlignment="1">
      <alignment horizontal="center" vertical="center" wrapText="1"/>
    </xf>
    <xf numFmtId="10" fontId="22" fillId="0" borderId="9" xfId="35" applyNumberFormat="1" applyFont="1" applyBorder="1" applyAlignment="1">
      <alignment horizontal="center" vertical="center" wrapText="1"/>
    </xf>
    <xf numFmtId="10" fontId="22" fillId="0" borderId="8" xfId="35" applyNumberFormat="1" applyFont="1" applyBorder="1" applyAlignment="1">
      <alignment horizontal="center" vertical="center" wrapText="1"/>
    </xf>
    <xf numFmtId="37" fontId="14" fillId="0" borderId="7" xfId="35" applyNumberFormat="1" applyFont="1" applyBorder="1" applyAlignment="1">
      <alignment horizontal="right" vertical="center"/>
    </xf>
    <xf numFmtId="37" fontId="14" fillId="0" borderId="9" xfId="35" applyNumberFormat="1" applyFont="1" applyBorder="1" applyAlignment="1">
      <alignment horizontal="right" vertical="center"/>
    </xf>
    <xf numFmtId="37" fontId="14" fillId="0" borderId="8" xfId="35" applyNumberFormat="1" applyFont="1" applyBorder="1" applyAlignment="1">
      <alignment horizontal="right" vertical="center"/>
    </xf>
    <xf numFmtId="0" fontId="14" fillId="5" borderId="9" xfId="35" applyFont="1" applyFill="1" applyBorder="1" applyAlignment="1">
      <alignment horizontal="left" vertical="center"/>
    </xf>
    <xf numFmtId="0" fontId="14" fillId="5" borderId="8" xfId="35" applyFont="1" applyFill="1" applyBorder="1" applyAlignment="1">
      <alignment horizontal="left" vertical="center"/>
    </xf>
    <xf numFmtId="0" fontId="14" fillId="5" borderId="7" xfId="35" applyFont="1" applyFill="1" applyBorder="1" applyAlignment="1">
      <alignment horizontal="center" vertical="center" wrapText="1"/>
    </xf>
    <xf numFmtId="0" fontId="14" fillId="5" borderId="9" xfId="35" applyFont="1" applyFill="1" applyBorder="1" applyAlignment="1">
      <alignment horizontal="center" vertical="center" wrapText="1"/>
    </xf>
    <xf numFmtId="0" fontId="14" fillId="5" borderId="8" xfId="35" applyFont="1" applyFill="1" applyBorder="1" applyAlignment="1">
      <alignment horizontal="center" vertical="center" wrapText="1"/>
    </xf>
    <xf numFmtId="0" fontId="22" fillId="0" borderId="1" xfId="35" applyFont="1" applyBorder="1" applyAlignment="1">
      <alignment horizontal="center" vertical="center" wrapText="1"/>
    </xf>
    <xf numFmtId="0" fontId="22" fillId="0" borderId="7" xfId="35" applyFont="1" applyBorder="1" applyAlignment="1">
      <alignment horizontal="left" vertical="center" wrapText="1"/>
    </xf>
    <xf numFmtId="0" fontId="22" fillId="0" borderId="8" xfId="35" applyFont="1" applyBorder="1" applyAlignment="1">
      <alignment horizontal="left" vertical="center" wrapText="1"/>
    </xf>
    <xf numFmtId="37" fontId="14" fillId="5" borderId="15" xfId="35" applyNumberFormat="1" applyFont="1" applyFill="1" applyBorder="1" applyAlignment="1">
      <alignment horizontal="center" vertical="center" wrapText="1"/>
    </xf>
    <xf numFmtId="37" fontId="14" fillId="5" borderId="14" xfId="35" applyNumberFormat="1" applyFont="1" applyFill="1" applyBorder="1" applyAlignment="1">
      <alignment horizontal="center" vertical="center" wrapText="1"/>
    </xf>
    <xf numFmtId="0" fontId="22" fillId="0" borderId="7" xfId="35" applyFont="1" applyBorder="1" applyAlignment="1">
      <alignment horizontal="justify" vertical="center"/>
    </xf>
    <xf numFmtId="0" fontId="22" fillId="0" borderId="8" xfId="35" applyFont="1" applyBorder="1" applyAlignment="1">
      <alignment horizontal="justify" vertical="center"/>
    </xf>
    <xf numFmtId="9" fontId="22" fillId="10" borderId="1" xfId="2" applyFont="1" applyFill="1" applyBorder="1" applyAlignment="1" applyProtection="1">
      <alignment horizontal="center" vertical="center"/>
    </xf>
    <xf numFmtId="0" fontId="22" fillId="0" borderId="0" xfId="35" applyFont="1" applyAlignment="1">
      <alignment horizontal="center" vertical="center"/>
    </xf>
    <xf numFmtId="0" fontId="14" fillId="5" borderId="1" xfId="35" applyFont="1" applyFill="1" applyBorder="1" applyAlignment="1">
      <alignment horizontal="left" vertical="center"/>
    </xf>
    <xf numFmtId="0" fontId="22" fillId="0" borderId="7" xfId="35" applyFont="1" applyBorder="1" applyAlignment="1">
      <alignment vertical="center" wrapText="1"/>
    </xf>
    <xf numFmtId="0" fontId="22" fillId="0" borderId="8" xfId="35" applyFont="1" applyBorder="1" applyAlignment="1">
      <alignment vertical="center" wrapText="1"/>
    </xf>
    <xf numFmtId="172" fontId="22" fillId="0" borderId="7" xfId="35" applyNumberFormat="1" applyFont="1" applyBorder="1" applyAlignment="1">
      <alignment horizontal="center" vertical="center"/>
    </xf>
    <xf numFmtId="172" fontId="22" fillId="0" borderId="9" xfId="35" applyNumberFormat="1" applyFont="1" applyBorder="1" applyAlignment="1">
      <alignment horizontal="center" vertical="center"/>
    </xf>
    <xf numFmtId="172" fontId="22" fillId="0" borderId="8" xfId="35" applyNumberFormat="1" applyFont="1" applyBorder="1" applyAlignment="1">
      <alignment horizontal="center" vertical="center"/>
    </xf>
    <xf numFmtId="190" fontId="14" fillId="5" borderId="1" xfId="35" applyNumberFormat="1" applyFont="1" applyFill="1" applyBorder="1" applyAlignment="1">
      <alignment vertical="center"/>
    </xf>
    <xf numFmtId="0" fontId="22" fillId="5" borderId="9" xfId="35" applyFont="1" applyFill="1" applyBorder="1" applyAlignment="1">
      <alignment horizontal="center" vertical="center" wrapText="1"/>
    </xf>
    <xf numFmtId="172" fontId="22" fillId="2" borderId="7" xfId="35" applyNumberFormat="1" applyFont="1" applyFill="1" applyBorder="1" applyAlignment="1">
      <alignment horizontal="center" vertical="center"/>
    </xf>
    <xf numFmtId="172" fontId="22" fillId="2" borderId="9" xfId="35" applyNumberFormat="1" applyFont="1" applyFill="1" applyBorder="1" applyAlignment="1">
      <alignment horizontal="center" vertical="center"/>
    </xf>
    <xf numFmtId="172" fontId="22" fillId="2" borderId="8" xfId="35" applyNumberFormat="1" applyFont="1" applyFill="1" applyBorder="1" applyAlignment="1">
      <alignment horizontal="center" vertical="center"/>
    </xf>
    <xf numFmtId="0" fontId="14" fillId="2" borderId="7" xfId="35" applyFont="1" applyFill="1" applyBorder="1" applyAlignment="1">
      <alignment horizontal="right" vertical="center"/>
    </xf>
    <xf numFmtId="0" fontId="14" fillId="2" borderId="9" xfId="35" applyFont="1" applyFill="1" applyBorder="1" applyAlignment="1">
      <alignment horizontal="right" vertical="center"/>
    </xf>
    <xf numFmtId="0" fontId="14" fillId="2" borderId="8" xfId="35" applyFont="1" applyFill="1" applyBorder="1" applyAlignment="1">
      <alignment horizontal="right" vertical="center"/>
    </xf>
    <xf numFmtId="0" fontId="14" fillId="2" borderId="0" xfId="35" applyFont="1" applyFill="1" applyAlignment="1">
      <alignment horizontal="left" vertical="center"/>
    </xf>
    <xf numFmtId="0" fontId="14" fillId="5" borderId="1" xfId="35" applyFont="1" applyFill="1" applyBorder="1" applyAlignment="1">
      <alignment horizontal="center" vertical="center"/>
    </xf>
    <xf numFmtId="0" fontId="22" fillId="0" borderId="1" xfId="35" applyFont="1" applyBorder="1" applyAlignment="1">
      <alignment horizontal="justify" vertical="center"/>
    </xf>
    <xf numFmtId="0" fontId="22" fillId="0" borderId="7" xfId="42" applyFont="1" applyBorder="1" applyAlignment="1">
      <alignment horizontal="left" vertical="center" wrapText="1"/>
    </xf>
    <xf numFmtId="0" fontId="22" fillId="0" borderId="66" xfId="42" applyFont="1" applyBorder="1" applyAlignment="1">
      <alignment horizontal="left" vertical="center" wrapText="1"/>
    </xf>
    <xf numFmtId="204" fontId="22" fillId="0" borderId="1" xfId="43" applyNumberFormat="1" applyFont="1" applyFill="1" applyBorder="1" applyAlignment="1">
      <alignment vertical="center" wrapText="1"/>
    </xf>
    <xf numFmtId="37" fontId="14" fillId="0" borderId="1" xfId="35" applyNumberFormat="1" applyFont="1" applyBorder="1" applyAlignment="1">
      <alignment horizontal="center" vertical="center"/>
    </xf>
    <xf numFmtId="10" fontId="14" fillId="0" borderId="1" xfId="2" applyNumberFormat="1" applyFont="1" applyBorder="1" applyAlignment="1">
      <alignment horizontal="center" vertical="center"/>
    </xf>
    <xf numFmtId="0" fontId="14" fillId="5" borderId="7" xfId="35" applyFont="1" applyFill="1" applyBorder="1" applyAlignment="1">
      <alignment horizontal="left" vertical="center"/>
    </xf>
    <xf numFmtId="0" fontId="14" fillId="5" borderId="1" xfId="35" applyFont="1" applyFill="1" applyBorder="1" applyAlignment="1">
      <alignment horizontal="center" vertical="center" wrapText="1"/>
    </xf>
    <xf numFmtId="0" fontId="14" fillId="5" borderId="5" xfId="35" applyFont="1" applyFill="1" applyBorder="1" applyAlignment="1">
      <alignment horizontal="center" vertical="center" wrapText="1"/>
    </xf>
    <xf numFmtId="0" fontId="14" fillId="5" borderId="18" xfId="35" applyFont="1" applyFill="1" applyBorder="1" applyAlignment="1">
      <alignment horizontal="center" vertical="center" wrapText="1"/>
    </xf>
    <xf numFmtId="0" fontId="14" fillId="5" borderId="13" xfId="35" applyFont="1" applyFill="1" applyBorder="1" applyAlignment="1">
      <alignment horizontal="center" vertical="center" wrapText="1"/>
    </xf>
    <xf numFmtId="0" fontId="14" fillId="5" borderId="15" xfId="35" applyFont="1" applyFill="1" applyBorder="1" applyAlignment="1">
      <alignment horizontal="center" vertical="center" wrapText="1"/>
    </xf>
    <xf numFmtId="0" fontId="14" fillId="5" borderId="6" xfId="35" applyFont="1" applyFill="1" applyBorder="1" applyAlignment="1">
      <alignment horizontal="center" vertical="center" wrapText="1"/>
    </xf>
    <xf numFmtId="0" fontId="14" fillId="5" borderId="14" xfId="35" applyFont="1" applyFill="1" applyBorder="1" applyAlignment="1">
      <alignment horizontal="center" vertical="center" wrapText="1"/>
    </xf>
    <xf numFmtId="0" fontId="14" fillId="5" borderId="12" xfId="35" applyFont="1" applyFill="1" applyBorder="1" applyAlignment="1">
      <alignment horizontal="center" vertical="center" wrapText="1"/>
    </xf>
    <xf numFmtId="0" fontId="14" fillId="5" borderId="11" xfId="35" applyFont="1" applyFill="1" applyBorder="1" applyAlignment="1">
      <alignment horizontal="center" vertical="center" wrapText="1"/>
    </xf>
    <xf numFmtId="0" fontId="14" fillId="5" borderId="10" xfId="35" applyFont="1" applyFill="1" applyBorder="1" applyAlignment="1">
      <alignment horizontal="center" vertical="center" wrapText="1"/>
    </xf>
    <xf numFmtId="0" fontId="22" fillId="5" borderId="7" xfId="35" applyFont="1" applyFill="1" applyBorder="1" applyAlignment="1">
      <alignment horizontal="center" vertical="center" wrapText="1"/>
    </xf>
    <xf numFmtId="0" fontId="22" fillId="5" borderId="8" xfId="35" applyFont="1" applyFill="1" applyBorder="1" applyAlignment="1">
      <alignment horizontal="center" vertical="center" wrapText="1"/>
    </xf>
    <xf numFmtId="0" fontId="14" fillId="0" borderId="11" xfId="35" applyFont="1" applyBorder="1" applyAlignment="1">
      <alignment horizontal="left" vertical="center"/>
    </xf>
    <xf numFmtId="0" fontId="14" fillId="0" borderId="9" xfId="35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179" fontId="8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4" fillId="0" borderId="1" xfId="35" applyFont="1" applyBorder="1" applyAlignment="1">
      <alignment horizontal="center" vertical="center"/>
    </xf>
    <xf numFmtId="200" fontId="18" fillId="2" borderId="1" xfId="36" applyNumberFormat="1" applyFont="1" applyFill="1" applyBorder="1" applyAlignment="1">
      <alignment horizontal="center" vertical="center"/>
    </xf>
    <xf numFmtId="0" fontId="14" fillId="2" borderId="1" xfId="35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9" fontId="14" fillId="0" borderId="1" xfId="35" applyNumberFormat="1" applyFont="1" applyBorder="1" applyAlignment="1">
      <alignment horizontal="center" vertical="center"/>
    </xf>
    <xf numFmtId="0" fontId="38" fillId="0" borderId="1" xfId="35" applyFont="1" applyBorder="1" applyAlignment="1">
      <alignment horizontal="center" vertical="center" wrapText="1"/>
    </xf>
    <xf numFmtId="37" fontId="14" fillId="5" borderId="5" xfId="35" applyNumberFormat="1" applyFont="1" applyFill="1" applyBorder="1" applyAlignment="1">
      <alignment horizontal="center" vertical="center"/>
    </xf>
    <xf numFmtId="183" fontId="7" fillId="0" borderId="1" xfId="21" applyNumberFormat="1" applyFont="1" applyFill="1" applyBorder="1" applyAlignment="1">
      <alignment horizontal="right" vertical="center" wrapText="1"/>
    </xf>
    <xf numFmtId="0" fontId="6" fillId="0" borderId="37" xfId="28" applyFont="1" applyBorder="1" applyAlignment="1">
      <alignment horizontal="center" vertical="center"/>
    </xf>
    <xf numFmtId="0" fontId="6" fillId="0" borderId="36" xfId="28" applyFont="1" applyBorder="1" applyAlignment="1">
      <alignment horizontal="center" vertical="center"/>
    </xf>
    <xf numFmtId="0" fontId="6" fillId="0" borderId="35" xfId="28" applyFont="1" applyBorder="1" applyAlignment="1">
      <alignment horizontal="center" vertical="center"/>
    </xf>
    <xf numFmtId="0" fontId="6" fillId="0" borderId="31" xfId="10" applyFont="1" applyBorder="1" applyAlignment="1">
      <alignment horizontal="center" vertical="center"/>
    </xf>
    <xf numFmtId="0" fontId="6" fillId="0" borderId="9" xfId="10" applyFont="1" applyBorder="1" applyAlignment="1">
      <alignment horizontal="center" vertical="center"/>
    </xf>
    <xf numFmtId="0" fontId="6" fillId="0" borderId="30" xfId="10" applyFont="1" applyBorder="1" applyAlignment="1">
      <alignment horizontal="center" vertical="center"/>
    </xf>
    <xf numFmtId="0" fontId="6" fillId="0" borderId="27" xfId="10" applyFont="1" applyBorder="1" applyAlignment="1">
      <alignment horizontal="center" vertical="center"/>
    </xf>
    <xf numFmtId="0" fontId="6" fillId="0" borderId="26" xfId="10" applyFont="1" applyBorder="1" applyAlignment="1">
      <alignment horizontal="center" vertical="center"/>
    </xf>
    <xf numFmtId="0" fontId="6" fillId="0" borderId="25" xfId="10" applyFont="1" applyBorder="1" applyAlignment="1">
      <alignment horizontal="center" vertical="center"/>
    </xf>
    <xf numFmtId="0" fontId="6" fillId="0" borderId="9" xfId="24" applyFont="1" applyBorder="1" applyAlignment="1">
      <alignment horizontal="center" vertical="center"/>
    </xf>
    <xf numFmtId="0" fontId="6" fillId="7" borderId="7" xfId="24" applyFont="1" applyFill="1" applyBorder="1" applyAlignment="1">
      <alignment horizontal="center" vertical="center"/>
    </xf>
    <xf numFmtId="0" fontId="6" fillId="7" borderId="9" xfId="24" applyFont="1" applyFill="1" applyBorder="1" applyAlignment="1">
      <alignment horizontal="center" vertical="center"/>
    </xf>
    <xf numFmtId="0" fontId="6" fillId="7" borderId="8" xfId="24" applyFont="1" applyFill="1" applyBorder="1" applyAlignment="1">
      <alignment horizontal="center" vertical="center"/>
    </xf>
    <xf numFmtId="0" fontId="6" fillId="7" borderId="7" xfId="20" applyFont="1" applyFill="1" applyBorder="1" applyAlignment="1">
      <alignment horizontal="center" vertical="center"/>
    </xf>
    <xf numFmtId="0" fontId="6" fillId="7" borderId="9" xfId="20" applyFont="1" applyFill="1" applyBorder="1" applyAlignment="1">
      <alignment horizontal="center" vertical="center"/>
    </xf>
    <xf numFmtId="0" fontId="6" fillId="7" borderId="8" xfId="20" applyFont="1" applyFill="1" applyBorder="1" applyAlignment="1">
      <alignment horizontal="center" vertical="center"/>
    </xf>
    <xf numFmtId="0" fontId="7" fillId="0" borderId="34" xfId="10" applyFont="1" applyBorder="1" applyAlignment="1">
      <alignment horizontal="center" vertical="center"/>
    </xf>
    <xf numFmtId="0" fontId="7" fillId="0" borderId="20" xfId="10" applyFont="1" applyBorder="1" applyAlignment="1">
      <alignment horizontal="center" vertical="center"/>
    </xf>
    <xf numFmtId="0" fontId="7" fillId="0" borderId="19" xfId="10" applyFont="1" applyBorder="1" applyAlignment="1">
      <alignment horizontal="center" vertical="center"/>
    </xf>
    <xf numFmtId="0" fontId="7" fillId="0" borderId="33" xfId="10" applyFont="1" applyBorder="1" applyAlignment="1">
      <alignment horizontal="center" vertical="center"/>
    </xf>
    <xf numFmtId="0" fontId="7" fillId="0" borderId="0" xfId="10" applyFont="1" applyAlignment="1">
      <alignment horizontal="center" vertical="center"/>
    </xf>
    <xf numFmtId="0" fontId="7" fillId="0" borderId="32" xfId="10" applyFont="1" applyBorder="1" applyAlignment="1">
      <alignment horizontal="center" vertical="center"/>
    </xf>
    <xf numFmtId="0" fontId="7" fillId="0" borderId="29" xfId="10" applyFont="1" applyBorder="1" applyAlignment="1">
      <alignment horizontal="center" vertical="center"/>
    </xf>
    <xf numFmtId="0" fontId="7" fillId="0" borderId="11" xfId="10" applyFont="1" applyBorder="1" applyAlignment="1">
      <alignment horizontal="center" vertical="center"/>
    </xf>
    <xf numFmtId="0" fontId="7" fillId="0" borderId="28" xfId="10" applyFont="1" applyBorder="1" applyAlignment="1">
      <alignment horizontal="center" vertical="center"/>
    </xf>
    <xf numFmtId="0" fontId="14" fillId="0" borderId="27" xfId="10" applyFont="1" applyBorder="1" applyAlignment="1">
      <alignment horizontal="center" vertical="center"/>
    </xf>
    <xf numFmtId="0" fontId="14" fillId="0" borderId="26" xfId="10" applyFont="1" applyBorder="1" applyAlignment="1">
      <alignment horizontal="center" vertical="center"/>
    </xf>
    <xf numFmtId="0" fontId="14" fillId="0" borderId="25" xfId="10" applyFont="1" applyBorder="1" applyAlignment="1">
      <alignment horizontal="center" vertical="center"/>
    </xf>
    <xf numFmtId="0" fontId="6" fillId="0" borderId="23" xfId="10" applyFont="1" applyBorder="1" applyAlignment="1">
      <alignment horizontal="center" vertical="center" wrapText="1"/>
    </xf>
    <xf numFmtId="0" fontId="6" fillId="0" borderId="22" xfId="10" applyFont="1" applyBorder="1" applyAlignment="1">
      <alignment horizontal="center" vertical="center" wrapText="1"/>
    </xf>
    <xf numFmtId="0" fontId="6" fillId="0" borderId="24" xfId="10" applyFont="1" applyBorder="1" applyAlignment="1">
      <alignment horizontal="center" vertical="center" wrapText="1"/>
    </xf>
    <xf numFmtId="0" fontId="12" fillId="0" borderId="23" xfId="10" applyFont="1" applyBorder="1" applyAlignment="1">
      <alignment horizontal="center" vertical="center" wrapText="1"/>
    </xf>
    <xf numFmtId="0" fontId="7" fillId="0" borderId="22" xfId="10" applyFont="1" applyBorder="1" applyAlignment="1">
      <alignment horizontal="center" vertical="center" wrapText="1"/>
    </xf>
    <xf numFmtId="0" fontId="7" fillId="0" borderId="21" xfId="10" applyFont="1" applyBorder="1" applyAlignment="1">
      <alignment horizontal="center" vertical="center" wrapText="1"/>
    </xf>
    <xf numFmtId="0" fontId="6" fillId="0" borderId="1" xfId="24" applyFont="1" applyBorder="1" applyAlignment="1">
      <alignment horizontal="center" vertical="center"/>
    </xf>
    <xf numFmtId="0" fontId="6" fillId="0" borderId="7" xfId="10" applyFont="1" applyBorder="1" applyAlignment="1">
      <alignment vertical="center"/>
    </xf>
    <xf numFmtId="0" fontId="6" fillId="0" borderId="9" xfId="10" applyFont="1" applyBorder="1" applyAlignment="1">
      <alignment vertical="center"/>
    </xf>
    <xf numFmtId="0" fontId="6" fillId="0" borderId="8" xfId="10" applyFont="1" applyBorder="1" applyAlignment="1">
      <alignment vertical="center"/>
    </xf>
    <xf numFmtId="0" fontId="7" fillId="0" borderId="1" xfId="20" applyFont="1" applyBorder="1" applyAlignment="1">
      <alignment vertical="center" wrapText="1"/>
    </xf>
    <xf numFmtId="2" fontId="7" fillId="0" borderId="1" xfId="24" applyNumberFormat="1" applyFont="1" applyBorder="1" applyAlignment="1">
      <alignment horizontal="center" vertical="center" wrapText="1"/>
    </xf>
    <xf numFmtId="184" fontId="7" fillId="0" borderId="7" xfId="20" applyNumberFormat="1" applyFont="1" applyBorder="1" applyAlignment="1">
      <alignment horizontal="right" vertical="center" wrapText="1"/>
    </xf>
    <xf numFmtId="184" fontId="7" fillId="0" borderId="9" xfId="20" applyNumberFormat="1" applyFont="1" applyBorder="1" applyAlignment="1">
      <alignment horizontal="right" vertical="center" wrapText="1"/>
    </xf>
    <xf numFmtId="184" fontId="7" fillId="0" borderId="8" xfId="20" applyNumberFormat="1" applyFont="1" applyBorder="1" applyAlignment="1">
      <alignment horizontal="right" vertical="center" wrapText="1"/>
    </xf>
    <xf numFmtId="0" fontId="10" fillId="0" borderId="6" xfId="10" applyFont="1" applyBorder="1" applyAlignment="1">
      <alignment horizontal="center" vertical="center"/>
    </xf>
    <xf numFmtId="0" fontId="10" fillId="0" borderId="14" xfId="10" applyFont="1" applyBorder="1" applyAlignment="1">
      <alignment horizontal="center" vertical="center"/>
    </xf>
    <xf numFmtId="0" fontId="6" fillId="0" borderId="1" xfId="20" applyFont="1" applyBorder="1" applyAlignment="1">
      <alignment horizontal="center" vertical="center" wrapText="1"/>
    </xf>
    <xf numFmtId="187" fontId="6" fillId="0" borderId="1" xfId="23" applyNumberFormat="1" applyFont="1" applyFill="1" applyBorder="1" applyAlignment="1">
      <alignment horizontal="right" vertical="center"/>
    </xf>
    <xf numFmtId="0" fontId="6" fillId="0" borderId="12" xfId="20" applyFont="1" applyBorder="1" applyAlignment="1">
      <alignment horizontal="left" vertical="center"/>
    </xf>
    <xf numFmtId="0" fontId="6" fillId="0" borderId="11" xfId="20" applyFont="1" applyBorder="1" applyAlignment="1">
      <alignment horizontal="left" vertical="center"/>
    </xf>
    <xf numFmtId="0" fontId="12" fillId="0" borderId="1" xfId="20" applyFont="1" applyBorder="1" applyAlignment="1">
      <alignment horizontal="left" vertical="center"/>
    </xf>
    <xf numFmtId="0" fontId="7" fillId="0" borderId="1" xfId="20" applyFont="1" applyBorder="1" applyAlignment="1">
      <alignment horizontal="left" vertical="center"/>
    </xf>
    <xf numFmtId="0" fontId="6" fillId="0" borderId="1" xfId="20" applyFont="1" applyBorder="1" applyAlignment="1">
      <alignment horizontal="center" vertical="center"/>
    </xf>
    <xf numFmtId="0" fontId="6" fillId="0" borderId="7" xfId="20" applyFont="1" applyBorder="1" applyAlignment="1">
      <alignment horizontal="justify" vertical="center"/>
    </xf>
    <xf numFmtId="0" fontId="6" fillId="0" borderId="9" xfId="20" applyFont="1" applyBorder="1" applyAlignment="1">
      <alignment horizontal="justify" vertical="center"/>
    </xf>
    <xf numFmtId="0" fontId="6" fillId="0" borderId="8" xfId="20" applyFont="1" applyBorder="1" applyAlignment="1">
      <alignment horizontal="justify" vertical="center"/>
    </xf>
    <xf numFmtId="0" fontId="6" fillId="7" borderId="13" xfId="10" applyFont="1" applyFill="1" applyBorder="1" applyAlignment="1">
      <alignment horizontal="center" vertical="center"/>
    </xf>
    <xf numFmtId="0" fontId="6" fillId="7" borderId="13" xfId="10" applyFont="1" applyFill="1" applyBorder="1" applyAlignment="1">
      <alignment horizontal="center" vertical="center" wrapText="1"/>
    </xf>
    <xf numFmtId="188" fontId="6" fillId="7" borderId="13" xfId="21" applyNumberFormat="1" applyFont="1" applyFill="1" applyBorder="1" applyAlignment="1">
      <alignment horizontal="center" vertical="center" wrapText="1"/>
    </xf>
    <xf numFmtId="0" fontId="6" fillId="7" borderId="13" xfId="20" applyFont="1" applyFill="1" applyBorder="1" applyAlignment="1">
      <alignment horizontal="center" vertical="center"/>
    </xf>
    <xf numFmtId="0" fontId="6" fillId="0" borderId="1" xfId="10" applyFont="1" applyBorder="1" applyAlignment="1">
      <alignment horizontal="left" vertical="center" wrapText="1"/>
    </xf>
    <xf numFmtId="183" fontId="6" fillId="0" borderId="1" xfId="23" applyNumberFormat="1" applyFont="1" applyFill="1" applyBorder="1" applyAlignment="1">
      <alignment horizontal="right" vertical="center"/>
    </xf>
    <xf numFmtId="0" fontId="10" fillId="0" borderId="11" xfId="10" applyFont="1" applyBorder="1" applyAlignment="1">
      <alignment horizontal="center" vertical="center"/>
    </xf>
    <xf numFmtId="0" fontId="6" fillId="0" borderId="1" xfId="20" applyFont="1" applyBorder="1" applyAlignment="1">
      <alignment horizontal="justify" vertical="center" wrapText="1"/>
    </xf>
    <xf numFmtId="0" fontId="7" fillId="0" borderId="15" xfId="20" applyFont="1" applyBorder="1" applyAlignment="1">
      <alignment horizontal="left" vertical="center" wrapText="1"/>
    </xf>
    <xf numFmtId="0" fontId="7" fillId="0" borderId="6" xfId="20" applyFont="1" applyBorder="1" applyAlignment="1">
      <alignment horizontal="left" vertical="center" wrapText="1"/>
    </xf>
    <xf numFmtId="0" fontId="7" fillId="0" borderId="14" xfId="20" applyFont="1" applyBorder="1" applyAlignment="1">
      <alignment horizontal="left" vertical="center" wrapText="1"/>
    </xf>
    <xf numFmtId="0" fontId="7" fillId="0" borderId="17" xfId="20" applyFont="1" applyBorder="1" applyAlignment="1">
      <alignment horizontal="left" vertical="center" wrapText="1"/>
    </xf>
    <xf numFmtId="0" fontId="7" fillId="0" borderId="0" xfId="20" applyFont="1" applyAlignment="1">
      <alignment horizontal="left" vertical="center" wrapText="1"/>
    </xf>
    <xf numFmtId="0" fontId="7" fillId="0" borderId="16" xfId="20" applyFont="1" applyBorder="1" applyAlignment="1">
      <alignment horizontal="left" vertical="center" wrapText="1"/>
    </xf>
    <xf numFmtId="0" fontId="7" fillId="0" borderId="12" xfId="20" applyFont="1" applyBorder="1" applyAlignment="1">
      <alignment horizontal="left" vertical="center" wrapText="1"/>
    </xf>
    <xf numFmtId="0" fontId="7" fillId="0" borderId="11" xfId="20" applyFont="1" applyBorder="1" applyAlignment="1">
      <alignment horizontal="left" vertical="center" wrapText="1"/>
    </xf>
    <xf numFmtId="0" fontId="7" fillId="0" borderId="10" xfId="20" applyFont="1" applyBorder="1" applyAlignment="1">
      <alignment horizontal="left" vertical="center" wrapText="1"/>
    </xf>
    <xf numFmtId="0" fontId="6" fillId="0" borderId="5" xfId="20" applyFont="1" applyBorder="1" applyAlignment="1">
      <alignment horizontal="center" vertical="center" wrapText="1"/>
    </xf>
    <xf numFmtId="0" fontId="6" fillId="0" borderId="18" xfId="20" applyFont="1" applyBorder="1" applyAlignment="1">
      <alignment horizontal="center" vertical="center" wrapText="1"/>
    </xf>
    <xf numFmtId="0" fontId="6" fillId="0" borderId="13" xfId="20" applyFont="1" applyBorder="1" applyAlignment="1">
      <alignment horizontal="center" vertical="center" wrapText="1"/>
    </xf>
    <xf numFmtId="2" fontId="7" fillId="0" borderId="7" xfId="24" applyNumberFormat="1" applyFont="1" applyBorder="1" applyAlignment="1">
      <alignment horizontal="center" vertical="center" wrapText="1"/>
    </xf>
    <xf numFmtId="2" fontId="7" fillId="0" borderId="8" xfId="24" applyNumberFormat="1" applyFont="1" applyBorder="1" applyAlignment="1">
      <alignment horizontal="center" vertical="center" wrapText="1"/>
    </xf>
    <xf numFmtId="0" fontId="12" fillId="0" borderId="1" xfId="20" applyFont="1" applyBorder="1" applyAlignment="1">
      <alignment horizontal="left" vertical="center" wrapText="1"/>
    </xf>
    <xf numFmtId="0" fontId="7" fillId="0" borderId="1" xfId="20" applyFont="1" applyBorder="1" applyAlignment="1">
      <alignment horizontal="left" vertical="center" wrapText="1"/>
    </xf>
    <xf numFmtId="187" fontId="6" fillId="0" borderId="13" xfId="23" applyNumberFormat="1" applyFont="1" applyFill="1" applyBorder="1" applyAlignment="1">
      <alignment horizontal="right" vertical="center"/>
    </xf>
    <xf numFmtId="0" fontId="10" fillId="0" borderId="0" xfId="10" applyFont="1" applyAlignment="1">
      <alignment horizontal="center" vertical="center"/>
    </xf>
    <xf numFmtId="0" fontId="10" fillId="0" borderId="16" xfId="10" applyFont="1" applyBorder="1" applyAlignment="1">
      <alignment horizontal="center" vertical="center"/>
    </xf>
    <xf numFmtId="0" fontId="7" fillId="0" borderId="15" xfId="20" applyFont="1" applyBorder="1" applyAlignment="1">
      <alignment horizontal="left" vertical="center"/>
    </xf>
    <xf numFmtId="0" fontId="7" fillId="0" borderId="6" xfId="20" applyFont="1" applyBorder="1" applyAlignment="1">
      <alignment horizontal="left" vertical="center"/>
    </xf>
    <xf numFmtId="0" fontId="7" fillId="0" borderId="14" xfId="20" applyFont="1" applyBorder="1" applyAlignment="1">
      <alignment horizontal="left" vertical="center"/>
    </xf>
    <xf numFmtId="0" fontId="7" fillId="0" borderId="12" xfId="20" applyFont="1" applyBorder="1" applyAlignment="1">
      <alignment horizontal="left" vertical="center"/>
    </xf>
    <xf numFmtId="0" fontId="7" fillId="0" borderId="11" xfId="20" applyFont="1" applyBorder="1" applyAlignment="1">
      <alignment horizontal="left" vertical="center"/>
    </xf>
    <xf numFmtId="0" fontId="7" fillId="0" borderId="10" xfId="20" applyFont="1" applyBorder="1" applyAlignment="1">
      <alignment horizontal="left" vertical="center"/>
    </xf>
    <xf numFmtId="182" fontId="6" fillId="0" borderId="1" xfId="23" applyNumberFormat="1" applyFont="1" applyFill="1" applyBorder="1" applyAlignment="1">
      <alignment horizontal="right" vertical="center"/>
    </xf>
    <xf numFmtId="0" fontId="6" fillId="0" borderId="0" xfId="20" applyFont="1" applyAlignment="1">
      <alignment horizontal="center" vertical="center" wrapText="1"/>
    </xf>
    <xf numFmtId="182" fontId="6" fillId="0" borderId="0" xfId="23" applyNumberFormat="1" applyFont="1" applyFill="1" applyBorder="1" applyAlignment="1">
      <alignment horizontal="right" vertical="center"/>
    </xf>
    <xf numFmtId="0" fontId="6" fillId="0" borderId="1" xfId="20" applyFont="1" applyBorder="1" applyAlignment="1">
      <alignment horizontal="justify" vertical="center"/>
    </xf>
    <xf numFmtId="0" fontId="6" fillId="7" borderId="1" xfId="20" applyFont="1" applyFill="1" applyBorder="1" applyAlignment="1">
      <alignment horizontal="center" vertical="center"/>
    </xf>
    <xf numFmtId="182" fontId="6" fillId="7" borderId="1" xfId="20" applyNumberFormat="1" applyFont="1" applyFill="1" applyBorder="1" applyAlignment="1">
      <alignment horizontal="center" vertical="center" wrapText="1"/>
    </xf>
    <xf numFmtId="186" fontId="6" fillId="7" borderId="1" xfId="20" applyNumberFormat="1" applyFont="1" applyFill="1" applyBorder="1" applyAlignment="1">
      <alignment horizontal="center" vertical="center" wrapText="1"/>
    </xf>
    <xf numFmtId="0" fontId="7" fillId="0" borderId="7" xfId="20" applyFont="1" applyBorder="1" applyAlignment="1">
      <alignment horizontal="left" vertical="center" wrapText="1"/>
    </xf>
    <xf numFmtId="0" fontId="7" fillId="0" borderId="9" xfId="20" applyFont="1" applyBorder="1" applyAlignment="1">
      <alignment horizontal="left" vertical="center" wrapText="1"/>
    </xf>
    <xf numFmtId="0" fontId="7" fillId="0" borderId="8" xfId="20" applyFont="1" applyBorder="1" applyAlignment="1">
      <alignment horizontal="left" vertical="center" wrapText="1"/>
    </xf>
    <xf numFmtId="183" fontId="7" fillId="0" borderId="7" xfId="21" applyNumberFormat="1" applyFont="1" applyFill="1" applyBorder="1" applyAlignment="1">
      <alignment horizontal="right" vertical="center" wrapText="1"/>
    </xf>
    <xf numFmtId="183" fontId="7" fillId="0" borderId="8" xfId="21" applyNumberFormat="1" applyFont="1" applyFill="1" applyBorder="1" applyAlignment="1">
      <alignment horizontal="right" vertical="center" wrapText="1"/>
    </xf>
    <xf numFmtId="185" fontId="6" fillId="5" borderId="7" xfId="25" applyNumberFormat="1" applyFont="1" applyFill="1" applyBorder="1" applyAlignment="1">
      <alignment horizontal="center" vertical="center" wrapText="1"/>
    </xf>
    <xf numFmtId="185" fontId="6" fillId="5" borderId="8" xfId="25" applyNumberFormat="1" applyFont="1" applyFill="1" applyBorder="1" applyAlignment="1">
      <alignment horizontal="center" vertical="center" wrapText="1"/>
    </xf>
    <xf numFmtId="182" fontId="7" fillId="5" borderId="7" xfId="20" applyNumberFormat="1" applyFont="1" applyFill="1" applyBorder="1" applyAlignment="1">
      <alignment horizontal="right" vertical="center" wrapText="1"/>
    </xf>
    <xf numFmtId="182" fontId="7" fillId="5" borderId="9" xfId="20" applyNumberFormat="1" applyFont="1" applyFill="1" applyBorder="1" applyAlignment="1">
      <alignment horizontal="right" vertical="center" wrapText="1"/>
    </xf>
    <xf numFmtId="182" fontId="7" fillId="5" borderId="8" xfId="20" applyNumberFormat="1" applyFont="1" applyFill="1" applyBorder="1" applyAlignment="1">
      <alignment horizontal="right" vertical="center" wrapText="1"/>
    </xf>
    <xf numFmtId="187" fontId="7" fillId="5" borderId="7" xfId="21" applyNumberFormat="1" applyFont="1" applyFill="1" applyBorder="1" applyAlignment="1">
      <alignment horizontal="right" vertical="center" wrapText="1"/>
    </xf>
    <xf numFmtId="187" fontId="7" fillId="5" borderId="8" xfId="21" applyNumberFormat="1" applyFont="1" applyFill="1" applyBorder="1" applyAlignment="1">
      <alignment horizontal="right" vertical="center" wrapText="1"/>
    </xf>
    <xf numFmtId="0" fontId="7" fillId="0" borderId="7" xfId="20" applyFont="1" applyBorder="1" applyAlignment="1">
      <alignment vertical="center" wrapText="1"/>
    </xf>
    <xf numFmtId="0" fontId="7" fillId="0" borderId="9" xfId="20" applyFont="1" applyBorder="1" applyAlignment="1">
      <alignment vertical="center" wrapText="1"/>
    </xf>
    <xf numFmtId="0" fontId="7" fillId="0" borderId="8" xfId="20" applyFont="1" applyBorder="1" applyAlignment="1">
      <alignment vertical="center" wrapText="1"/>
    </xf>
    <xf numFmtId="0" fontId="6" fillId="0" borderId="7" xfId="20" applyFont="1" applyBorder="1" applyAlignment="1">
      <alignment horizontal="center" vertical="center" wrapText="1"/>
    </xf>
    <xf numFmtId="0" fontId="6" fillId="0" borderId="9" xfId="20" applyFont="1" applyBorder="1" applyAlignment="1">
      <alignment horizontal="center" vertical="center" wrapText="1"/>
    </xf>
    <xf numFmtId="0" fontId="6" fillId="0" borderId="8" xfId="20" applyFont="1" applyBorder="1" applyAlignment="1">
      <alignment horizontal="center" vertical="center" wrapText="1"/>
    </xf>
    <xf numFmtId="187" fontId="6" fillId="0" borderId="7" xfId="23" applyNumberFormat="1" applyFont="1" applyFill="1" applyBorder="1" applyAlignment="1">
      <alignment horizontal="right" vertical="center"/>
    </xf>
    <xf numFmtId="187" fontId="6" fillId="0" borderId="8" xfId="23" applyNumberFormat="1" applyFont="1" applyFill="1" applyBorder="1" applyAlignment="1">
      <alignment horizontal="right" vertical="center"/>
    </xf>
    <xf numFmtId="0" fontId="7" fillId="0" borderId="15" xfId="20" applyFont="1" applyBorder="1" applyAlignment="1">
      <alignment horizontal="justify" vertical="center" wrapText="1"/>
    </xf>
    <xf numFmtId="0" fontId="7" fillId="0" borderId="6" xfId="20" applyFont="1" applyBorder="1" applyAlignment="1">
      <alignment horizontal="justify" vertical="center" wrapText="1"/>
    </xf>
    <xf numFmtId="0" fontId="7" fillId="0" borderId="14" xfId="20" applyFont="1" applyBorder="1" applyAlignment="1">
      <alignment horizontal="justify" vertical="center" wrapText="1"/>
    </xf>
    <xf numFmtId="0" fontId="7" fillId="0" borderId="12" xfId="20" applyFont="1" applyBorder="1" applyAlignment="1">
      <alignment horizontal="justify" vertical="center" wrapText="1"/>
    </xf>
    <xf numFmtId="0" fontId="7" fillId="0" borderId="11" xfId="20" applyFont="1" applyBorder="1" applyAlignment="1">
      <alignment horizontal="justify" vertical="center" wrapText="1"/>
    </xf>
    <xf numFmtId="0" fontId="7" fillId="0" borderId="10" xfId="20" applyFont="1" applyBorder="1" applyAlignment="1">
      <alignment horizontal="justify" vertical="center" wrapText="1"/>
    </xf>
    <xf numFmtId="183" fontId="6" fillId="0" borderId="1" xfId="21" applyNumberFormat="1" applyFont="1" applyFill="1" applyBorder="1" applyAlignment="1">
      <alignment horizontal="right" vertical="center" wrapText="1"/>
    </xf>
    <xf numFmtId="0" fontId="8" fillId="6" borderId="6" xfId="20" applyFont="1" applyFill="1" applyBorder="1" applyAlignment="1">
      <alignment horizontal="center" vertical="center" wrapText="1"/>
    </xf>
    <xf numFmtId="10" fontId="8" fillId="6" borderId="1" xfId="2" applyNumberFormat="1" applyFont="1" applyFill="1" applyBorder="1" applyAlignment="1">
      <alignment horizontal="center" vertical="center" wrapText="1"/>
    </xf>
    <xf numFmtId="0" fontId="6" fillId="0" borderId="43" xfId="29" applyFont="1" applyBorder="1" applyAlignment="1">
      <alignment horizontal="center" vertical="top" wrapText="1"/>
    </xf>
    <xf numFmtId="0" fontId="6" fillId="0" borderId="44" xfId="29" applyFont="1" applyBorder="1" applyAlignment="1">
      <alignment horizontal="center" vertical="top" wrapText="1"/>
    </xf>
    <xf numFmtId="0" fontId="6" fillId="0" borderId="45" xfId="29" applyFont="1" applyBorder="1" applyAlignment="1">
      <alignment horizontal="center" vertical="top" wrapText="1"/>
    </xf>
    <xf numFmtId="0" fontId="14" fillId="0" borderId="46" xfId="35" applyFont="1" applyBorder="1" applyAlignment="1">
      <alignment horizontal="center" vertical="center"/>
    </xf>
    <xf numFmtId="0" fontId="14" fillId="0" borderId="47" xfId="35" applyFont="1" applyBorder="1" applyAlignment="1">
      <alignment horizontal="center" vertical="center"/>
    </xf>
    <xf numFmtId="194" fontId="18" fillId="0" borderId="48" xfId="36" applyNumberFormat="1" applyFont="1" applyBorder="1" applyAlignment="1">
      <alignment horizontal="center" vertical="center"/>
    </xf>
    <xf numFmtId="194" fontId="18" fillId="0" borderId="36" xfId="36" applyNumberFormat="1" applyFont="1" applyBorder="1" applyAlignment="1">
      <alignment horizontal="center" vertical="center"/>
    </xf>
    <xf numFmtId="194" fontId="18" fillId="0" borderId="35" xfId="36" applyNumberFormat="1" applyFont="1" applyBorder="1" applyAlignment="1">
      <alignment horizontal="center" vertical="center"/>
    </xf>
    <xf numFmtId="15" fontId="7" fillId="0" borderId="47" xfId="29" applyNumberFormat="1" applyFont="1" applyBorder="1" applyAlignment="1">
      <alignment horizontal="center" vertical="center"/>
    </xf>
    <xf numFmtId="15" fontId="7" fillId="0" borderId="49" xfId="29" applyNumberFormat="1" applyFont="1" applyBorder="1" applyAlignment="1">
      <alignment horizontal="center" vertical="center"/>
    </xf>
    <xf numFmtId="0" fontId="14" fillId="0" borderId="50" xfId="35" applyFont="1" applyBorder="1" applyAlignment="1">
      <alignment horizontal="center" vertical="center"/>
    </xf>
    <xf numFmtId="0" fontId="14" fillId="0" borderId="51" xfId="35" applyFont="1" applyBorder="1" applyAlignment="1">
      <alignment horizontal="center" vertical="center"/>
    </xf>
    <xf numFmtId="0" fontId="14" fillId="0" borderId="52" xfId="35" applyFont="1" applyBorder="1" applyAlignment="1">
      <alignment horizontal="center" vertical="center"/>
    </xf>
    <xf numFmtId="0" fontId="7" fillId="0" borderId="51" xfId="29" applyFont="1" applyBorder="1" applyAlignment="1">
      <alignment horizontal="center" vertical="center"/>
    </xf>
    <xf numFmtId="0" fontId="7" fillId="0" borderId="52" xfId="29" applyFont="1" applyBorder="1" applyAlignment="1">
      <alignment horizontal="center" vertical="center"/>
    </xf>
    <xf numFmtId="0" fontId="6" fillId="0" borderId="23" xfId="29" applyFont="1" applyBorder="1" applyAlignment="1">
      <alignment horizontal="center" vertical="center"/>
    </xf>
    <xf numFmtId="0" fontId="6" fillId="0" borderId="21" xfId="29" applyFont="1" applyBorder="1" applyAlignment="1">
      <alignment horizontal="center" vertical="center"/>
    </xf>
    <xf numFmtId="0" fontId="22" fillId="0" borderId="65" xfId="29" applyFont="1" applyBorder="1" applyAlignment="1">
      <alignment horizontal="center" vertical="center" wrapText="1"/>
    </xf>
    <xf numFmtId="0" fontId="22" fillId="0" borderId="22" xfId="29" applyFont="1" applyBorder="1" applyAlignment="1">
      <alignment horizontal="center" vertical="center" wrapText="1"/>
    </xf>
    <xf numFmtId="0" fontId="22" fillId="0" borderId="24" xfId="29" applyFont="1" applyBorder="1" applyAlignment="1">
      <alignment horizontal="center" vertical="center" wrapText="1"/>
    </xf>
    <xf numFmtId="0" fontId="14" fillId="0" borderId="39" xfId="29" applyFont="1" applyBorder="1" applyAlignment="1">
      <alignment horizontal="center" vertical="center"/>
    </xf>
    <xf numFmtId="0" fontId="14" fillId="0" borderId="40" xfId="29" applyFont="1" applyBorder="1" applyAlignment="1">
      <alignment horizontal="center" vertical="center"/>
    </xf>
    <xf numFmtId="0" fontId="14" fillId="0" borderId="41" xfId="29" applyFont="1" applyBorder="1" applyAlignment="1">
      <alignment horizontal="center" vertical="center"/>
    </xf>
    <xf numFmtId="0" fontId="20" fillId="5" borderId="7" xfId="29" applyFont="1" applyFill="1" applyBorder="1" applyAlignment="1">
      <alignment horizontal="center" vertical="center" wrapText="1"/>
    </xf>
    <xf numFmtId="0" fontId="20" fillId="5" borderId="8" xfId="29" applyFont="1" applyFill="1" applyBorder="1" applyAlignment="1">
      <alignment horizontal="center" vertical="center" wrapText="1"/>
    </xf>
    <xf numFmtId="193" fontId="21" fillId="0" borderId="1" xfId="29" applyNumberFormat="1" applyFont="1" applyBorder="1" applyAlignment="1">
      <alignment horizontal="right" vertical="center" wrapText="1"/>
    </xf>
    <xf numFmtId="0" fontId="18" fillId="0" borderId="23" xfId="29" applyFont="1" applyBorder="1" applyAlignment="1">
      <alignment horizontal="center" vertical="center"/>
    </xf>
    <xf numFmtId="0" fontId="18" fillId="0" borderId="24" xfId="29" applyFont="1" applyBorder="1" applyAlignment="1">
      <alignment horizontal="center" vertical="center"/>
    </xf>
    <xf numFmtId="0" fontId="15" fillId="0" borderId="23" xfId="29" applyFont="1" applyBorder="1" applyAlignment="1">
      <alignment horizontal="center" vertical="center" wrapText="1"/>
    </xf>
    <xf numFmtId="0" fontId="16" fillId="0" borderId="22" xfId="29" applyFont="1" applyBorder="1" applyAlignment="1">
      <alignment horizontal="center" vertical="center" wrapText="1"/>
    </xf>
    <xf numFmtId="0" fontId="16" fillId="0" borderId="24" xfId="29" applyFont="1" applyBorder="1" applyAlignment="1">
      <alignment horizontal="center" vertical="center" wrapText="1"/>
    </xf>
    <xf numFmtId="193" fontId="21" fillId="0" borderId="7" xfId="29" applyNumberFormat="1" applyFont="1" applyBorder="1" applyAlignment="1">
      <alignment horizontal="right" vertical="center" wrapText="1"/>
    </xf>
    <xf numFmtId="193" fontId="21" fillId="0" borderId="8" xfId="29" applyNumberFormat="1" applyFont="1" applyBorder="1" applyAlignment="1">
      <alignment horizontal="right" vertical="center" wrapText="1"/>
    </xf>
    <xf numFmtId="0" fontId="16" fillId="0" borderId="0" xfId="29" applyFont="1" applyAlignment="1">
      <alignment horizontal="center" vertical="center"/>
    </xf>
    <xf numFmtId="0" fontId="18" fillId="0" borderId="13" xfId="29" applyFont="1" applyBorder="1" applyAlignment="1">
      <alignment horizontal="center" vertical="center" wrapText="1"/>
    </xf>
    <xf numFmtId="0" fontId="18" fillId="0" borderId="27" xfId="29" applyFont="1" applyBorder="1" applyAlignment="1">
      <alignment horizontal="center" vertical="center"/>
    </xf>
    <xf numFmtId="0" fontId="18" fillId="0" borderId="25" xfId="29" applyFont="1" applyBorder="1" applyAlignment="1">
      <alignment horizontal="center" vertical="center"/>
    </xf>
    <xf numFmtId="0" fontId="20" fillId="0" borderId="7" xfId="29" applyFont="1" applyBorder="1" applyAlignment="1">
      <alignment horizontal="center" vertical="center" wrapText="1"/>
    </xf>
    <xf numFmtId="0" fontId="20" fillId="0" borderId="9" xfId="29" applyFont="1" applyBorder="1" applyAlignment="1">
      <alignment horizontal="center" vertical="center" wrapText="1"/>
    </xf>
    <xf numFmtId="0" fontId="20" fillId="5" borderId="5" xfId="29" applyFont="1" applyFill="1" applyBorder="1" applyAlignment="1">
      <alignment horizontal="center" vertical="center" wrapText="1"/>
    </xf>
    <xf numFmtId="0" fontId="20" fillId="0" borderId="7" xfId="29" applyFont="1" applyBorder="1" applyAlignment="1">
      <alignment vertical="center" wrapText="1"/>
    </xf>
    <xf numFmtId="0" fontId="20" fillId="0" borderId="9" xfId="29" applyFont="1" applyBorder="1" applyAlignment="1">
      <alignment vertical="center" wrapText="1"/>
    </xf>
    <xf numFmtId="0" fontId="19" fillId="0" borderId="7" xfId="29" applyFont="1" applyBorder="1" applyAlignment="1">
      <alignment horizontal="left" vertical="center" wrapText="1"/>
    </xf>
    <xf numFmtId="0" fontId="19" fillId="0" borderId="8" xfId="29" applyFont="1" applyBorder="1" applyAlignment="1">
      <alignment horizontal="left" vertical="center" wrapText="1"/>
    </xf>
    <xf numFmtId="0" fontId="20" fillId="0" borderId="6" xfId="29" applyFont="1" applyBorder="1" applyAlignment="1">
      <alignment vertical="center" wrapText="1"/>
    </xf>
    <xf numFmtId="0" fontId="20" fillId="5" borderId="1" xfId="29" applyFont="1" applyFill="1" applyBorder="1" applyAlignment="1">
      <alignment horizontal="center" vertical="center" wrapText="1"/>
    </xf>
    <xf numFmtId="0" fontId="18" fillId="0" borderId="37" xfId="28" applyFont="1" applyBorder="1" applyAlignment="1">
      <alignment horizontal="center" vertical="center"/>
    </xf>
    <xf numFmtId="0" fontId="18" fillId="0" borderId="36" xfId="28" applyFont="1" applyBorder="1" applyAlignment="1">
      <alignment horizontal="center" vertical="center"/>
    </xf>
    <xf numFmtId="0" fontId="18" fillId="0" borderId="35" xfId="28" applyFont="1" applyBorder="1" applyAlignment="1">
      <alignment horizontal="center" vertical="center"/>
    </xf>
    <xf numFmtId="0" fontId="18" fillId="0" borderId="31" xfId="10" applyFont="1" applyBorder="1" applyAlignment="1">
      <alignment horizontal="center" vertical="center"/>
    </xf>
    <xf numFmtId="0" fontId="18" fillId="0" borderId="9" xfId="10" applyFont="1" applyBorder="1" applyAlignment="1">
      <alignment horizontal="center" vertical="center"/>
    </xf>
    <xf numFmtId="0" fontId="18" fillId="0" borderId="30" xfId="10" applyFont="1" applyBorder="1" applyAlignment="1">
      <alignment horizontal="center" vertical="center"/>
    </xf>
    <xf numFmtId="0" fontId="18" fillId="0" borderId="27" xfId="10" applyFont="1" applyBorder="1" applyAlignment="1">
      <alignment horizontal="center" vertical="center"/>
    </xf>
    <xf numFmtId="0" fontId="18" fillId="0" borderId="26" xfId="10" applyFont="1" applyBorder="1" applyAlignment="1">
      <alignment horizontal="center" vertical="center"/>
    </xf>
    <xf numFmtId="0" fontId="18" fillId="0" borderId="25" xfId="10" applyFont="1" applyBorder="1" applyAlignment="1">
      <alignment horizontal="center" vertical="center"/>
    </xf>
    <xf numFmtId="0" fontId="15" fillId="0" borderId="0" xfId="29" applyFont="1" applyAlignment="1">
      <alignment horizontal="left" vertical="center" wrapText="1"/>
    </xf>
    <xf numFmtId="0" fontId="20" fillId="0" borderId="7" xfId="29" applyFont="1" applyBorder="1" applyAlignment="1">
      <alignment horizontal="left" vertical="center" wrapText="1"/>
    </xf>
    <xf numFmtId="0" fontId="20" fillId="0" borderId="9" xfId="29" applyFont="1" applyBorder="1" applyAlignment="1">
      <alignment horizontal="left" vertical="center" wrapText="1"/>
    </xf>
    <xf numFmtId="0" fontId="20" fillId="0" borderId="0" xfId="29" applyFont="1" applyAlignment="1">
      <alignment horizontal="left" vertical="center" wrapText="1"/>
    </xf>
    <xf numFmtId="0" fontId="22" fillId="0" borderId="42" xfId="29" applyFont="1" applyBorder="1" applyAlignment="1">
      <alignment horizontal="center" vertical="center" wrapText="1"/>
    </xf>
    <xf numFmtId="0" fontId="22" fillId="0" borderId="40" xfId="29" applyFont="1" applyBorder="1" applyAlignment="1">
      <alignment horizontal="center" vertical="center" wrapText="1"/>
    </xf>
    <xf numFmtId="0" fontId="6" fillId="0" borderId="7" xfId="39" applyFont="1" applyBorder="1" applyAlignment="1">
      <alignment horizontal="center" vertical="center"/>
    </xf>
    <xf numFmtId="0" fontId="6" fillId="0" borderId="9" xfId="39" applyFont="1" applyBorder="1" applyAlignment="1">
      <alignment horizontal="center" vertical="center"/>
    </xf>
    <xf numFmtId="0" fontId="25" fillId="5" borderId="48" xfId="39" applyFont="1" applyFill="1" applyBorder="1" applyAlignment="1">
      <alignment horizontal="center" vertical="center" wrapText="1"/>
    </xf>
    <xf numFmtId="0" fontId="25" fillId="5" borderId="36" xfId="39" applyFont="1" applyFill="1" applyBorder="1" applyAlignment="1">
      <alignment horizontal="center" vertical="center" wrapText="1"/>
    </xf>
    <xf numFmtId="0" fontId="6" fillId="5" borderId="47" xfId="39" applyFont="1" applyFill="1" applyBorder="1" applyAlignment="1">
      <alignment horizontal="center" vertical="center" wrapText="1"/>
    </xf>
    <xf numFmtId="0" fontId="6" fillId="5" borderId="51" xfId="39" applyFont="1" applyFill="1" applyBorder="1" applyAlignment="1">
      <alignment horizontal="center" vertical="center" wrapText="1"/>
    </xf>
    <xf numFmtId="0" fontId="6" fillId="5" borderId="49" xfId="39" applyFont="1" applyFill="1" applyBorder="1" applyAlignment="1">
      <alignment horizontal="center" vertical="center"/>
    </xf>
    <xf numFmtId="0" fontId="6" fillId="5" borderId="52" xfId="39" applyFont="1" applyFill="1" applyBorder="1" applyAlignment="1">
      <alignment horizontal="center" vertical="center"/>
    </xf>
    <xf numFmtId="4" fontId="6" fillId="0" borderId="7" xfId="39" applyNumberFormat="1" applyFont="1" applyBorder="1" applyAlignment="1">
      <alignment horizontal="center" vertical="center"/>
    </xf>
    <xf numFmtId="4" fontId="6" fillId="0" borderId="9" xfId="39" applyNumberFormat="1" applyFont="1" applyBorder="1" applyAlignment="1">
      <alignment horizontal="center" vertical="center"/>
    </xf>
    <xf numFmtId="0" fontId="6" fillId="5" borderId="46" xfId="39" applyFont="1" applyFill="1" applyBorder="1" applyAlignment="1">
      <alignment horizontal="center" vertical="center"/>
    </xf>
    <xf numFmtId="0" fontId="6" fillId="5" borderId="50" xfId="39" applyFont="1" applyFill="1" applyBorder="1" applyAlignment="1">
      <alignment horizontal="center" vertical="center"/>
    </xf>
    <xf numFmtId="0" fontId="6" fillId="5" borderId="47" xfId="39" applyFont="1" applyFill="1" applyBorder="1" applyAlignment="1">
      <alignment horizontal="center" vertical="center"/>
    </xf>
    <xf numFmtId="0" fontId="6" fillId="5" borderId="51" xfId="39" applyFont="1" applyFill="1" applyBorder="1" applyAlignment="1">
      <alignment horizontal="center" vertical="center"/>
    </xf>
    <xf numFmtId="0" fontId="24" fillId="0" borderId="39" xfId="29" applyFont="1" applyBorder="1" applyAlignment="1">
      <alignment horizontal="center" vertical="center"/>
    </xf>
    <xf numFmtId="0" fontId="24" fillId="0" borderId="53" xfId="29" applyFont="1" applyBorder="1" applyAlignment="1">
      <alignment horizontal="center" vertical="center"/>
    </xf>
    <xf numFmtId="0" fontId="12" fillId="0" borderId="42" xfId="39" applyFont="1" applyBorder="1" applyAlignment="1">
      <alignment horizontal="center" vertical="center" wrapText="1"/>
    </xf>
    <xf numFmtId="0" fontId="7" fillId="0" borderId="40" xfId="39" applyFont="1" applyBorder="1" applyAlignment="1">
      <alignment horizontal="center" vertical="center" wrapText="1"/>
    </xf>
    <xf numFmtId="0" fontId="7" fillId="0" borderId="41" xfId="39" applyFont="1" applyBorder="1" applyAlignment="1">
      <alignment horizontal="center" vertical="center" wrapText="1"/>
    </xf>
    <xf numFmtId="0" fontId="20" fillId="0" borderId="8" xfId="29" applyFont="1" applyBorder="1" applyAlignment="1">
      <alignment horizontal="center" vertical="center" wrapText="1"/>
    </xf>
    <xf numFmtId="0" fontId="6" fillId="0" borderId="1" xfId="39" applyFont="1" applyBorder="1" applyAlignment="1">
      <alignment horizontal="center" vertical="center"/>
    </xf>
    <xf numFmtId="0" fontId="9" fillId="0" borderId="7" xfId="29" applyFont="1" applyBorder="1" applyAlignment="1">
      <alignment horizontal="center" vertical="center"/>
    </xf>
    <xf numFmtId="0" fontId="9" fillId="0" borderId="9" xfId="29" applyFont="1" applyBorder="1" applyAlignment="1">
      <alignment horizontal="center" vertical="center"/>
    </xf>
    <xf numFmtId="0" fontId="6" fillId="0" borderId="0" xfId="39" applyFont="1" applyBorder="1" applyAlignment="1">
      <alignment horizontal="center" vertical="center"/>
    </xf>
    <xf numFmtId="0" fontId="12" fillId="0" borderId="34" xfId="29" applyFont="1" applyBorder="1" applyAlignment="1">
      <alignment horizontal="center"/>
    </xf>
    <xf numFmtId="0" fontId="12" fillId="0" borderId="19" xfId="29" applyFont="1" applyBorder="1" applyAlignment="1">
      <alignment horizontal="center"/>
    </xf>
    <xf numFmtId="0" fontId="12" fillId="0" borderId="33" xfId="29" applyFont="1" applyBorder="1" applyAlignment="1">
      <alignment horizontal="center"/>
    </xf>
    <xf numFmtId="0" fontId="12" fillId="0" borderId="32" xfId="29" applyFont="1" applyBorder="1" applyAlignment="1">
      <alignment horizontal="center"/>
    </xf>
    <xf numFmtId="0" fontId="23" fillId="0" borderId="39" xfId="29" applyFont="1" applyBorder="1" applyAlignment="1">
      <alignment horizontal="center" vertical="center"/>
    </xf>
    <xf numFmtId="0" fontId="23" fillId="0" borderId="41" xfId="29" applyFont="1" applyBorder="1" applyAlignment="1">
      <alignment horizontal="center" vertical="center"/>
    </xf>
  </cellXfs>
  <cellStyles count="45">
    <cellStyle name="Millares [0]" xfId="11" builtinId="6"/>
    <cellStyle name="Millares [0] 2" xfId="15" xr:uid="{00000000-0005-0000-0000-000001000000}"/>
    <cellStyle name="Millares 13 2 5 2" xfId="21" xr:uid="{00000000-0005-0000-0000-000002000000}"/>
    <cellStyle name="Millares 2" xfId="7" xr:uid="{00000000-0005-0000-0000-000003000000}"/>
    <cellStyle name="Millares 28" xfId="34" xr:uid="{00000000-0005-0000-0000-000004000000}"/>
    <cellStyle name="Millares 3" xfId="16" xr:uid="{00000000-0005-0000-0000-000005000000}"/>
    <cellStyle name="Millares 5 3" xfId="26" xr:uid="{00000000-0005-0000-0000-000006000000}"/>
    <cellStyle name="Millares_CALCULO DEL AIU-2012" xfId="43" xr:uid="{00000000-0005-0000-0000-000007000000}"/>
    <cellStyle name="Millares_PRESUPUESTO  AMBIENTAL Y SOCIAL anexo 8A 2" xfId="25" xr:uid="{00000000-0005-0000-0000-000008000000}"/>
    <cellStyle name="Millares_PRESUPUESTOS Preliminares 2" xfId="23" xr:uid="{00000000-0005-0000-0000-000009000000}"/>
    <cellStyle name="Moneda" xfId="12" builtinId="4"/>
    <cellStyle name="Moneda [0]" xfId="1" builtinId="7"/>
    <cellStyle name="Moneda [0] 2" xfId="30" xr:uid="{00000000-0005-0000-0000-00000C000000}"/>
    <cellStyle name="Moneda [0] 3" xfId="14" xr:uid="{00000000-0005-0000-0000-00000D000000}"/>
    <cellStyle name="Moneda [0] 3 2" xfId="31" xr:uid="{00000000-0005-0000-0000-00000E000000}"/>
    <cellStyle name="Moneda 15" xfId="38" xr:uid="{00000000-0005-0000-0000-00000F000000}"/>
    <cellStyle name="Moneda 2" xfId="6" xr:uid="{00000000-0005-0000-0000-000010000000}"/>
    <cellStyle name="Moneda 2 2" xfId="19" xr:uid="{00000000-0005-0000-0000-000011000000}"/>
    <cellStyle name="Moneda 3" xfId="17" xr:uid="{00000000-0005-0000-0000-000012000000}"/>
    <cellStyle name="Moneda_PPTO TOTAL-VERSION-15-OCT-2009" xfId="40" xr:uid="{00000000-0005-0000-0000-000013000000}"/>
    <cellStyle name="Normal" xfId="0" builtinId="0"/>
    <cellStyle name="Normal 10" xfId="3" xr:uid="{00000000-0005-0000-0000-000015000000}"/>
    <cellStyle name="Normal 10 2 2" xfId="29" xr:uid="{00000000-0005-0000-0000-000016000000}"/>
    <cellStyle name="Normal 11" xfId="28" xr:uid="{00000000-0005-0000-0000-000017000000}"/>
    <cellStyle name="Normal 12 2" xfId="10" xr:uid="{00000000-0005-0000-0000-000018000000}"/>
    <cellStyle name="Normal 2" xfId="4" xr:uid="{00000000-0005-0000-0000-000019000000}"/>
    <cellStyle name="Normal 2 10" xfId="9" xr:uid="{00000000-0005-0000-0000-00001A000000}"/>
    <cellStyle name="Normal 2 2 5" xfId="8" xr:uid="{00000000-0005-0000-0000-00001B000000}"/>
    <cellStyle name="Normal 3" xfId="5" xr:uid="{00000000-0005-0000-0000-00001C000000}"/>
    <cellStyle name="Normal 3 2" xfId="44" xr:uid="{00000000-0005-0000-0000-00001D000000}"/>
    <cellStyle name="Normal 8 2" xfId="13" xr:uid="{00000000-0005-0000-0000-00001E000000}"/>
    <cellStyle name="Normal_BASE DE DATOS PRESUPUESTOS REV.3 DICIEMBRE 2006 2" xfId="18" xr:uid="{00000000-0005-0000-0000-00001F000000}"/>
    <cellStyle name="Normal_CALCULO DEL AIU 2011" xfId="42" xr:uid="{00000000-0005-0000-0000-000020000000}"/>
    <cellStyle name="Normal_CALCULO DEL AIU 2011_revisar" xfId="36" xr:uid="{00000000-0005-0000-0000-000021000000}"/>
    <cellStyle name="Normal_PPTO-ETAPA- I-07-SEPTIEMBRE-12" xfId="35" xr:uid="{00000000-0005-0000-0000-000022000000}"/>
    <cellStyle name="Normal_Presup AIU FdC PMT Amb Obra Redes" xfId="39" xr:uid="{00000000-0005-0000-0000-000023000000}"/>
    <cellStyle name="Normal_PRESUPUESTO Ambiental_PPTO-CANTON NORTE KR 11 100-106 + ALAMEDA-16-OCTUBRE-2012" xfId="24" xr:uid="{00000000-0005-0000-0000-000024000000}"/>
    <cellStyle name="Normal_Presupuesto STED3" xfId="33" xr:uid="{00000000-0005-0000-0000-000025000000}"/>
    <cellStyle name="Normal_PRESUPUESTOS Preliminares_PPTO-ETAPA- I-16-MAYO-12-PREPLIEGO" xfId="20" xr:uid="{00000000-0005-0000-0000-000026000000}"/>
    <cellStyle name="Porcentaje" xfId="2" builtinId="5"/>
    <cellStyle name="Porcentaje 2 2" xfId="27" xr:uid="{00000000-0005-0000-0000-000028000000}"/>
    <cellStyle name="Porcentaje 2 4 2" xfId="22" xr:uid="{00000000-0005-0000-0000-000029000000}"/>
    <cellStyle name="Porcentaje 2 4 2 2" xfId="41" xr:uid="{00000000-0005-0000-0000-00002A000000}"/>
    <cellStyle name="Porcentaje 7" xfId="32" xr:uid="{00000000-0005-0000-0000-00002B000000}"/>
    <cellStyle name="Porcentual_CALCULO DEL AIU-2012" xfId="37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12.xml"/><Relationship Id="rId34" Type="http://schemas.openxmlformats.org/officeDocument/2006/relationships/externalLink" Target="externalLinks/externalLink25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externalLink" Target="externalLinks/externalLink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3147060</xdr:colOff>
      <xdr:row>2</xdr:row>
      <xdr:rowOff>83820</xdr:rowOff>
    </xdr:from>
    <xdr:to>
      <xdr:col>4</xdr:col>
      <xdr:colOff>288218</xdr:colOff>
      <xdr:row>8</xdr:row>
      <xdr:rowOff>58614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A07D66-2EB5-4B35-847A-059D607DC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87140" y="342900"/>
          <a:ext cx="1141658" cy="7444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3147060</xdr:colOff>
      <xdr:row>2</xdr:row>
      <xdr:rowOff>83820</xdr:rowOff>
    </xdr:from>
    <xdr:to>
      <xdr:col>4</xdr:col>
      <xdr:colOff>288218</xdr:colOff>
      <xdr:row>8</xdr:row>
      <xdr:rowOff>50994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7B94CF-D379-4893-880E-4DD76AA4E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4310" y="369570"/>
          <a:ext cx="1027358" cy="8244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366713</xdr:colOff>
      <xdr:row>1</xdr:row>
      <xdr:rowOff>66675</xdr:rowOff>
    </xdr:from>
    <xdr:to>
      <xdr:col>7</xdr:col>
      <xdr:colOff>112959</xdr:colOff>
      <xdr:row>10</xdr:row>
      <xdr:rowOff>1464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22FDF5-91E3-4C8B-92B2-8E9F4C760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33876" y="157163"/>
          <a:ext cx="1141658" cy="7444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60960</xdr:colOff>
      <xdr:row>1</xdr:row>
      <xdr:rowOff>32128</xdr:rowOff>
    </xdr:from>
    <xdr:to>
      <xdr:col>13</xdr:col>
      <xdr:colOff>82478</xdr:colOff>
      <xdr:row>3</xdr:row>
      <xdr:rowOff>233873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3F96724-96FE-41DE-8E03-9959FAA80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215008"/>
          <a:ext cx="1080698" cy="7046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738885</xdr:colOff>
      <xdr:row>1</xdr:row>
      <xdr:rowOff>82063</xdr:rowOff>
    </xdr:from>
    <xdr:to>
      <xdr:col>11</xdr:col>
      <xdr:colOff>467912</xdr:colOff>
      <xdr:row>4</xdr:row>
      <xdr:rowOff>70338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C6FE1C-353C-1146-A611-46D5F1F50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98500" y="334109"/>
          <a:ext cx="1141658" cy="7444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607380</xdr:colOff>
      <xdr:row>1</xdr:row>
      <xdr:rowOff>33130</xdr:rowOff>
    </xdr:from>
    <xdr:to>
      <xdr:col>10</xdr:col>
      <xdr:colOff>1055518</xdr:colOff>
      <xdr:row>3</xdr:row>
      <xdr:rowOff>245165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70A497-3FDD-4379-B970-AA4DCE120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17032" y="265043"/>
          <a:ext cx="1097495" cy="715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679938</xdr:colOff>
      <xdr:row>1</xdr:row>
      <xdr:rowOff>82061</xdr:rowOff>
    </xdr:from>
    <xdr:to>
      <xdr:col>11</xdr:col>
      <xdr:colOff>408965</xdr:colOff>
      <xdr:row>4</xdr:row>
      <xdr:rowOff>70337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7F8ADC-D6D6-4723-B053-CF8C8E38B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7492" y="316523"/>
          <a:ext cx="1141658" cy="74441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493058</xdr:colOff>
      <xdr:row>1</xdr:row>
      <xdr:rowOff>29226</xdr:rowOff>
    </xdr:from>
    <xdr:to>
      <xdr:col>13</xdr:col>
      <xdr:colOff>971328</xdr:colOff>
      <xdr:row>3</xdr:row>
      <xdr:rowOff>242390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031073-6219-4405-B3BB-43AC5FE9B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85811" y="307132"/>
          <a:ext cx="1096835" cy="7151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719958</xdr:colOff>
      <xdr:row>1</xdr:row>
      <xdr:rowOff>57806</xdr:rowOff>
    </xdr:from>
    <xdr:to>
      <xdr:col>11</xdr:col>
      <xdr:colOff>453230</xdr:colOff>
      <xdr:row>4</xdr:row>
      <xdr:rowOff>45475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25F533-2D51-4D7D-831A-3830C7014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34248" y="294289"/>
          <a:ext cx="1141658" cy="7444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%20up-diego%20m\PRESUPUESTOS%20STED\Puente%20Manitas\VERSION%20FINAL\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back%20up-diego%20m/PRESUPUESTOS%20STED/Puente%20Manitas/VERSION%20FINAL/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MaCaroCar/Documents/PERSONAL%20MACAROCAR/PPTO%20PRELIMINAR%20PPL/APU%20VOL%2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Stf006/QA/OFERTAS/7422/DPTO/CIVIL/7422CWXL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gel%202006\PROCESOS_LIC_PAV_LOC\LICITACION_PPL_4_GRUPOS\PRESUPUESTOS_26_06_06\PRESUP_DEFINITIVOS_4G\PRESUP_PRECIOS_UNIFICADOS_OK\PRESUPUESTO%205-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presupuesto%20idu/CANTIDADES%20OBRA/comunicaciones/PTTO%20COMUNICACIONES%2014-ABR-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Familia%20Monsalvo%20D&#237;az/Equipo%20Anterior/Rossana/CONSULTORIA/2009/Insumos%2020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frodrig4\Downloads\untitled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Naos/ingenieria%20idrd$/3%20-Proceso%20de%20contratracion/2019/Miguel/PARQUE%20TIMIZA/Calculo%20Interno/Timiza%2010.000%20ajustada/_P%20Matriz%20Timiza%2010%20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TRONCAL%2010/PRESUPUESTO/RECIBIDA/PRESUPUESTO/An&#225;lisis%20de%20precios%20unitarios/Datos%20b&#225;sico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cmcarden1/Mis%20documentos/MARIA%20CAROLINA/PRESUPUESTO/CONSTRUCCI&#211;N/CALI%20TUNA%20BAJA/1.%20PRESUPUESTO%20CALI%20TUNA%20BAJA%20FI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nica.chipatecua\Downloads\FOIC02_REPORTE_V_2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Escritorio/PP/PP%20no%20usados/1&#186;%20de%20Mayo%20con%2049C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los%20renos/AppData/Local/Temp/Temp1_TK7%20Presupuesto%20redes%20secas.zip/TK7%20Presupuesto%20redes%20secas/Secci&#243;n%207%20Tel&#233;fono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mgonzal3\Documents\MFGA\BASES%20PLANTILLAS%20PARA%20ESTIMACION\Plantilla%20Dise&#241;o%20e%20Interv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PUENTES%20IDU%20IDU%202020/PUENTE%20ARANDA/PRESUPUESTO%20PUENTES%20Oct%201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PUENTES%20IDU%20IDU%202020/FICHAS%20CONSERVACION%20G1%20INDICES%20DISE&#209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st y Dis"/>
      <sheetName val="Fondo Ensayos"/>
      <sheetName val="Obra puente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</sheetNames>
    <sheetDataSet>
      <sheetData sheetId="0" refreshError="1">
        <row r="105">
          <cell r="J105">
            <v>0.2394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uente 12 m"/>
      <sheetName val="Puente 9 m"/>
      <sheetName val="Puente 6 m"/>
      <sheetName val="RESUMEN"/>
      <sheetName val="EST Y DIS"/>
      <sheetName val="INTERVENTORIA TOTAL"/>
      <sheetName val="COSTOS DIRECTOS OBRA"/>
    </sheetNames>
    <sheetDataSet>
      <sheetData sheetId="0" refreshError="1">
        <row r="121">
          <cell r="I121">
            <v>0.38901636299385434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uadrillas"/>
      <sheetName val="Jornal"/>
      <sheetName val="Materiales"/>
      <sheetName val="Personal"/>
      <sheetName val="Equipo"/>
      <sheetName val="Transporte"/>
      <sheetName val="FP"/>
    </sheetNames>
    <sheetDataSet>
      <sheetData sheetId="0" refreshError="1">
        <row r="8">
          <cell r="B8">
            <v>2.8888699999999998</v>
          </cell>
        </row>
        <row r="11">
          <cell r="B11">
            <v>2.25027</v>
          </cell>
        </row>
      </sheetData>
      <sheetData sheetId="1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2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Personal"/>
      <sheetName val="CostProyect"/>
      <sheetName val="Polizas"/>
      <sheetName val="EnsayosLab y Campamento"/>
      <sheetName val="Impue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deras"/>
      <sheetName val="Secciones"/>
      <sheetName val="Datos básicos"/>
      <sheetName val="valor m2"/>
      <sheetName val="Norte"/>
      <sheetName val="Banderas (2)"/>
      <sheetName val="Banderas (3)"/>
      <sheetName val="codigos"/>
      <sheetName val="REPLANTEO"/>
    </sheetNames>
    <sheetDataSet>
      <sheetData sheetId="0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Circuitos"/>
    </sheetNames>
    <sheetDataSet>
      <sheetData sheetId="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RESUMEN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Datos"/>
    </sheetNames>
    <sheetDataSet>
      <sheetData sheetId="0" refreshError="1">
        <row r="2">
          <cell r="B2" t="str">
            <v>Localización y replanteo</v>
          </cell>
          <cell r="C2" t="str">
            <v>M2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RESUMEN PRECIOS"/>
      <sheetName val="UNITARIOS"/>
      <sheetName val="Av. Cali K4+880 - K4+970"/>
      <sheetName val="SOCIAL"/>
      <sheetName val="AJUSTE"/>
      <sheetName val="PMT"/>
      <sheetName val="AIU PMT"/>
      <sheetName val="ITEMS"/>
    </sheetNames>
    <sheetDataSet>
      <sheetData sheetId="0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Control"/>
      <sheetName val="Reporte Actualización firmas"/>
    </sheetNames>
    <sheetDataSet>
      <sheetData sheetId="0">
        <row r="44">
          <cell r="P44" t="str">
            <v>RESERVADO</v>
          </cell>
        </row>
        <row r="45">
          <cell r="P45" t="str">
            <v>EN EJECUCIÓN</v>
          </cell>
        </row>
        <row r="46">
          <cell r="P46" t="str">
            <v>SUSPENDIDO</v>
          </cell>
        </row>
        <row r="47">
          <cell r="P47" t="str">
            <v>TERMINADO</v>
          </cell>
        </row>
        <row r="48">
          <cell r="P48" t="str">
            <v>EXCLUIDO</v>
          </cell>
        </row>
        <row r="51">
          <cell r="I51" t="str">
            <v>ESTUDIOS Y DISEÑOS</v>
          </cell>
        </row>
        <row r="52">
          <cell r="I52" t="str">
            <v>DIAGNOSTICO</v>
          </cell>
        </row>
        <row r="53">
          <cell r="I53" t="str">
            <v>CONSTRUCCIÓN</v>
          </cell>
        </row>
        <row r="54">
          <cell r="I54" t="str">
            <v>MANTENIMIENTO RUTINARIO</v>
          </cell>
        </row>
        <row r="55">
          <cell r="I55" t="str">
            <v>MANTENIMIENTO PERIÓDICO</v>
          </cell>
        </row>
        <row r="56">
          <cell r="I56" t="str">
            <v>REHABILITACIÓN</v>
          </cell>
        </row>
        <row r="57">
          <cell r="I57" t="str">
            <v>MEJORAMIENTO CON MATERIAL FRESADO</v>
          </cell>
        </row>
        <row r="58">
          <cell r="I58" t="str">
            <v>RECONSTRUCCIÓN</v>
          </cell>
        </row>
        <row r="59">
          <cell r="I59" t="str">
            <v>SEÑALIZACIÓN</v>
          </cell>
        </row>
        <row r="60">
          <cell r="I60" t="str">
            <v>ACCIONES DE MOVILIDAD</v>
          </cell>
        </row>
        <row r="61">
          <cell r="I61" t="str">
            <v>PARCHEO</v>
          </cell>
        </row>
        <row r="62">
          <cell r="I62" t="str">
            <v>BACHEO</v>
          </cell>
        </row>
      </sheetData>
      <sheetData sheetId="1"/>
      <sheetData sheetId="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1o de mayo con 73a "/>
      <sheetName val="Presup Av 68 con 64"/>
      <sheetName val="Presup Av 68 con 10"/>
      <sheetName val="Presup Clle 63 con 50"/>
      <sheetName val="AIU"/>
    </sheetNames>
    <sheetDataSet>
      <sheetData sheetId="0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 t="str">
            <v/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 t="str">
            <v/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 t="str">
            <v/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 t="str">
            <v/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 t="str">
            <v/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 t="str">
            <v/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 t="str">
            <v/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 t="str">
            <v/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 t="str">
            <v/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 t="str">
            <v/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 t="str">
            <v/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 t="str">
            <v/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 t="str">
            <v/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 t="str">
            <v/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 t="str">
            <v/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 t="str">
            <v/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 t="str">
            <v/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 t="str">
            <v/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 t="str">
            <v/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 t="str">
            <v/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 t="str">
            <v/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 t="str">
            <v/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 t="str">
            <v/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 t="str">
            <v/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 t="str">
            <v/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 t="str">
            <v/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 t="str">
            <v/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 t="str">
            <v/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 t="str">
            <v/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 t="str">
            <v/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 t="str">
            <v/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 t="str">
            <v/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 t="str">
            <v/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 t="str">
            <v/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 t="str">
            <v/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 t="str">
            <v/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 t="str">
            <v/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 t="str">
            <v/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 t="str">
            <v/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 t="str">
            <v/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 t="str">
            <v/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 t="str">
            <v/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 t="str">
            <v/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 t="str">
            <v/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 t="str">
            <v/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 t="str">
            <v/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 t="str">
            <v/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 t="str">
            <v/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 t="str">
            <v/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 t="str">
            <v/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 t="str">
            <v/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 t="str">
            <v/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 t="str">
            <v/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 t="str">
            <v/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 t="str">
            <v/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 t="str">
            <v/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 t="str">
            <v/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 t="str">
            <v/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 t="str">
            <v/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 t="str">
            <v/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 t="str">
            <v/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 t="str">
            <v/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 t="str">
            <v/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 t="str">
            <v/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 t="str">
            <v/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 t="str">
            <v/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 t="str">
            <v/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 t="str">
            <v/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 t="str">
            <v/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 t="str">
            <v/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 t="str">
            <v/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 t="str">
            <v/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 t="str">
            <v/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 t="str">
            <v/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 t="str">
            <v/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 t="str">
            <v/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 t="str">
            <v/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 t="str">
            <v/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 t="str">
            <v/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 t="str">
            <v/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 t="str">
            <v/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 t="str">
            <v/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 t="str">
            <v/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 t="str">
            <v/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 t="str">
            <v/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 t="str">
            <v/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 t="str">
            <v/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 t="str">
            <v/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 t="str">
            <v/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 t="str">
            <v/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 t="str">
            <v/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 t="str">
            <v/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 t="str">
            <v/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 t="str">
            <v/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 t="str">
            <v/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 t="str">
            <v/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 t="str">
            <v/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 t="str">
            <v/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 t="str">
            <v/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 t="str">
            <v/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 t="str">
            <v/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 t="str">
            <v/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 t="str">
            <v/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 t="str">
            <v/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 t="str">
            <v/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 t="str">
            <v/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 t="str">
            <v/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 t="str">
            <v/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 t="str">
            <v/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 t="str">
            <v/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 t="str">
            <v/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 t="str">
            <v/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 t="str">
            <v/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 t="str">
            <v/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 t="str">
            <v/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 t="str">
            <v/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 t="str">
            <v/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 t="str">
            <v/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 t="str">
            <v/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 t="str">
            <v/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 t="str">
            <v/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 t="str">
            <v/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 t="str">
            <v/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 t="str">
            <v/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 t="str">
            <v/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 t="str">
            <v/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 t="str">
            <v/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 t="str">
            <v/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 t="str">
            <v/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 t="str">
            <v/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 t="str">
            <v/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 t="str">
            <v/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 t="str">
            <v/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 t="str">
            <v/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 t="str">
            <v/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 t="str">
            <v/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 t="str">
            <v/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 t="str">
            <v/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 t="str">
            <v/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 t="str">
            <v/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 t="str">
            <v/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 t="str">
            <v/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 t="str">
            <v/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 t="str">
            <v/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 t="str">
            <v/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 t="str">
            <v/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 t="str">
            <v/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 t="str">
            <v/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 t="str">
            <v/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 t="str">
            <v/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 t="str">
            <v/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 t="str">
            <v/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 t="str">
            <v/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 t="str">
            <v/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 t="str">
            <v/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 t="str">
            <v/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 t="str">
            <v/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 t="str">
            <v/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 t="str">
            <v/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 t="str">
            <v/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 t="str">
            <v/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 t="str">
            <v/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 t="str">
            <v/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 t="str">
            <v/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 t="str">
            <v/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 t="str">
            <v/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 t="str">
            <v/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 t="str">
            <v/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 t="str">
            <v/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 t="str">
            <v/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 t="str">
            <v/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 t="str">
            <v/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 t="str">
            <v/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 t="str">
            <v/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 t="str">
            <v/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 t="str">
            <v/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 t="str">
            <v/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 t="str">
            <v/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 t="str">
            <v/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 t="str">
            <v/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 t="str">
            <v/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 t="str">
            <v/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 t="str">
            <v/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 t="str">
            <v/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 t="str">
            <v/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 t="str">
            <v/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 t="str">
            <v/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 t="str">
            <v/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 t="str">
            <v/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 t="str">
            <v/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 t="str">
            <v/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 t="str">
            <v/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 t="str">
            <v/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 t="str">
            <v/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 t="str">
            <v/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 t="str">
            <v/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 t="str">
            <v/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 t="str">
            <v/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 t="str">
            <v/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 t="str">
            <v/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 t="str">
            <v/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 t="str">
            <v/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 t="str">
            <v/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 t="str">
            <v/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 t="str">
            <v/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 t="str">
            <v/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 t="str">
            <v/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 t="str">
            <v/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 t="str">
            <v/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 t="str">
            <v/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 t="str">
            <v/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 t="str">
            <v/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 t="str">
            <v/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 t="str">
            <v/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 t="str">
            <v/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 t="str">
            <v/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 t="str">
            <v/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 t="str">
            <v/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 t="str">
            <v/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 t="str">
            <v/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 t="str">
            <v/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 t="str">
            <v/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 t="str">
            <v/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 t="str">
            <v/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 t="str">
            <v/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 t="str">
            <v/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 t="str">
            <v/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 t="str">
            <v/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 t="str">
            <v/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 t="str">
            <v/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 t="str">
            <v/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 t="str">
            <v/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 t="str">
            <v/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 t="str">
            <v/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 t="str">
            <v/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 t="str">
            <v/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 t="str">
            <v/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 t="str">
            <v/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 t="str">
            <v/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 t="str">
            <v/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 t="str">
            <v/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 t="str">
            <v/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 t="str">
            <v/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 t="str">
            <v/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 t="str">
            <v/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 t="str">
            <v/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 t="str">
            <v/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 t="str">
            <v/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 t="str">
            <v/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 t="str">
            <v/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 t="str">
            <v/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 t="str">
            <v/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 t="str">
            <v/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 t="str">
            <v/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 t="str">
            <v/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 t="str">
            <v/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 t="str">
            <v/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 t="str">
            <v/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 t="str">
            <v/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 t="str">
            <v/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 t="str">
            <v/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 t="str">
            <v/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 t="str">
            <v/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 t="str">
            <v/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 t="str">
            <v/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 t="str">
            <v/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 t="str">
            <v/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 t="str">
            <v/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 t="str">
            <v/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 t="str">
            <v/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 t="str">
            <v/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 t="str">
            <v/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 t="str">
            <v/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 t="str">
            <v/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 t="str">
            <v/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 t="str">
            <v/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 t="str">
            <v/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 t="str">
            <v/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 t="str">
            <v/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 t="str">
            <v/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 t="str">
            <v/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 t="str">
            <v/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 t="str">
            <v/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 t="str">
            <v/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 t="str">
            <v/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 t="str">
            <v/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 t="str">
            <v/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 t="str">
            <v/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 t="str">
            <v/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 t="str">
            <v/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 t="str">
            <v/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 t="str">
            <v/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 t="str">
            <v/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 t="str">
            <v/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 t="str">
            <v/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 t="str">
            <v/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 t="str">
            <v/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 t="str">
            <v/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 t="str">
            <v/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 t="str">
            <v/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 t="str">
            <v/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 t="str">
            <v/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 t="str">
            <v/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 t="str">
            <v/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 t="str">
            <v/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 t="str">
            <v/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 t="str">
            <v/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 t="str">
            <v/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 t="str">
            <v/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 t="str">
            <v/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 t="str">
            <v/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 t="str">
            <v/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 t="str">
            <v/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 t="str">
            <v/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 t="str">
            <v/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 t="str">
            <v/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 t="str">
            <v/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 t="str">
            <v/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 t="str">
            <v/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 t="str">
            <v/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 t="str">
            <v/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 t="str">
            <v/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 t="str">
            <v/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 t="str">
            <v/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 t="str">
            <v/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 t="str">
            <v/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 t="str">
            <v/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 t="str">
            <v/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 t="str">
            <v/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 t="str">
            <v/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 t="str">
            <v/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 t="str">
            <v/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 t="str">
            <v/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 t="str">
            <v/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 t="str">
            <v/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 t="str">
            <v/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 t="str">
            <v/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 t="str">
            <v/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 t="str">
            <v/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 t="str">
            <v/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 t="str">
            <v/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 t="str">
            <v/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 t="str">
            <v/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 t="str">
            <v/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 t="str">
            <v/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 t="str">
            <v/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 t="str">
            <v/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 t="str">
            <v/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 t="str">
            <v/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 t="str">
            <v/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 t="str">
            <v/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 t="str">
            <v/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 t="str">
            <v/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 t="str">
            <v/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 t="str">
            <v/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 t="str">
            <v/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 t="str">
            <v/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 t="str">
            <v/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 t="str">
            <v/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 t="str">
            <v/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 t="str">
            <v/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 t="str">
            <v/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 t="str">
            <v/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 t="str">
            <v/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 t="str">
            <v/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 t="str">
            <v/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 t="str">
            <v/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 t="str">
            <v/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 t="str">
            <v/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 t="str">
            <v/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 t="str">
            <v/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 t="str">
            <v/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 t="str">
            <v/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 t="str">
            <v/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 t="str">
            <v/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 t="str">
            <v/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 t="str">
            <v/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 t="str">
            <v/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 t="str">
            <v/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 t="str">
            <v/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 t="str">
            <v/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 t="str">
            <v/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 t="str">
            <v/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 t="str">
            <v/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 t="str">
            <v/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 t="str">
            <v/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 t="str">
            <v/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 t="str">
            <v/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 t="str">
            <v/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 t="str">
            <v/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 t="str">
            <v/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 t="str">
            <v/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 t="str">
            <v/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 t="str">
            <v/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 t="str">
            <v/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 t="str">
            <v/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 t="str">
            <v/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 t="str">
            <v/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 t="str">
            <v/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 t="str">
            <v/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 t="str">
            <v/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 t="str">
            <v/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 t="str">
            <v/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 t="str">
            <v/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 t="str">
            <v/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 t="str">
            <v/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 t="str">
            <v/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 t="str">
            <v/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 t="str">
            <v/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 t="str">
            <v/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 t="str">
            <v/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 t="str">
            <v/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 t="str">
            <v/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 t="str">
            <v/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 t="str">
            <v/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 t="str">
            <v/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 t="str">
            <v/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 t="str">
            <v/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 t="str">
            <v/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 t="str">
            <v/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 t="str">
            <v/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 t="str">
            <v/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 t="str">
            <v/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 t="str">
            <v/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 t="str">
            <v/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 t="str">
            <v/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 t="str">
            <v/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 t="str">
            <v/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 t="str">
            <v/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 t="str">
            <v/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 t="str">
            <v/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 t="str">
            <v/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 t="str">
            <v/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 t="str">
            <v/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 t="str">
            <v/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 t="str">
            <v/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 t="str">
            <v/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 t="str">
            <v/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 t="str">
            <v/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 t="str">
            <v/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 t="str">
            <v/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 t="str">
            <v/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 t="str">
            <v/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 t="str">
            <v/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 t="str">
            <v/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 t="str">
            <v/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 t="str">
            <v/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 t="str">
            <v/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 t="str">
            <v/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 t="str">
            <v/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 t="str">
            <v/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 t="str">
            <v/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 t="str">
            <v/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 t="str">
            <v/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 t="str">
            <v/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 t="str">
            <v/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 t="str">
            <v/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 t="str">
            <v/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 t="str">
            <v/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 t="str">
            <v/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 t="str">
            <v/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 t="str">
            <v/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 t="str">
            <v/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 t="str">
            <v/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 t="str">
            <v/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 t="str">
            <v/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 t="str">
            <v/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 t="str">
            <v/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 t="str">
            <v/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 t="str">
            <v/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 t="str">
            <v/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 t="str">
            <v/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 t="str">
            <v/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 t="str">
            <v/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 t="str">
            <v/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 t="str">
            <v/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 t="str">
            <v/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 t="str">
            <v/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 t="str">
            <v/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 t="str">
            <v/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 t="str">
            <v/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 t="str">
            <v/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 t="str">
            <v/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 t="str">
            <v/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 t="str">
            <v/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 t="str">
            <v/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 t="str">
            <v/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 t="str">
            <v/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 t="str">
            <v/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 t="str">
            <v/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 t="str">
            <v/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 t="str">
            <v/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 t="str">
            <v/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 t="str">
            <v/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 t="str">
            <v/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 t="str">
            <v/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 t="str">
            <v/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 t="str">
            <v/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 t="str">
            <v/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 t="str">
            <v/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 t="str">
            <v/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 t="str">
            <v/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 t="str">
            <v/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 t="str">
            <v/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 t="str">
            <v/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 t="str">
            <v/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 t="str">
            <v/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 t="str">
            <v/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 t="str">
            <v/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 t="str">
            <v/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 t="str">
            <v/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 t="str">
            <v/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 t="str">
            <v/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 t="str">
            <v/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 t="str">
            <v/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 t="str">
            <v/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 t="str">
            <v/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 t="str">
            <v/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 t="str">
            <v/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 t="str">
            <v/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 t="str">
            <v/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 t="str">
            <v/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 t="str">
            <v/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 t="str">
            <v/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 t="str">
            <v/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 t="str">
            <v/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 t="str">
            <v/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 t="str">
            <v/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 t="str">
            <v/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 t="str">
            <v/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 t="str">
            <v/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 t="str">
            <v/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 t="str">
            <v/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 t="str">
            <v/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 t="str">
            <v/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 t="str">
            <v/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 t="str">
            <v/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 t="str">
            <v/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 t="str">
            <v/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 t="str">
            <v/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 t="str">
            <v/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 t="str">
            <v/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 t="str">
            <v/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 t="str">
            <v/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 t="str">
            <v/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 t="str">
            <v/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 t="str">
            <v/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 t="str">
            <v/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 t="str">
            <v/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 t="str">
            <v/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 t="str">
            <v/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 t="str">
            <v/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 t="str">
            <v/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 t="str">
            <v/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 t="str">
            <v/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 t="str">
            <v/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 t="str">
            <v/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 t="str">
            <v/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 t="str">
            <v/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 t="str">
            <v/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 t="str">
            <v/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 t="str">
            <v/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 t="str">
            <v/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 t="str">
            <v/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 t="str">
            <v/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 t="str">
            <v/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 t="str">
            <v/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 t="str">
            <v/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 t="str">
            <v/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 t="str">
            <v/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 t="str">
            <v/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 t="str">
            <v/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 t="str">
            <v/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 t="str">
            <v/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 t="str">
            <v/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 t="str">
            <v/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 t="str">
            <v/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 t="str">
            <v/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 t="str">
            <v/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 t="str">
            <v/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 t="str">
            <v/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 t="str">
            <v/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 t="str">
            <v/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 t="str">
            <v/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 t="str">
            <v/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 t="str">
            <v/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 t="str">
            <v/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 t="str">
            <v/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 t="str">
            <v/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 t="str">
            <v/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 t="str">
            <v/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 t="str">
            <v/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 t="str">
            <v/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 t="str">
            <v/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 t="str">
            <v/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 t="str">
            <v/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 t="str">
            <v/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 t="str">
            <v/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 t="str">
            <v/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 t="str">
            <v/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 t="str">
            <v/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 t="str">
            <v/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 t="str">
            <v/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 t="str">
            <v/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 t="str">
            <v/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 t="str">
            <v/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 t="str">
            <v/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 t="str">
            <v/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 t="str">
            <v/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 t="str">
            <v/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 t="str">
            <v/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 t="str">
            <v/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 t="str">
            <v/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 t="str">
            <v/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 t="str">
            <v/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 t="str">
            <v/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 t="str">
            <v/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 t="str">
            <v/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 t="str">
            <v/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 t="str">
            <v/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 t="str">
            <v/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 t="str">
            <v/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 t="str">
            <v/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 t="str">
            <v/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 t="str">
            <v/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 t="str">
            <v/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 t="str">
            <v/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 t="str">
            <v/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 t="str">
            <v/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 t="str">
            <v/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 t="str">
            <v/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 t="str">
            <v/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 t="str">
            <v/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 t="str">
            <v/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 t="str">
            <v/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 t="str">
            <v/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 t="str">
            <v/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 t="str">
            <v/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 t="str">
            <v/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 t="str">
            <v/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 t="str">
            <v/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 t="str">
            <v/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 t="str">
            <v/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 t="str">
            <v/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 t="str">
            <v/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 t="str">
            <v/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 t="str">
            <v/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 t="str">
            <v/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 t="str">
            <v/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 t="str">
            <v/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 t="str">
            <v/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 t="str">
            <v/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 t="str">
            <v/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 t="str">
            <v/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 t="str">
            <v/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 t="str">
            <v/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 t="str">
            <v/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 t="str">
            <v/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 t="str">
            <v/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 t="str">
            <v/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 t="str">
            <v/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 t="str">
            <v/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 t="str">
            <v/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 t="str">
            <v/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 t="str">
            <v/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 t="str">
            <v/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 t="str">
            <v/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 t="str">
            <v/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 t="str">
            <v/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 t="str">
            <v/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 t="str">
            <v/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 t="str">
            <v/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 t="str">
            <v/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 t="str">
            <v/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 t="str">
            <v/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 t="str">
            <v/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 t="str">
            <v/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 t="str">
            <v/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 t="str">
            <v/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 t="str">
            <v/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 t="str">
            <v/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 t="str">
            <v/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 t="str">
            <v/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 t="str">
            <v/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 t="str">
            <v/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 t="str">
            <v/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 t="str">
            <v/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 t="str">
            <v/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 t="str">
            <v/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 t="str">
            <v/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 t="str">
            <v/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 t="str">
            <v/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 t="str">
            <v/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 t="str">
            <v/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 t="str">
            <v/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 t="str">
            <v/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 t="str">
            <v/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 t="str">
            <v/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 t="str">
            <v/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 t="str">
            <v/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 t="str">
            <v/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 t="str">
            <v/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 t="str">
            <v/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 t="str">
            <v/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 t="str">
            <v/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 t="str">
            <v/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 t="str">
            <v/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 t="str">
            <v/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 t="str">
            <v/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 t="str">
            <v/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 t="str">
            <v/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 t="str">
            <v/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 t="str">
            <v/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 t="str">
            <v/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 t="str">
            <v/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 t="str">
            <v/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 t="str">
            <v/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 t="str">
            <v/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 t="str">
            <v/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 t="str">
            <v/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 t="str">
            <v/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 t="str">
            <v/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 t="str">
            <v/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 t="str">
            <v/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 t="str">
            <v/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 t="str">
            <v/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 t="str">
            <v/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 t="str">
            <v/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 t="str">
            <v/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 t="str">
            <v/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 t="str">
            <v/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 t="str">
            <v/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 t="str">
            <v/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 t="str">
            <v/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 t="str">
            <v/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 t="str">
            <v/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 t="str">
            <v/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 t="str">
            <v/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 t="str">
            <v/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 t="str">
            <v/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 t="str">
            <v/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 t="str">
            <v/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 t="str">
            <v/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 t="str">
            <v/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 t="str">
            <v/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 t="str">
            <v/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 t="str">
            <v/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 t="str">
            <v/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 t="str">
            <v/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 t="str">
            <v/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 t="str">
            <v/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 t="str">
            <v/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 t="str">
            <v/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 t="str">
            <v/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 t="str">
            <v/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 t="str">
            <v/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 t="str">
            <v/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 t="str">
            <v/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 t="str">
            <v/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 t="str">
            <v/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 t="str">
            <v/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 t="str">
            <v/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 t="str">
            <v/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 t="str">
            <v/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 t="str">
            <v/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 t="str">
            <v/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 t="str">
            <v/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 t="str">
            <v/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 t="str">
            <v/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 t="str">
            <v/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 t="str">
            <v/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 t="str">
            <v/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 t="str">
            <v/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 t="str">
            <v/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 t="str">
            <v/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 t="str">
            <v/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 t="str">
            <v/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 t="str">
            <v/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 t="str">
            <v/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 t="str">
            <v/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 t="str">
            <v/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 t="str">
            <v/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 t="str">
            <v/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 t="str">
            <v/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 t="str">
            <v/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 t="str">
            <v/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 t="str">
            <v/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 t="str">
            <v/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 t="str">
            <v/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 t="str">
            <v/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 t="str">
            <v/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 t="str">
            <v/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 t="str">
            <v/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 t="str">
            <v/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 t="str">
            <v/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 t="str">
            <v/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 t="str">
            <v/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 t="str">
            <v/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 t="str">
            <v/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 t="str">
            <v/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 t="str">
            <v/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 t="str">
            <v/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 t="str">
            <v/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 t="str">
            <v/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 t="str">
            <v/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 t="str">
            <v/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 t="str">
            <v/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 t="str">
            <v/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 t="str">
            <v/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 t="str">
            <v/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 t="str">
            <v/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 t="str">
            <v/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 t="str">
            <v/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 t="str">
            <v/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 t="str">
            <v/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 t="str">
            <v/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 t="str">
            <v/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 t="str">
            <v/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 t="str">
            <v/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 t="str">
            <v/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 t="str">
            <v/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 t="str">
            <v/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 t="str">
            <v/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 t="str">
            <v/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 t="str">
            <v/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 t="str">
            <v/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 t="str">
            <v/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 t="str">
            <v/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 t="str">
            <v/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 t="str">
            <v/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 t="str">
            <v/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 t="str">
            <v/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 t="str">
            <v/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 t="str">
            <v/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 t="str">
            <v/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 t="str">
            <v/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 t="str">
            <v/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 t="str">
            <v/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 t="str">
            <v/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 t="str">
            <v/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 t="str">
            <v/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 t="str">
            <v/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 t="str">
            <v/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 t="str">
            <v/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 t="str">
            <v/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 t="str">
            <v/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 t="str">
            <v/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 t="str">
            <v/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 t="str">
            <v/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 t="str">
            <v/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 t="str">
            <v/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 t="str">
            <v/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 t="str">
            <v/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 t="str">
            <v/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 t="str">
            <v/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 t="str">
            <v/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 t="str">
            <v/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 t="str">
            <v/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 t="str">
            <v/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 t="str">
            <v/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 t="str">
            <v/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 t="str">
            <v/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 t="str">
            <v/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 t="str">
            <v/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 t="str">
            <v/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 t="str">
            <v/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 t="str">
            <v/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 t="str">
            <v/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 t="str">
            <v/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 t="str">
            <v/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 t="str">
            <v/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 t="str">
            <v/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 t="str">
            <v/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 t="str">
            <v/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 t="str">
            <v/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 t="str">
            <v/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 t="str">
            <v/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 t="str">
            <v/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 t="str">
            <v/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 t="str">
            <v/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 t="str">
            <v/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 t="str">
            <v/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 t="str">
            <v/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 t="str">
            <v/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 t="str">
            <v/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 t="str">
            <v/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 t="str">
            <v/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 t="str">
            <v/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 t="str">
            <v/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 t="str">
            <v/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 t="str">
            <v/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 t="str">
            <v/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 t="str">
            <v/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 t="str">
            <v/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 t="str">
            <v/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 t="str">
            <v/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 t="str">
            <v/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 t="str">
            <v/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 t="str">
            <v/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 t="str">
            <v/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 t="str">
            <v/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 t="str">
            <v/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 t="str">
            <v/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 t="str">
            <v/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 t="str">
            <v/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 t="str">
            <v/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 t="str">
            <v/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 t="str">
            <v/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 t="str">
            <v/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 t="str">
            <v/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 t="str">
            <v/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 t="str">
            <v/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 t="str">
            <v/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 t="str">
            <v/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 t="str">
            <v/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 t="str">
            <v/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 t="str">
            <v/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 t="str">
            <v/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 t="str">
            <v/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 t="str">
            <v/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 t="str">
            <v/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 t="str">
            <v/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 t="str">
            <v/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 t="str">
            <v/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 t="str">
            <v/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 t="str">
            <v/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 t="str">
            <v/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 t="str">
            <v/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 t="str">
            <v/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 t="str">
            <v/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 t="str">
            <v/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 t="str">
            <v/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 t="str">
            <v/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 t="str">
            <v/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 t="str">
            <v/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 t="str">
            <v/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 t="str">
            <v/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 t="str">
            <v/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 t="str">
            <v/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 t="str">
            <v/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 t="str">
            <v/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 t="str">
            <v/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 t="str">
            <v/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 t="str">
            <v/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 t="str">
            <v/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 t="str">
            <v/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 t="str">
            <v/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 t="str">
            <v/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 t="str">
            <v/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 t="str">
            <v/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 t="str">
            <v/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 t="str">
            <v/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 t="str">
            <v/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 t="str">
            <v/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 t="str">
            <v/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 t="str">
            <v/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 t="str">
            <v/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 t="str">
            <v/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 t="str">
            <v/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 t="str">
            <v/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 t="str">
            <v/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 t="str">
            <v/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 t="str">
            <v/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 t="str">
            <v/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 t="str">
            <v/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 t="str">
            <v/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 t="str">
            <v/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 t="str">
            <v/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 t="str">
            <v/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 t="str">
            <v/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 t="str">
            <v/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 t="str">
            <v/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 t="str">
            <v/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 t="str">
            <v/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 t="str">
            <v/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 t="str">
            <v/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 t="str">
            <v/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 t="str">
            <v/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 t="str">
            <v/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 t="str">
            <v/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 t="str">
            <v/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 t="str">
            <v/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 t="str">
            <v/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 t="str">
            <v/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 t="str">
            <v/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 t="str">
            <v/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 t="str">
            <v/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 t="str">
            <v/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 t="str">
            <v/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 t="str">
            <v/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 t="str">
            <v/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 t="str">
            <v/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 t="str">
            <v/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 t="str">
            <v/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 t="str">
            <v/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 t="str">
            <v/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 t="str">
            <v/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 t="str">
            <v/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 t="str">
            <v/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 t="str">
            <v/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 t="str">
            <v/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 t="str">
            <v/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 t="str">
            <v/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 t="str">
            <v/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 t="str">
            <v/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 t="str">
            <v/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 t="str">
            <v/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 t="str">
            <v/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 t="str">
            <v/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 t="str">
            <v/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 t="str">
            <v/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 t="str">
            <v/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 t="str">
            <v/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 t="str">
            <v/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 t="str">
            <v/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 t="str">
            <v/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 t="str">
            <v/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 t="str">
            <v/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 t="str">
            <v/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 t="str">
            <v/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 t="str">
            <v/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 t="str">
            <v/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 t="str">
            <v/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 t="str">
            <v/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 t="str">
            <v/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 t="str">
            <v/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 t="str">
            <v/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 t="str">
            <v/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 t="str">
            <v/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 t="str">
            <v/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 t="str">
            <v/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 t="str">
            <v/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 t="str">
            <v/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 t="str">
            <v/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 t="str">
            <v/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 t="str">
            <v/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 t="str">
            <v/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 t="str">
            <v/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 t="str">
            <v/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 t="str">
            <v/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 t="str">
            <v/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 t="str">
            <v/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 t="str">
            <v/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 t="str">
            <v/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 t="str">
            <v/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 t="str">
            <v/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 t="str">
            <v/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 t="str">
            <v/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 t="str">
            <v/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 t="str">
            <v/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 t="str">
            <v/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 t="str">
            <v/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 t="str">
            <v/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 t="str">
            <v/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 t="str">
            <v/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 t="str">
            <v/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 t="str">
            <v/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 t="str">
            <v/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 t="str">
            <v/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 t="str">
            <v/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 t="str">
            <v/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 t="str">
            <v/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 t="str">
            <v/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 t="str">
            <v/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 t="str">
            <v/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 t="str">
            <v/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 t="str">
            <v/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 t="str">
            <v/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 t="str">
            <v/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 t="str">
            <v/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 t="str">
            <v/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 t="str">
            <v/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 t="str">
            <v/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 t="str">
            <v/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 t="str">
            <v/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 t="str">
            <v/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 t="str">
            <v/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 t="str">
            <v/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 t="str">
            <v/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 t="str">
            <v/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 t="str">
            <v/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 t="str">
            <v/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 t="str">
            <v/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 t="str">
            <v/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 t="str">
            <v/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 t="str">
            <v/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 t="str">
            <v/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 t="str">
            <v/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 t="str">
            <v/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 t="str">
            <v/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 t="str">
            <v/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 t="str">
            <v/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 t="str">
            <v/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 t="str">
            <v/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 t="str">
            <v/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 t="str">
            <v/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 t="str">
            <v/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 t="str">
            <v/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 t="str">
            <v/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 t="str">
            <v/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 t="str">
            <v/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 t="str">
            <v/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 t="str">
            <v/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 t="str">
            <v/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 t="str">
            <v/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 t="str">
            <v/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 t="str">
            <v/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 t="str">
            <v/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 t="str">
            <v/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 t="str">
            <v/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 t="str">
            <v/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 t="str">
            <v/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 t="str">
            <v/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 t="str">
            <v/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 t="str">
            <v/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 t="str">
            <v/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 t="str">
            <v/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 t="str">
            <v/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 t="str">
            <v/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 t="str">
            <v/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 t="str">
            <v/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 t="str">
            <v/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 t="str">
            <v/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 t="str">
            <v/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 t="str">
            <v/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 t="str">
            <v/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 t="str">
            <v/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 t="str">
            <v/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 t="str">
            <v/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 t="str">
            <v/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 t="str">
            <v/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 t="str">
            <v/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 t="str">
            <v/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 t="str">
            <v/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 t="str">
            <v/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 t="str">
            <v/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 t="str">
            <v/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 t="str">
            <v/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 t="str">
            <v/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 t="str">
            <v/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 t="str">
            <v/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 t="str">
            <v/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 t="str">
            <v/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 t="str">
            <v/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 t="str">
            <v/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 t="str">
            <v/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 t="str">
            <v/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 t="str">
            <v/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 t="str">
            <v/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 t="str">
            <v/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 t="str">
            <v/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 t="str">
            <v/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 t="str">
            <v/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 t="str">
            <v/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 t="str">
            <v/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 t="str">
            <v/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 t="str">
            <v/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 t="str">
            <v/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 t="str">
            <v/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 t="str">
            <v/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 t="str">
            <v/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 t="str">
            <v/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 t="str">
            <v/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 t="str">
            <v/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 t="str">
            <v/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 t="str">
            <v/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 t="str">
            <v/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 t="str">
            <v/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 t="str">
            <v/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 t="str">
            <v/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 t="str">
            <v/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 t="str">
            <v/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 t="str">
            <v/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 t="str">
            <v/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 t="str">
            <v/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 t="str">
            <v/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 t="str">
            <v/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 t="str">
            <v/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 t="str">
            <v/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 t="str">
            <v/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 t="str">
            <v/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 t="str">
            <v/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 t="str">
            <v/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 t="str">
            <v/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 t="str">
            <v/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 t="str">
            <v/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 t="str">
            <v/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 t="str">
            <v/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 t="str">
            <v/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 t="str">
            <v/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 t="str">
            <v/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 t="str">
            <v/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 t="str">
            <v/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 t="str">
            <v/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 t="str">
            <v/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 t="str">
            <v/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 t="str">
            <v/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 t="str">
            <v/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 t="str">
            <v/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 t="str">
            <v/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 t="str">
            <v/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 t="str">
            <v/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 t="str">
            <v/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 t="str">
            <v/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 t="str">
            <v/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 t="str">
            <v/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 t="str">
            <v/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 t="str">
            <v/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 t="str">
            <v/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 t="str">
            <v/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 t="str">
            <v/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 t="str">
            <v/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 t="str">
            <v/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 t="str">
            <v/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 t="str">
            <v/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 t="str">
            <v/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 t="str">
            <v/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 t="str">
            <v/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 t="str">
            <v/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 t="str">
            <v/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 t="str">
            <v/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 t="str">
            <v/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 t="str">
            <v/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 t="str">
            <v/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 t="str">
            <v/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 t="str">
            <v/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 t="str">
            <v/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 t="str">
            <v/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 t="str">
            <v/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 t="str">
            <v/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 t="str">
            <v/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 t="str">
            <v/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 t="str">
            <v/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 t="str">
            <v/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 t="str">
            <v/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 t="str">
            <v/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 t="str">
            <v/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 t="str">
            <v/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 t="str">
            <v/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 t="str">
            <v/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 t="str">
            <v/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 t="str">
            <v/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 t="str">
            <v/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 t="str">
            <v/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 t="str">
            <v/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 t="str">
            <v/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 t="str">
            <v/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 t="str">
            <v/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 t="str">
            <v/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 t="str">
            <v/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 t="str">
            <v/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 t="str">
            <v/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 t="str">
            <v/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 t="str">
            <v/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 t="str">
            <v/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 t="str">
            <v/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 t="str">
            <v/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 t="str">
            <v/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 t="str">
            <v/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 t="str">
            <v/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 t="str">
            <v/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 t="str">
            <v/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 t="str">
            <v/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 t="str">
            <v/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 t="str">
            <v/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 t="str">
            <v/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 t="str">
            <v/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 t="str">
            <v/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 t="str">
            <v/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 t="str">
            <v/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 t="str">
            <v/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 t="str">
            <v/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 t="str">
            <v/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 t="str">
            <v/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 t="str">
            <v/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 t="str">
            <v/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 t="str">
            <v/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 t="str">
            <v/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 t="str">
            <v/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 t="str">
            <v/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 t="str">
            <v/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 t="str">
            <v/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 t="str">
            <v/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 t="str">
            <v/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 t="str">
            <v/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 t="str">
            <v/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 t="str">
            <v/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 t="str">
            <v/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 t="str">
            <v/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 t="str">
            <v/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 t="str">
            <v/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 t="str">
            <v/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 t="str">
            <v/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 t="str">
            <v/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 t="str">
            <v/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 t="str">
            <v/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 t="str">
            <v/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 t="str">
            <v/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 t="str">
            <v/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 t="str">
            <v/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 t="str">
            <v/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 t="str">
            <v/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 t="str">
            <v/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 t="str">
            <v/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 t="str">
            <v/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 t="str">
            <v/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 t="str">
            <v/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 t="str">
            <v/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 t="str">
            <v/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 t="str">
            <v/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 t="str">
            <v/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 t="str">
            <v/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 t="str">
            <v/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 t="str">
            <v/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 t="str">
            <v/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 t="str">
            <v/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 t="str">
            <v/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 t="str">
            <v/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 t="str">
            <v/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 t="str">
            <v/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 t="str">
            <v/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 t="str">
            <v/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 t="str">
            <v/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 t="str">
            <v/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 t="str">
            <v/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 t="str">
            <v/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 t="str">
            <v/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 t="str">
            <v/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 t="str">
            <v/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 t="str">
            <v/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 t="str">
            <v/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 t="str">
            <v/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 t="str">
            <v/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 t="str">
            <v/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 t="str">
            <v/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 t="str">
            <v/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 t="str">
            <v/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 t="str">
            <v/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 t="str">
            <v/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 t="str">
            <v/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 t="str">
            <v/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 t="str">
            <v/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 t="str">
            <v/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 t="str">
            <v/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 t="str">
            <v/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 t="str">
            <v/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 t="str">
            <v/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 t="str">
            <v/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 t="str">
            <v/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 t="str">
            <v/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 t="str">
            <v/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 t="str">
            <v/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 t="str">
            <v/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 t="str">
            <v/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 t="str">
            <v/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 t="str">
            <v/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 t="str">
            <v/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 t="str">
            <v/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 t="str">
            <v/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 t="str">
            <v/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 t="str">
            <v/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 t="str">
            <v/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 t="str">
            <v/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 t="str">
            <v/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 t="str">
            <v/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 t="str">
            <v/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 t="str">
            <v/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 t="str">
            <v/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 t="str">
            <v/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 t="str">
            <v/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 t="str">
            <v/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 t="str">
            <v/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 t="str">
            <v/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 t="str">
            <v/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 t="str">
            <v/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 t="str">
            <v/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 t="str">
            <v/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 t="str">
            <v/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 t="str">
            <v/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 t="str">
            <v/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 t="str">
            <v/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 t="str">
            <v/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 t="str">
            <v/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 t="str">
            <v/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 t="str">
            <v/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 t="str">
            <v/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 t="str">
            <v/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 t="str">
            <v/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 t="str">
            <v/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 t="str">
            <v/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 t="str">
            <v/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 t="str">
            <v/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 t="str">
            <v/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 t="str">
            <v/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 t="str">
            <v/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 t="str">
            <v/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 t="str">
            <v/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 t="str">
            <v/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 t="str">
            <v/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 t="str">
            <v/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 t="str">
            <v/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 t="str">
            <v/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 t="str">
            <v/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 t="str">
            <v/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 t="str">
            <v/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 t="str">
            <v/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 t="str">
            <v/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 t="str">
            <v/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 t="str">
            <v/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 t="str">
            <v/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 t="str">
            <v/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 t="str">
            <v/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 t="str">
            <v/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 t="str">
            <v/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 t="str">
            <v/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 t="str">
            <v/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 t="str">
            <v/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 t="str">
            <v/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 t="str">
            <v/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 t="str">
            <v/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 t="str">
            <v/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 t="str">
            <v/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 t="str">
            <v/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 t="str">
            <v/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 t="str">
            <v/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 t="str">
            <v/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 t="str">
            <v/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 t="str">
            <v/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 t="str">
            <v/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 t="str">
            <v/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 t="str">
            <v/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 t="str">
            <v/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 t="str">
            <v/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 t="str">
            <v/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 t="str">
            <v/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 t="str">
            <v/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 t="str">
            <v/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 t="str">
            <v/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 t="str">
            <v/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 t="str">
            <v/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 t="str">
            <v/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 t="str">
            <v/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 t="str">
            <v/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 t="str">
            <v/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 t="str">
            <v/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 t="str">
            <v/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 t="str">
            <v/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 t="str">
            <v/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 t="str">
            <v/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 t="str">
            <v/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 t="str">
            <v/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 t="str">
            <v/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 t="str">
            <v/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 t="str">
            <v/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 t="str">
            <v/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 t="str">
            <v/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 t="str">
            <v/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 t="str">
            <v/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 t="str">
            <v/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 t="str">
            <v/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 t="str">
            <v/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 t="str">
            <v/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 t="str">
            <v/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 t="str">
            <v/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 t="str">
            <v/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 t="str">
            <v/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 t="str">
            <v/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 t="str">
            <v/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 t="str">
            <v/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 t="str">
            <v/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 t="str">
            <v/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 t="str">
            <v/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 t="str">
            <v/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 t="str">
            <v/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 t="str">
            <v/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 t="str">
            <v/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 t="str">
            <v/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 t="str">
            <v/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 t="str">
            <v/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 t="str">
            <v/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 t="str">
            <v/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 t="str">
            <v/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 t="str">
            <v/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 t="str">
            <v/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 t="str">
            <v/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 t="str">
            <v/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 t="str">
            <v/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 t="str">
            <v/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 t="str">
            <v/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 t="str">
            <v/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 t="str">
            <v/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 t="str">
            <v/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 t="str">
            <v/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 t="str">
            <v/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 t="str">
            <v/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 t="str">
            <v/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 t="str">
            <v/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 t="str">
            <v/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 t="str">
            <v/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 t="str">
            <v/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 t="str">
            <v/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 t="str">
            <v/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 t="str">
            <v/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 t="str">
            <v/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 t="str">
            <v/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 t="str">
            <v/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 t="str">
            <v/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 t="str">
            <v/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 t="str">
            <v/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 t="str">
            <v/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 t="str">
            <v/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 t="str">
            <v/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 t="str">
            <v/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 t="str">
            <v/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 t="str">
            <v/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 t="str">
            <v/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 t="str">
            <v/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 t="str">
            <v/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 t="str">
            <v/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 t="str">
            <v/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 t="str">
            <v/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 t="str">
            <v/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 t="str">
            <v/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 t="str">
            <v/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 t="str">
            <v/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 t="str">
            <v/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 t="str">
            <v/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 t="str">
            <v/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 t="str">
            <v/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 t="str">
            <v/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 t="str">
            <v/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 t="str">
            <v/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 t="str">
            <v/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 t="str">
            <v/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 t="str">
            <v/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 t="str">
            <v/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 t="str">
            <v/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 t="str">
            <v/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 t="str">
            <v/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 t="str">
            <v/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 t="str">
            <v/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 t="str">
            <v/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 t="str">
            <v/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 t="str">
            <v/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 t="str">
            <v/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 t="str">
            <v/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 t="str">
            <v/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 t="str">
            <v/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 t="str">
            <v/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 t="str">
            <v/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 t="str">
            <v/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 t="str">
            <v/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 t="str">
            <v/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 t="str">
            <v/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 t="str">
            <v/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 t="str">
            <v/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 t="str">
            <v/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 t="str">
            <v/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 t="str">
            <v/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 t="str">
            <v/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 t="str">
            <v/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 t="str">
            <v/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 t="str">
            <v/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 t="str">
            <v/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 t="str">
            <v/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 t="str">
            <v/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 t="str">
            <v/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 t="str">
            <v/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 t="str">
            <v/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 t="str">
            <v/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 t="str">
            <v/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 t="str">
            <v/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 t="str">
            <v/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 t="str">
            <v/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 t="str">
            <v/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 t="str">
            <v/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 t="str">
            <v/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 t="str">
            <v/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 t="str">
            <v/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 t="str">
            <v/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 t="str">
            <v/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 t="str">
            <v/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 t="str">
            <v/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 t="str">
            <v/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 t="str">
            <v/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 t="str">
            <v/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 t="str">
            <v/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 t="str">
            <v/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 t="str">
            <v/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 t="str">
            <v/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 t="str">
            <v/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 t="str">
            <v/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 t="str">
            <v/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 t="str">
            <v/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 t="str">
            <v/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 t="str">
            <v/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 t="str">
            <v/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 t="str">
            <v/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 t="str">
            <v/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 t="str">
            <v/>
          </cell>
          <cell r="AT3734" t="str">
            <v/>
          </cell>
          <cell r="AU3734" t="str">
            <v/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 t="str">
            <v/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 t="str">
            <v/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 t="str">
            <v/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 t="str">
            <v/>
          </cell>
          <cell r="AT3738" t="str">
            <v/>
          </cell>
          <cell r="AU3738" t="str">
            <v/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 t="str">
            <v/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 t="str">
            <v/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 t="str">
            <v/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 t="str">
            <v/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 t="str">
            <v/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 t="str">
            <v/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 t="str">
            <v/>
          </cell>
          <cell r="AT3746" t="str">
            <v/>
          </cell>
          <cell r="AU3746" t="str">
            <v/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 t="str">
            <v/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 t="str">
            <v/>
          </cell>
          <cell r="AT3748" t="str">
            <v/>
          </cell>
          <cell r="AU3748" t="str">
            <v/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 t="str">
            <v/>
          </cell>
          <cell r="AT3749" t="str">
            <v/>
          </cell>
          <cell r="AU3749" t="str">
            <v/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 t="str">
            <v/>
          </cell>
          <cell r="AT3750" t="str">
            <v/>
          </cell>
          <cell r="AU3750" t="str">
            <v/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 t="str">
            <v/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 t="str">
            <v/>
          </cell>
          <cell r="AT3752" t="str">
            <v/>
          </cell>
          <cell r="AU3752" t="str">
            <v/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 t="str">
            <v/>
          </cell>
          <cell r="AT3753" t="str">
            <v/>
          </cell>
          <cell r="AU3753" t="str">
            <v/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 t="str">
            <v/>
          </cell>
          <cell r="AT3754" t="str">
            <v/>
          </cell>
          <cell r="AU3754" t="str">
            <v/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 t="str">
            <v/>
          </cell>
          <cell r="AT3755" t="str">
            <v/>
          </cell>
          <cell r="AU3755" t="str">
            <v/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 t="str">
            <v/>
          </cell>
          <cell r="AT3756" t="str">
            <v/>
          </cell>
          <cell r="AU3756" t="str">
            <v/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 t="str">
            <v/>
          </cell>
          <cell r="AT3757" t="str">
            <v/>
          </cell>
          <cell r="AU3757" t="str">
            <v/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 t="str">
            <v/>
          </cell>
          <cell r="AT3758" t="str">
            <v/>
          </cell>
          <cell r="AU3758" t="str">
            <v/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 t="str">
            <v/>
          </cell>
          <cell r="AT3759" t="str">
            <v/>
          </cell>
          <cell r="AU3759" t="str">
            <v/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 t="str">
            <v/>
          </cell>
          <cell r="AT3760" t="str">
            <v/>
          </cell>
          <cell r="AU3760" t="str">
            <v/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 t="str">
            <v/>
          </cell>
          <cell r="AT3761" t="str">
            <v/>
          </cell>
          <cell r="AU3761" t="str">
            <v/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 t="str">
            <v/>
          </cell>
          <cell r="AT3762" t="str">
            <v/>
          </cell>
          <cell r="AU3762" t="str">
            <v/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 t="str">
            <v/>
          </cell>
          <cell r="AT3764" t="str">
            <v/>
          </cell>
          <cell r="AU3764" t="str">
            <v/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 t="str">
            <v/>
          </cell>
          <cell r="AT3767" t="str">
            <v/>
          </cell>
          <cell r="AU3767" t="str">
            <v/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 t="str">
            <v/>
          </cell>
          <cell r="AT3768" t="str">
            <v/>
          </cell>
          <cell r="AU3768" t="str">
            <v/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 t="str">
            <v/>
          </cell>
          <cell r="AT3770" t="str">
            <v/>
          </cell>
          <cell r="AU3770" t="str">
            <v/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 t="str">
            <v/>
          </cell>
          <cell r="AT3779" t="str">
            <v/>
          </cell>
          <cell r="AU3779" t="str">
            <v/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 t="str">
            <v/>
          </cell>
          <cell r="AT3783" t="str">
            <v/>
          </cell>
          <cell r="AU3783" t="str">
            <v/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 t="str">
            <v/>
          </cell>
          <cell r="AT3786" t="str">
            <v/>
          </cell>
          <cell r="AU3786" t="str">
            <v/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 t="str">
            <v/>
          </cell>
          <cell r="AT3788" t="str">
            <v/>
          </cell>
          <cell r="AU3788" t="str">
            <v/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 t="str">
            <v/>
          </cell>
          <cell r="AT3789" t="str">
            <v/>
          </cell>
          <cell r="AU3789" t="str">
            <v/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 t="str">
            <v/>
          </cell>
          <cell r="AT3790" t="str">
            <v/>
          </cell>
          <cell r="AU3790" t="str">
            <v/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 t="str">
            <v/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 t="str">
            <v/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 t="str">
            <v/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 t="str">
            <v/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 t="str">
            <v/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 t="str">
            <v/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 t="str">
            <v/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 t="str">
            <v/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 t="str">
            <v/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 t="str">
            <v/>
          </cell>
          <cell r="AT3806" t="str">
            <v/>
          </cell>
          <cell r="AU3806" t="str">
            <v/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 t="str">
            <v/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 t="str">
            <v/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 t="str">
            <v/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 t="str">
            <v/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 t="str">
            <v/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 t="str">
            <v/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 t="str">
            <v/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 t="str">
            <v/>
          </cell>
          <cell r="AT3816" t="str">
            <v/>
          </cell>
          <cell r="AU3816" t="str">
            <v/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 t="str">
            <v/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 t="str">
            <v/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 t="str">
            <v/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 t="str">
            <v/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 t="str">
            <v/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 t="str">
            <v/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 t="str">
            <v/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 t="str">
            <v/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 t="str">
            <v/>
          </cell>
          <cell r="AT3832" t="str">
            <v/>
          </cell>
          <cell r="AU3832" t="str">
            <v/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 t="str">
            <v/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 t="str">
            <v/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 t="str">
            <v/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 t="str">
            <v/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 t="str">
            <v/>
          </cell>
          <cell r="AT3840" t="str">
            <v/>
          </cell>
          <cell r="AU3840" t="str">
            <v/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 t="str">
            <v/>
          </cell>
          <cell r="AT3841" t="str">
            <v/>
          </cell>
          <cell r="AU3841" t="str">
            <v/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 t="str">
            <v/>
          </cell>
          <cell r="AT3842" t="str">
            <v/>
          </cell>
          <cell r="AU3842" t="str">
            <v/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 t="str">
            <v/>
          </cell>
          <cell r="AT3843" t="str">
            <v/>
          </cell>
          <cell r="AU3843" t="str">
            <v/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 t="str">
            <v/>
          </cell>
          <cell r="AT3844" t="str">
            <v/>
          </cell>
          <cell r="AU3844" t="str">
            <v/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 t="str">
            <v/>
          </cell>
          <cell r="AT3845" t="str">
            <v/>
          </cell>
          <cell r="AU3845" t="str">
            <v/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 t="str">
            <v/>
          </cell>
          <cell r="AT3846" t="str">
            <v/>
          </cell>
          <cell r="AU3846" t="str">
            <v/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 t="str">
            <v/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 t="str">
            <v/>
          </cell>
          <cell r="AT3848" t="str">
            <v/>
          </cell>
          <cell r="AU3848" t="str">
            <v/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 t="str">
            <v/>
          </cell>
          <cell r="AT3849" t="str">
            <v/>
          </cell>
          <cell r="AU3849" t="str">
            <v/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 t="str">
            <v/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 t="str">
            <v/>
          </cell>
          <cell r="AT3851" t="str">
            <v/>
          </cell>
          <cell r="AU3851" t="str">
            <v/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 t="str">
            <v/>
          </cell>
          <cell r="AT3852" t="str">
            <v/>
          </cell>
          <cell r="AU3852" t="str">
            <v/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 t="str">
            <v/>
          </cell>
          <cell r="AT3853" t="str">
            <v/>
          </cell>
          <cell r="AU3853" t="str">
            <v/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 t="str">
            <v/>
          </cell>
          <cell r="AT3854" t="str">
            <v/>
          </cell>
          <cell r="AU3854" t="str">
            <v/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 t="str">
            <v/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 t="str">
            <v/>
          </cell>
          <cell r="AT3856" t="str">
            <v/>
          </cell>
          <cell r="AU3856" t="str">
            <v/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 t="str">
            <v/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 t="str">
            <v/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 t="str">
            <v/>
          </cell>
          <cell r="AT3859" t="str">
            <v/>
          </cell>
          <cell r="AU3859" t="str">
            <v/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 t="str">
            <v/>
          </cell>
          <cell r="AT3860" t="str">
            <v/>
          </cell>
          <cell r="AU3860" t="str">
            <v/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 t="str">
            <v/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 t="str">
            <v/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 t="str">
            <v/>
          </cell>
          <cell r="AT3863" t="str">
            <v/>
          </cell>
          <cell r="AU3863" t="str">
            <v/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 t="str">
            <v/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 t="str">
            <v/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 t="str">
            <v/>
          </cell>
          <cell r="AT3866" t="str">
            <v/>
          </cell>
          <cell r="AU3866" t="str">
            <v/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 t="str">
            <v/>
          </cell>
          <cell r="AT3867" t="str">
            <v/>
          </cell>
          <cell r="AU3867" t="str">
            <v/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 t="str">
            <v/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 t="str">
            <v/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 t="str">
            <v/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 t="str">
            <v/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 t="str">
            <v/>
          </cell>
          <cell r="AT3872" t="str">
            <v/>
          </cell>
          <cell r="AU3872" t="str">
            <v/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 t="str">
            <v/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 t="str">
            <v/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 t="str">
            <v/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 t="str">
            <v/>
          </cell>
          <cell r="AT3877" t="str">
            <v/>
          </cell>
          <cell r="AU3877" t="str">
            <v/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 t="str">
            <v/>
          </cell>
          <cell r="AT3878" t="str">
            <v/>
          </cell>
          <cell r="AU3878" t="str">
            <v/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 t="str">
            <v/>
          </cell>
          <cell r="AT3882" t="str">
            <v/>
          </cell>
          <cell r="AU3882" t="str">
            <v/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 t="str">
            <v/>
          </cell>
          <cell r="AT3883" t="str">
            <v/>
          </cell>
          <cell r="AU3883" t="str">
            <v/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 t="str">
            <v/>
          </cell>
          <cell r="AT3886" t="str">
            <v/>
          </cell>
          <cell r="AU3886" t="str">
            <v/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 t="str">
            <v/>
          </cell>
          <cell r="AT3887" t="str">
            <v/>
          </cell>
          <cell r="AU3887" t="str">
            <v/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 t="str">
            <v/>
          </cell>
          <cell r="AT3888" t="str">
            <v/>
          </cell>
          <cell r="AU3888" t="str">
            <v/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 t="str">
            <v/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 t="str">
            <v/>
          </cell>
          <cell r="AT3890" t="str">
            <v/>
          </cell>
          <cell r="AU3890" t="str">
            <v/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 t="str">
            <v/>
          </cell>
          <cell r="AT3891" t="str">
            <v/>
          </cell>
          <cell r="AU3891" t="str">
            <v/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 t="str">
            <v/>
          </cell>
          <cell r="AT3892" t="str">
            <v/>
          </cell>
          <cell r="AU3892" t="str">
            <v/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 t="str">
            <v/>
          </cell>
          <cell r="AT3893" t="str">
            <v/>
          </cell>
          <cell r="AU3893" t="str">
            <v/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 t="str">
            <v/>
          </cell>
          <cell r="AT3894" t="str">
            <v/>
          </cell>
          <cell r="AU3894" t="str">
            <v/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 t="str">
            <v/>
          </cell>
          <cell r="AT3895" t="str">
            <v/>
          </cell>
          <cell r="AU3895" t="str">
            <v/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 t="str">
            <v/>
          </cell>
          <cell r="AT3896" t="str">
            <v/>
          </cell>
          <cell r="AU3896" t="str">
            <v/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 t="str">
            <v/>
          </cell>
          <cell r="AT3898" t="str">
            <v/>
          </cell>
          <cell r="AU3898" t="str">
            <v/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 t="str">
            <v/>
          </cell>
          <cell r="AT3899" t="str">
            <v/>
          </cell>
          <cell r="AU3899" t="str">
            <v/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 t="str">
            <v/>
          </cell>
          <cell r="AT3900" t="str">
            <v/>
          </cell>
          <cell r="AU3900" t="str">
            <v/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 t="str">
            <v/>
          </cell>
          <cell r="AT3901" t="str">
            <v/>
          </cell>
          <cell r="AU3901" t="str">
            <v/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 t="str">
            <v/>
          </cell>
          <cell r="AT3903" t="str">
            <v/>
          </cell>
          <cell r="AU3903" t="str">
            <v/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 t="str">
            <v/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 t="str">
            <v/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 t="str">
            <v/>
          </cell>
          <cell r="AT3907" t="str">
            <v/>
          </cell>
          <cell r="AU3907" t="str">
            <v/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 t="str">
            <v/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 t="str">
            <v/>
          </cell>
          <cell r="AT3912" t="str">
            <v/>
          </cell>
          <cell r="AU3912" t="str">
            <v/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 t="str">
            <v/>
          </cell>
          <cell r="AT3914" t="str">
            <v/>
          </cell>
          <cell r="AU3914" t="str">
            <v/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 t="str">
            <v/>
          </cell>
          <cell r="AT3915" t="str">
            <v/>
          </cell>
          <cell r="AU3915" t="str">
            <v/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 t="str">
            <v/>
          </cell>
          <cell r="AT3916" t="str">
            <v/>
          </cell>
          <cell r="AU3916" t="str">
            <v/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 t="str">
            <v/>
          </cell>
          <cell r="AT3917" t="str">
            <v/>
          </cell>
          <cell r="AU3917" t="str">
            <v/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 t="str">
            <v/>
          </cell>
          <cell r="AT3918" t="str">
            <v/>
          </cell>
          <cell r="AU3918" t="str">
            <v/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 t="str">
            <v/>
          </cell>
          <cell r="AT3919" t="str">
            <v/>
          </cell>
          <cell r="AU3919" t="str">
            <v/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 t="str">
            <v/>
          </cell>
          <cell r="AT3920" t="str">
            <v/>
          </cell>
          <cell r="AU3920" t="str">
            <v/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 t="str">
            <v/>
          </cell>
          <cell r="AT3921" t="str">
            <v/>
          </cell>
          <cell r="AU3921" t="str">
            <v/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 t="str">
            <v/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 t="str">
            <v/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 t="str">
            <v/>
          </cell>
          <cell r="AT3924" t="str">
            <v/>
          </cell>
          <cell r="AU3924" t="str">
            <v/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 t="str">
            <v/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 t="str">
            <v/>
          </cell>
          <cell r="AT3926" t="str">
            <v/>
          </cell>
          <cell r="AU3926" t="str">
            <v/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 t="str">
            <v/>
          </cell>
          <cell r="AT3927" t="str">
            <v/>
          </cell>
          <cell r="AU3927" t="str">
            <v/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 t="str">
            <v/>
          </cell>
          <cell r="AT3928" t="str">
            <v/>
          </cell>
          <cell r="AU3928" t="str">
            <v/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 t="str">
            <v/>
          </cell>
          <cell r="AT3929" t="str">
            <v/>
          </cell>
          <cell r="AU3929" t="str">
            <v/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 t="str">
            <v/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 t="str">
            <v/>
          </cell>
          <cell r="AT3931" t="str">
            <v/>
          </cell>
          <cell r="AU3931" t="str">
            <v/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 t="str">
            <v/>
          </cell>
          <cell r="AT3932" t="str">
            <v/>
          </cell>
          <cell r="AU3932" t="str">
            <v/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 t="str">
            <v/>
          </cell>
          <cell r="AT3933" t="str">
            <v/>
          </cell>
          <cell r="AU3933" t="str">
            <v/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 t="str">
            <v/>
          </cell>
          <cell r="AT3934" t="str">
            <v/>
          </cell>
          <cell r="AU3934" t="str">
            <v/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 t="str">
            <v/>
          </cell>
          <cell r="AT3935" t="str">
            <v/>
          </cell>
          <cell r="AU3935" t="str">
            <v/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 t="str">
            <v/>
          </cell>
          <cell r="AT3936" t="str">
            <v/>
          </cell>
          <cell r="AU3936" t="str">
            <v/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 t="str">
            <v/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 t="str">
            <v/>
          </cell>
          <cell r="AT3939" t="str">
            <v/>
          </cell>
          <cell r="AU3939" t="str">
            <v/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 t="str">
            <v/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 t="str">
            <v/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 t="str">
            <v/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 t="str">
            <v/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 t="str">
            <v/>
          </cell>
          <cell r="AT3945" t="str">
            <v/>
          </cell>
          <cell r="AU3945" t="str">
            <v/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 t="str">
            <v/>
          </cell>
          <cell r="AT3946" t="str">
            <v/>
          </cell>
          <cell r="AU3946" t="str">
            <v/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 t="str">
            <v/>
          </cell>
          <cell r="AT3947" t="str">
            <v/>
          </cell>
          <cell r="AU3947" t="str">
            <v/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 t="str">
            <v/>
          </cell>
          <cell r="AT3948" t="str">
            <v/>
          </cell>
          <cell r="AU3948" t="str">
            <v/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 t="str">
            <v/>
          </cell>
          <cell r="AT3949" t="str">
            <v/>
          </cell>
          <cell r="AU3949" t="str">
            <v/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 t="str">
            <v/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 t="str">
            <v/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 t="str">
            <v/>
          </cell>
          <cell r="AT3952" t="str">
            <v/>
          </cell>
          <cell r="AU3952" t="str">
            <v/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 t="str">
            <v/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 t="str">
            <v/>
          </cell>
          <cell r="AT3955" t="str">
            <v/>
          </cell>
          <cell r="AU3955" t="str">
            <v/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 t="str">
            <v/>
          </cell>
          <cell r="AT3960" t="str">
            <v/>
          </cell>
          <cell r="AU3960" t="str">
            <v/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 t="str">
            <v/>
          </cell>
          <cell r="AT3962" t="str">
            <v/>
          </cell>
          <cell r="AU3962" t="str">
            <v/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 t="str">
            <v/>
          </cell>
          <cell r="AT3963" t="str">
            <v/>
          </cell>
          <cell r="AU3963" t="str">
            <v/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 t="str">
            <v/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 t="str">
            <v/>
          </cell>
          <cell r="AT3968" t="str">
            <v/>
          </cell>
          <cell r="AU3968" t="str">
            <v/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 t="str">
            <v/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 t="str">
            <v/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 t="str">
            <v/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 t="str">
            <v/>
          </cell>
          <cell r="AT3977" t="str">
            <v/>
          </cell>
          <cell r="AU3977" t="str">
            <v/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 t="str">
            <v/>
          </cell>
          <cell r="AT3978" t="str">
            <v/>
          </cell>
          <cell r="AU3978" t="str">
            <v/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 t="str">
            <v/>
          </cell>
          <cell r="AT3979" t="str">
            <v/>
          </cell>
          <cell r="AU3979" t="str">
            <v/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 t="str">
            <v/>
          </cell>
          <cell r="AT3980" t="str">
            <v/>
          </cell>
          <cell r="AU3980" t="str">
            <v/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 t="str">
            <v/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 t="str">
            <v/>
          </cell>
          <cell r="AT3982" t="str">
            <v/>
          </cell>
          <cell r="AU3982" t="str">
            <v/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 t="str">
            <v/>
          </cell>
          <cell r="AT3983" t="str">
            <v/>
          </cell>
          <cell r="AU3983" t="str">
            <v/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 t="str">
            <v/>
          </cell>
          <cell r="AT3984" t="str">
            <v/>
          </cell>
          <cell r="AU3984" t="str">
            <v/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 t="str">
            <v/>
          </cell>
          <cell r="AT3985" t="str">
            <v/>
          </cell>
          <cell r="AU3985" t="str">
            <v/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 t="str">
            <v/>
          </cell>
          <cell r="AT3986" t="str">
            <v/>
          </cell>
          <cell r="AU3986" t="str">
            <v/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 t="str">
            <v/>
          </cell>
          <cell r="AT3987" t="str">
            <v/>
          </cell>
          <cell r="AU3987" t="str">
            <v/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 t="str">
            <v/>
          </cell>
          <cell r="AT3988" t="str">
            <v/>
          </cell>
          <cell r="AU3988" t="str">
            <v/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 t="str">
            <v/>
          </cell>
          <cell r="AT3989" t="str">
            <v/>
          </cell>
          <cell r="AU3989" t="str">
            <v/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 t="str">
            <v/>
          </cell>
          <cell r="AT3990" t="str">
            <v/>
          </cell>
          <cell r="AU3990" t="str">
            <v/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 t="str">
            <v/>
          </cell>
          <cell r="AT3991" t="str">
            <v/>
          </cell>
          <cell r="AU3991" t="str">
            <v/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 t="str">
            <v/>
          </cell>
          <cell r="AT3992" t="str">
            <v/>
          </cell>
          <cell r="AU3992" t="str">
            <v/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 t="str">
            <v/>
          </cell>
          <cell r="AT3993" t="str">
            <v/>
          </cell>
          <cell r="AU3993" t="str">
            <v/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 t="str">
            <v/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 t="str">
            <v/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 t="str">
            <v/>
          </cell>
          <cell r="AT3998" t="str">
            <v/>
          </cell>
          <cell r="AU3998" t="str">
            <v/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 t="str">
            <v/>
          </cell>
          <cell r="AT3999" t="str">
            <v/>
          </cell>
          <cell r="AU3999" t="str">
            <v/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 t="str">
            <v/>
          </cell>
          <cell r="AT4000" t="str">
            <v/>
          </cell>
          <cell r="AU4000" t="str">
            <v/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 t="str">
            <v/>
          </cell>
          <cell r="AT4001" t="str">
            <v/>
          </cell>
          <cell r="AU4001" t="str">
            <v/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 t="str">
            <v/>
          </cell>
          <cell r="AT4002" t="str">
            <v/>
          </cell>
          <cell r="AU4002" t="str">
            <v/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 t="str">
            <v/>
          </cell>
          <cell r="AT4003" t="str">
            <v/>
          </cell>
          <cell r="AU4003" t="str">
            <v/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 t="str">
            <v/>
          </cell>
          <cell r="AT4004" t="str">
            <v/>
          </cell>
          <cell r="AU4004" t="str">
            <v/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 t="str">
            <v/>
          </cell>
          <cell r="AT4005" t="str">
            <v/>
          </cell>
          <cell r="AU4005" t="str">
            <v/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 t="str">
            <v/>
          </cell>
          <cell r="AT4006" t="str">
            <v/>
          </cell>
          <cell r="AU4006" t="str">
            <v/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 t="str">
            <v/>
          </cell>
          <cell r="AT4007" t="str">
            <v/>
          </cell>
          <cell r="AU4007" t="str">
            <v/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 t="str">
            <v/>
          </cell>
          <cell r="AT4008" t="str">
            <v/>
          </cell>
          <cell r="AU4008" t="str">
            <v/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 t="str">
            <v/>
          </cell>
          <cell r="AT4009" t="str">
            <v/>
          </cell>
          <cell r="AU4009" t="str">
            <v/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 t="str">
            <v/>
          </cell>
          <cell r="AT4010" t="str">
            <v/>
          </cell>
          <cell r="AU4010" t="str">
            <v/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 t="str">
            <v/>
          </cell>
          <cell r="AT4011" t="str">
            <v/>
          </cell>
          <cell r="AU4011" t="str">
            <v/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 t="str">
            <v/>
          </cell>
          <cell r="AT4012" t="str">
            <v/>
          </cell>
          <cell r="AU4012" t="str">
            <v/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 t="str">
            <v/>
          </cell>
          <cell r="AT4013" t="str">
            <v/>
          </cell>
          <cell r="AU4013" t="str">
            <v/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 t="str">
            <v/>
          </cell>
          <cell r="AT4014" t="str">
            <v/>
          </cell>
          <cell r="AU4014" t="str">
            <v/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 t="str">
            <v/>
          </cell>
          <cell r="AT4015" t="str">
            <v/>
          </cell>
          <cell r="AU4015" t="str">
            <v/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 t="str">
            <v/>
          </cell>
          <cell r="AT4016" t="str">
            <v/>
          </cell>
          <cell r="AU4016" t="str">
            <v/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 t="str">
            <v/>
          </cell>
          <cell r="AT4017" t="str">
            <v/>
          </cell>
          <cell r="AU4017" t="str">
            <v/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 t="str">
            <v/>
          </cell>
          <cell r="AT4019" t="str">
            <v/>
          </cell>
          <cell r="AU4019" t="str">
            <v/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 t="str">
            <v/>
          </cell>
          <cell r="AT4020" t="str">
            <v/>
          </cell>
          <cell r="AU4020" t="str">
            <v/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 t="str">
            <v/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 t="str">
            <v/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 t="str">
            <v/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 t="str">
            <v/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 t="str">
            <v/>
          </cell>
          <cell r="AT4027" t="str">
            <v/>
          </cell>
          <cell r="AU4027" t="str">
            <v/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 t="str">
            <v/>
          </cell>
          <cell r="AT4028" t="str">
            <v/>
          </cell>
          <cell r="AU4028" t="str">
            <v/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 t="str">
            <v/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 t="str">
            <v/>
          </cell>
          <cell r="AT4030" t="str">
            <v/>
          </cell>
          <cell r="AU4030" t="str">
            <v/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 t="str">
            <v/>
          </cell>
          <cell r="AT4031" t="str">
            <v/>
          </cell>
          <cell r="AU4031" t="str">
            <v/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 t="str">
            <v/>
          </cell>
          <cell r="AT4032" t="str">
            <v/>
          </cell>
          <cell r="AU4032" t="str">
            <v/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 t="str">
            <v/>
          </cell>
          <cell r="AT4033" t="str">
            <v/>
          </cell>
          <cell r="AU4033" t="str">
            <v/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 t="str">
            <v/>
          </cell>
          <cell r="AT4034" t="str">
            <v/>
          </cell>
          <cell r="AU4034" t="str">
            <v/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 t="str">
            <v/>
          </cell>
          <cell r="AT4035" t="str">
            <v/>
          </cell>
          <cell r="AU4035" t="str">
            <v/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 t="str">
            <v/>
          </cell>
          <cell r="AT4036" t="str">
            <v/>
          </cell>
          <cell r="AU4036" t="str">
            <v/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 t="str">
            <v/>
          </cell>
          <cell r="AT4037" t="str">
            <v/>
          </cell>
          <cell r="AU4037" t="str">
            <v/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 t="str">
            <v/>
          </cell>
          <cell r="AT4038" t="str">
            <v/>
          </cell>
          <cell r="AU4038" t="str">
            <v/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 t="str">
            <v/>
          </cell>
          <cell r="AT4039" t="str">
            <v/>
          </cell>
          <cell r="AU4039" t="str">
            <v/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 t="str">
            <v/>
          </cell>
          <cell r="AT4040" t="str">
            <v/>
          </cell>
          <cell r="AU4040" t="str">
            <v/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 t="str">
            <v/>
          </cell>
          <cell r="AT4041" t="str">
            <v/>
          </cell>
          <cell r="AU4041" t="str">
            <v/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 t="str">
            <v/>
          </cell>
          <cell r="AT4042" t="str">
            <v/>
          </cell>
          <cell r="AU4042" t="str">
            <v/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 t="str">
            <v/>
          </cell>
          <cell r="AT4043" t="str">
            <v/>
          </cell>
          <cell r="AU4043" t="str">
            <v/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 t="str">
            <v/>
          </cell>
          <cell r="AT4044" t="str">
            <v/>
          </cell>
          <cell r="AU4044" t="str">
            <v/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 t="str">
            <v/>
          </cell>
          <cell r="AT4045" t="str">
            <v/>
          </cell>
          <cell r="AU4045" t="str">
            <v/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 t="str">
            <v/>
          </cell>
          <cell r="AT4046" t="str">
            <v/>
          </cell>
          <cell r="AU4046" t="str">
            <v/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 t="str">
            <v/>
          </cell>
          <cell r="AT4047" t="str">
            <v/>
          </cell>
          <cell r="AU4047" t="str">
            <v/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 t="str">
            <v/>
          </cell>
          <cell r="AT4048" t="str">
            <v/>
          </cell>
          <cell r="AU4048" t="str">
            <v/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 t="str">
            <v/>
          </cell>
          <cell r="AT4049" t="str">
            <v/>
          </cell>
          <cell r="AU4049" t="str">
            <v/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 t="str">
            <v/>
          </cell>
          <cell r="AT4050" t="str">
            <v/>
          </cell>
          <cell r="AU4050" t="str">
            <v/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 t="str">
            <v/>
          </cell>
          <cell r="AT4051" t="str">
            <v/>
          </cell>
          <cell r="AU4051" t="str">
            <v/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 t="str">
            <v/>
          </cell>
          <cell r="AT4052" t="str">
            <v/>
          </cell>
          <cell r="AU4052" t="str">
            <v/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 t="str">
            <v/>
          </cell>
          <cell r="AT4053" t="str">
            <v/>
          </cell>
          <cell r="AU4053" t="str">
            <v/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 t="str">
            <v/>
          </cell>
          <cell r="AT4054" t="str">
            <v/>
          </cell>
          <cell r="AU4054" t="str">
            <v/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 t="str">
            <v/>
          </cell>
          <cell r="AT4055" t="str">
            <v/>
          </cell>
          <cell r="AU4055" t="str">
            <v/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 t="str">
            <v/>
          </cell>
          <cell r="AT4056" t="str">
            <v/>
          </cell>
          <cell r="AU4056" t="str">
            <v/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 t="str">
            <v/>
          </cell>
          <cell r="AT4057" t="str">
            <v/>
          </cell>
          <cell r="AU4057" t="str">
            <v/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 t="str">
            <v/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 t="str">
            <v/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 t="str">
            <v/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 t="str">
            <v/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 t="str">
            <v/>
          </cell>
          <cell r="AT4062" t="str">
            <v/>
          </cell>
          <cell r="AU4062" t="str">
            <v/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 t="str">
            <v/>
          </cell>
          <cell r="AT4063" t="str">
            <v/>
          </cell>
          <cell r="AU4063" t="str">
            <v/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 t="str">
            <v/>
          </cell>
          <cell r="AT4064" t="str">
            <v/>
          </cell>
          <cell r="AU4064" t="str">
            <v/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 t="str">
            <v/>
          </cell>
          <cell r="AT4065" t="str">
            <v/>
          </cell>
          <cell r="AU4065" t="str">
            <v/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 t="str">
            <v/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 t="str">
            <v/>
          </cell>
          <cell r="AT4075" t="str">
            <v/>
          </cell>
          <cell r="AU4075" t="str">
            <v/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 t="str">
            <v/>
          </cell>
          <cell r="AT4076" t="str">
            <v/>
          </cell>
          <cell r="AU4076" t="str">
            <v/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 t="str">
            <v/>
          </cell>
          <cell r="AT4077" t="str">
            <v/>
          </cell>
          <cell r="AU4077" t="str">
            <v/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 t="str">
            <v/>
          </cell>
          <cell r="AT4078" t="str">
            <v/>
          </cell>
          <cell r="AU4078" t="str">
            <v/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 t="str">
            <v/>
          </cell>
          <cell r="AT4079" t="str">
            <v/>
          </cell>
          <cell r="AU4079" t="str">
            <v/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 t="str">
            <v/>
          </cell>
          <cell r="AT4080" t="str">
            <v/>
          </cell>
          <cell r="AU4080" t="str">
            <v/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 t="str">
            <v/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 t="str">
            <v/>
          </cell>
          <cell r="AT4082" t="str">
            <v/>
          </cell>
          <cell r="AU4082" t="str">
            <v/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 t="str">
            <v/>
          </cell>
          <cell r="AT4083" t="str">
            <v/>
          </cell>
          <cell r="AU4083" t="str">
            <v/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 t="str">
            <v/>
          </cell>
          <cell r="AT4084" t="str">
            <v/>
          </cell>
          <cell r="AU4084" t="str">
            <v/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 t="str">
            <v/>
          </cell>
          <cell r="AT4085" t="str">
            <v/>
          </cell>
          <cell r="AU4085" t="str">
            <v/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 t="str">
            <v/>
          </cell>
          <cell r="AT4086" t="str">
            <v/>
          </cell>
          <cell r="AU4086" t="str">
            <v/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 t="str">
            <v/>
          </cell>
          <cell r="AT4087" t="str">
            <v/>
          </cell>
          <cell r="AU4087" t="str">
            <v/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 t="str">
            <v/>
          </cell>
          <cell r="AT4088" t="str">
            <v/>
          </cell>
          <cell r="AU4088" t="str">
            <v/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 t="str">
            <v/>
          </cell>
          <cell r="AT4089" t="str">
            <v/>
          </cell>
          <cell r="AU4089" t="str">
            <v/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 t="str">
            <v/>
          </cell>
          <cell r="AT4090" t="str">
            <v/>
          </cell>
          <cell r="AU4090" t="str">
            <v/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 t="str">
            <v/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 t="str">
            <v/>
          </cell>
          <cell r="AT4092" t="str">
            <v/>
          </cell>
          <cell r="AU4092" t="str">
            <v/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 t="str">
            <v/>
          </cell>
          <cell r="AT4093" t="str">
            <v/>
          </cell>
          <cell r="AU4093" t="str">
            <v/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 t="str">
            <v/>
          </cell>
          <cell r="AT4094" t="str">
            <v/>
          </cell>
          <cell r="AU4094" t="str">
            <v/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 t="str">
            <v/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 t="str">
            <v/>
          </cell>
          <cell r="AT4096" t="str">
            <v/>
          </cell>
          <cell r="AU4096" t="str">
            <v/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 t="str">
            <v/>
          </cell>
          <cell r="AT4097" t="str">
            <v/>
          </cell>
          <cell r="AU4097" t="str">
            <v/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 t="str">
            <v/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 t="str">
            <v/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 t="str">
            <v/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 t="str">
            <v/>
          </cell>
          <cell r="AT4101" t="str">
            <v/>
          </cell>
          <cell r="AU4101" t="str">
            <v/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 t="str">
            <v/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 t="str">
            <v/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 t="str">
            <v/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 t="str">
            <v/>
          </cell>
          <cell r="AT4105" t="str">
            <v/>
          </cell>
          <cell r="AU4105" t="str">
            <v/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 t="str">
            <v/>
          </cell>
          <cell r="AT4106" t="str">
            <v/>
          </cell>
          <cell r="AU4106" t="str">
            <v/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 t="str">
            <v/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 t="str">
            <v/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 t="str">
            <v/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 t="str">
            <v/>
          </cell>
          <cell r="AT4110" t="str">
            <v/>
          </cell>
          <cell r="AU4110" t="str">
            <v/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 t="str">
            <v/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 t="str">
            <v/>
          </cell>
          <cell r="AT4112" t="str">
            <v/>
          </cell>
          <cell r="AU4112" t="str">
            <v/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 t="str">
            <v/>
          </cell>
          <cell r="AT4113" t="str">
            <v/>
          </cell>
          <cell r="AU4113" t="str">
            <v/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 t="str">
            <v/>
          </cell>
          <cell r="AT4114" t="str">
            <v/>
          </cell>
          <cell r="AU4114" t="str">
            <v/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 t="str">
            <v/>
          </cell>
          <cell r="AT4115" t="str">
            <v/>
          </cell>
          <cell r="AU4115" t="str">
            <v/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 t="str">
            <v/>
          </cell>
          <cell r="AT4116" t="str">
            <v/>
          </cell>
          <cell r="AU4116" t="str">
            <v/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 t="str">
            <v/>
          </cell>
          <cell r="AT4117" t="str">
            <v/>
          </cell>
          <cell r="AU4117" t="str">
            <v/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 t="str">
            <v/>
          </cell>
          <cell r="AT4118" t="str">
            <v/>
          </cell>
          <cell r="AU4118" t="str">
            <v/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 t="str">
            <v/>
          </cell>
          <cell r="AT4119" t="str">
            <v/>
          </cell>
          <cell r="AU4119" t="str">
            <v/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 t="str">
            <v/>
          </cell>
          <cell r="AT4120" t="str">
            <v/>
          </cell>
          <cell r="AU4120" t="str">
            <v/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 t="str">
            <v/>
          </cell>
          <cell r="AT4121" t="str">
            <v/>
          </cell>
          <cell r="AU4121" t="str">
            <v/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 t="str">
            <v/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 t="str">
            <v/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 t="str">
            <v/>
          </cell>
          <cell r="AT4125" t="str">
            <v/>
          </cell>
          <cell r="AU4125" t="str">
            <v/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 t="str">
            <v/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 t="str">
            <v/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 t="str">
            <v/>
          </cell>
          <cell r="AT4131" t="str">
            <v/>
          </cell>
          <cell r="AU4131" t="str">
            <v/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 t="str">
            <v/>
          </cell>
          <cell r="AT4132" t="str">
            <v/>
          </cell>
          <cell r="AU4132" t="str">
            <v/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 t="str">
            <v/>
          </cell>
          <cell r="AT4133" t="str">
            <v/>
          </cell>
          <cell r="AU4133" t="str">
            <v/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 t="str">
            <v/>
          </cell>
          <cell r="AT4134" t="str">
            <v/>
          </cell>
          <cell r="AU4134" t="str">
            <v/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 t="str">
            <v/>
          </cell>
          <cell r="AT4135" t="str">
            <v/>
          </cell>
          <cell r="AU4135" t="str">
            <v/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 t="str">
            <v/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 t="str">
            <v/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 t="str">
            <v/>
          </cell>
          <cell r="AT4139" t="str">
            <v/>
          </cell>
          <cell r="AU4139" t="str">
            <v/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 t="str">
            <v/>
          </cell>
          <cell r="AT4140" t="str">
            <v/>
          </cell>
          <cell r="AU4140" t="str">
            <v/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 t="str">
            <v/>
          </cell>
          <cell r="AT4141" t="str">
            <v/>
          </cell>
          <cell r="AU4141" t="str">
            <v/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 t="str">
            <v/>
          </cell>
          <cell r="AT4142" t="str">
            <v/>
          </cell>
          <cell r="AU4142" t="str">
            <v/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 t="str">
            <v/>
          </cell>
          <cell r="AT4143" t="str">
            <v/>
          </cell>
          <cell r="AU4143" t="str">
            <v/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 t="str">
            <v/>
          </cell>
          <cell r="AT4144" t="str">
            <v/>
          </cell>
          <cell r="AU4144" t="str">
            <v/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 t="str">
            <v/>
          </cell>
          <cell r="AT4145" t="str">
            <v/>
          </cell>
          <cell r="AU4145" t="str">
            <v/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 t="str">
            <v/>
          </cell>
          <cell r="AT4146" t="str">
            <v/>
          </cell>
          <cell r="AU4146" t="str">
            <v/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 t="str">
            <v/>
          </cell>
          <cell r="AT4147" t="str">
            <v/>
          </cell>
          <cell r="AU4147" t="str">
            <v/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 t="str">
            <v/>
          </cell>
          <cell r="AT4148" t="str">
            <v/>
          </cell>
          <cell r="AU4148" t="str">
            <v/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 t="str">
            <v/>
          </cell>
          <cell r="AT4150" t="str">
            <v/>
          </cell>
          <cell r="AU4150" t="str">
            <v/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 t="str">
            <v/>
          </cell>
          <cell r="AT4151" t="str">
            <v/>
          </cell>
          <cell r="AU4151" t="str">
            <v/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 t="str">
            <v/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 t="str">
            <v/>
          </cell>
          <cell r="AT4153" t="str">
            <v/>
          </cell>
          <cell r="AU4153" t="str">
            <v/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 t="str">
            <v/>
          </cell>
          <cell r="AT4154" t="str">
            <v/>
          </cell>
          <cell r="AU4154" t="str">
            <v/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 t="str">
            <v/>
          </cell>
          <cell r="AT4155" t="str">
            <v/>
          </cell>
          <cell r="AU4155" t="str">
            <v/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 t="str">
            <v/>
          </cell>
          <cell r="AT4156" t="str">
            <v/>
          </cell>
          <cell r="AU4156" t="str">
            <v/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 t="str">
            <v/>
          </cell>
          <cell r="AT4157" t="str">
            <v/>
          </cell>
          <cell r="AU4157" t="str">
            <v/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 t="str">
            <v/>
          </cell>
          <cell r="AT4158" t="str">
            <v/>
          </cell>
          <cell r="AU4158" t="str">
            <v/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 t="str">
            <v/>
          </cell>
          <cell r="AT4159" t="str">
            <v/>
          </cell>
          <cell r="AU4159" t="str">
            <v/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 t="str">
            <v/>
          </cell>
          <cell r="AT4160" t="str">
            <v/>
          </cell>
          <cell r="AU4160" t="str">
            <v/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 t="str">
            <v/>
          </cell>
          <cell r="AT4161" t="str">
            <v/>
          </cell>
          <cell r="AU4161" t="str">
            <v/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 t="str">
            <v/>
          </cell>
          <cell r="AT4162" t="str">
            <v/>
          </cell>
          <cell r="AU4162" t="str">
            <v/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 t="str">
            <v/>
          </cell>
          <cell r="AT4163" t="str">
            <v/>
          </cell>
          <cell r="AU4163" t="str">
            <v/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 t="str">
            <v/>
          </cell>
          <cell r="AT4164" t="str">
            <v/>
          </cell>
          <cell r="AU4164" t="str">
            <v/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 t="str">
            <v/>
          </cell>
          <cell r="AT4165" t="str">
            <v/>
          </cell>
          <cell r="AU4165" t="str">
            <v/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 t="str">
            <v/>
          </cell>
          <cell r="AT4166" t="str">
            <v/>
          </cell>
          <cell r="AU4166" t="str">
            <v/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 t="str">
            <v/>
          </cell>
          <cell r="AT4167" t="str">
            <v/>
          </cell>
          <cell r="AU4167" t="str">
            <v/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 t="str">
            <v/>
          </cell>
          <cell r="AT4168" t="str">
            <v/>
          </cell>
          <cell r="AU4168" t="str">
            <v/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 t="str">
            <v/>
          </cell>
          <cell r="AT4169" t="str">
            <v/>
          </cell>
          <cell r="AU4169" t="str">
            <v/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 t="str">
            <v/>
          </cell>
          <cell r="AT4170" t="str">
            <v/>
          </cell>
          <cell r="AU4170" t="str">
            <v/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 t="str">
            <v/>
          </cell>
          <cell r="AT4171" t="str">
            <v/>
          </cell>
          <cell r="AU4171" t="str">
            <v/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 t="str">
            <v/>
          </cell>
          <cell r="AT4172" t="str">
            <v/>
          </cell>
          <cell r="AU4172" t="str">
            <v/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 t="str">
            <v/>
          </cell>
          <cell r="AT4173" t="str">
            <v/>
          </cell>
          <cell r="AU4173" t="str">
            <v/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 t="str">
            <v/>
          </cell>
          <cell r="AT4174" t="str">
            <v/>
          </cell>
          <cell r="AU4174" t="str">
            <v/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 t="str">
            <v/>
          </cell>
          <cell r="AT4175" t="str">
            <v/>
          </cell>
          <cell r="AU4175" t="str">
            <v/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 t="str">
            <v/>
          </cell>
          <cell r="AT4176" t="str">
            <v/>
          </cell>
          <cell r="AU4176" t="str">
            <v/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 t="str">
            <v/>
          </cell>
          <cell r="AT4177" t="str">
            <v/>
          </cell>
          <cell r="AU4177" t="str">
            <v/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 t="str">
            <v/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 t="str">
            <v/>
          </cell>
          <cell r="AT4179" t="str">
            <v/>
          </cell>
          <cell r="AU4179" t="str">
            <v/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 t="str">
            <v/>
          </cell>
          <cell r="AT4180" t="str">
            <v/>
          </cell>
          <cell r="AU4180" t="str">
            <v/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 t="str">
            <v/>
          </cell>
          <cell r="AT4181" t="str">
            <v/>
          </cell>
          <cell r="AU4181" t="str">
            <v/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 t="str">
            <v/>
          </cell>
          <cell r="AT4182" t="str">
            <v/>
          </cell>
          <cell r="AU4182" t="str">
            <v/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 t="str">
            <v/>
          </cell>
          <cell r="AT4183" t="str">
            <v/>
          </cell>
          <cell r="AU4183" t="str">
            <v/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 t="str">
            <v/>
          </cell>
          <cell r="AT4184" t="str">
            <v/>
          </cell>
          <cell r="AU4184" t="str">
            <v/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 t="str">
            <v/>
          </cell>
          <cell r="AT4185" t="str">
            <v/>
          </cell>
          <cell r="AU4185" t="str">
            <v/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 t="str">
            <v/>
          </cell>
          <cell r="AT4186" t="str">
            <v/>
          </cell>
          <cell r="AU4186" t="str">
            <v/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 t="str">
            <v/>
          </cell>
          <cell r="AT4187" t="str">
            <v/>
          </cell>
          <cell r="AU4187" t="str">
            <v/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 t="str">
            <v/>
          </cell>
          <cell r="AT4188" t="str">
            <v/>
          </cell>
          <cell r="AU4188" t="str">
            <v/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 t="str">
            <v/>
          </cell>
          <cell r="AT4189" t="str">
            <v/>
          </cell>
          <cell r="AU4189" t="str">
            <v/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 t="str">
            <v/>
          </cell>
          <cell r="AT4190" t="str">
            <v/>
          </cell>
          <cell r="AU4190" t="str">
            <v/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 t="str">
            <v/>
          </cell>
          <cell r="AT4191" t="str">
            <v/>
          </cell>
          <cell r="AU4191" t="str">
            <v/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 t="str">
            <v/>
          </cell>
          <cell r="AT4192" t="str">
            <v/>
          </cell>
          <cell r="AU4192" t="str">
            <v/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 t="str">
            <v/>
          </cell>
          <cell r="AT4193" t="str">
            <v/>
          </cell>
          <cell r="AU4193" t="str">
            <v/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 t="str">
            <v/>
          </cell>
          <cell r="AT4194" t="str">
            <v/>
          </cell>
          <cell r="AU4194" t="str">
            <v/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 t="str">
            <v/>
          </cell>
          <cell r="AT4196" t="str">
            <v/>
          </cell>
          <cell r="AU4196" t="str">
            <v/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 t="str">
            <v/>
          </cell>
          <cell r="AT4197" t="str">
            <v/>
          </cell>
          <cell r="AU4197" t="str">
            <v/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 t="str">
            <v/>
          </cell>
          <cell r="AT4198" t="str">
            <v/>
          </cell>
          <cell r="AU4198" t="str">
            <v/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 t="str">
            <v/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 t="str">
            <v/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 t="str">
            <v/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 t="str">
            <v/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 t="str">
            <v/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 t="str">
            <v/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 t="str">
            <v/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 t="str">
            <v/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 t="str">
            <v/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 t="str">
            <v/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 t="str">
            <v/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 t="str">
            <v/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 t="str">
            <v/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 t="str">
            <v/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 t="str">
            <v/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 t="str">
            <v/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 t="str">
            <v/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 t="str">
            <v/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 t="str">
            <v/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 t="str">
            <v/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 t="str">
            <v/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 t="str">
            <v/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 t="str">
            <v/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 t="str">
            <v/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 t="str">
            <v/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 t="str">
            <v/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 t="str">
            <v/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 t="str">
            <v/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 t="str">
            <v/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 t="str">
            <v/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 t="str">
            <v/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 t="str">
            <v/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 t="str">
            <v/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 t="str">
            <v/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 t="str">
            <v/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 t="str">
            <v/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 t="str">
            <v/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 t="str">
            <v/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 t="str">
            <v/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 t="str">
            <v/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 t="str">
            <v/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 t="str">
            <v/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 t="str">
            <v/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 t="str">
            <v/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 t="str">
            <v/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 t="str">
            <v/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 t="str">
            <v/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 t="str">
            <v/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 t="str">
            <v/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 t="str">
            <v/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 t="str">
            <v/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 t="str">
            <v/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 t="str">
            <v/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 t="str">
            <v/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 t="str">
            <v/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 t="str">
            <v/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 t="str">
            <v/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 t="str">
            <v/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 t="str">
            <v/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 t="str">
            <v/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 t="str">
            <v/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 t="str">
            <v/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 t="str">
            <v/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 t="str">
            <v/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 t="str">
            <v/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 t="str">
            <v/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 t="str">
            <v/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 t="str">
            <v/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 t="str">
            <v/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 t="str">
            <v/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 t="str">
            <v/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 t="str">
            <v/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 t="str">
            <v/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 t="str">
            <v/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 t="str">
            <v/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 t="str">
            <v/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 t="str">
            <v/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 t="str">
            <v/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 t="str">
            <v/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 t="str">
            <v/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 t="str">
            <v/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 t="str">
            <v/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 t="str">
            <v/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 t="str">
            <v/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 t="str">
            <v/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 t="str">
            <v/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 t="str">
            <v/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 t="str">
            <v/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 t="str">
            <v/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 t="str">
            <v/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 t="str">
            <v/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 t="str">
            <v/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 t="str">
            <v/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 t="str">
            <v/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 t="str">
            <v/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 t="str">
            <v/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 t="str">
            <v/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 t="str">
            <v/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 t="str">
            <v/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 t="str">
            <v/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 t="str">
            <v/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 t="str">
            <v/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 t="str">
            <v/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 t="str">
            <v/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 t="str">
            <v/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 t="str">
            <v/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 t="str">
            <v/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 t="str">
            <v/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 t="str">
            <v/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 t="str">
            <v/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 t="str">
            <v/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 t="str">
            <v/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 t="str">
            <v/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 t="str">
            <v/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 t="str">
            <v/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 t="str">
            <v/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 t="str">
            <v/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 t="str">
            <v/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 t="str">
            <v/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 t="str">
            <v/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 t="str">
            <v/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 t="str">
            <v/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 t="str">
            <v/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 t="str">
            <v/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 t="str">
            <v/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 t="str">
            <v/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 t="str">
            <v/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 t="str">
            <v/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 t="str">
            <v/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 t="str">
            <v/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 t="str">
            <v/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 t="str">
            <v/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 t="str">
            <v/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 t="str">
            <v/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 t="str">
            <v/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 t="str">
            <v/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 t="str">
            <v/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 t="str">
            <v/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 t="str">
            <v/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 t="str">
            <v/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 t="str">
            <v/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 t="str">
            <v/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 t="str">
            <v/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 t="str">
            <v/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 t="str">
            <v/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 t="str">
            <v/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 t="str">
            <v/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 t="str">
            <v/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 t="str">
            <v/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 t="str">
            <v/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 t="str">
            <v/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 t="str">
            <v/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 t="str">
            <v/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 t="str">
            <v/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 t="str">
            <v/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 t="str">
            <v/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 t="str">
            <v/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 t="str">
            <v/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 t="str">
            <v/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 t="str">
            <v/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 t="str">
            <v/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 t="str">
            <v/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 t="str">
            <v/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 t="str">
            <v/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 t="str">
            <v/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 t="str">
            <v/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 t="str">
            <v/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 t="str">
            <v/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 t="str">
            <v/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 t="str">
            <v/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 t="str">
            <v/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 t="str">
            <v/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 t="str">
            <v/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 t="str">
            <v/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 t="str">
            <v/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 t="str">
            <v/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 t="str">
            <v/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 t="str">
            <v/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 t="str">
            <v/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 t="str">
            <v/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 t="str">
            <v/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 t="str">
            <v/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 t="str">
            <v/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 t="str">
            <v/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 t="str">
            <v/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 t="str">
            <v/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 t="str">
            <v/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 t="str">
            <v/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 t="str">
            <v/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 t="str">
            <v/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 t="str">
            <v/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 t="str">
            <v/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 t="str">
            <v/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 t="str">
            <v/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 t="str">
            <v/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 t="str">
            <v/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 t="str">
            <v/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 t="str">
            <v/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 t="str">
            <v/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 t="str">
            <v/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 t="str">
            <v/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 t="str">
            <v/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 t="str">
            <v/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 t="str">
            <v/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 t="str">
            <v/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 t="str">
            <v/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 t="str">
            <v/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 t="str">
            <v/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 t="str">
            <v/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 t="str">
            <v/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 t="str">
            <v/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 t="str">
            <v/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 t="str">
            <v/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 t="str">
            <v/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 t="str">
            <v/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 t="str">
            <v/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 t="str">
            <v/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 t="str">
            <v/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 t="str">
            <v/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 t="str">
            <v/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 t="str">
            <v/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 t="str">
            <v/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 t="str">
            <v/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 t="str">
            <v/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 t="str">
            <v/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 t="str">
            <v/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 t="str">
            <v/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 t="str">
            <v/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 t="str">
            <v/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 t="str">
            <v/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 t="str">
            <v/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 t="str">
            <v/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 t="str">
            <v/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 t="str">
            <v/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 t="str">
            <v/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 t="str">
            <v/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 t="str">
            <v/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 t="str">
            <v/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 t="str">
            <v/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 t="str">
            <v/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 t="str">
            <v/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 t="str">
            <v/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 t="str">
            <v/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 t="str">
            <v/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 t="str">
            <v/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 t="str">
            <v/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 t="str">
            <v/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 t="str">
            <v/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 t="str">
            <v/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 t="str">
            <v/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 t="str">
            <v/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 t="str">
            <v/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 t="str">
            <v/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 t="str">
            <v/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 t="str">
            <v/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 t="str">
            <v/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 t="str">
            <v/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 t="str">
            <v/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 t="str">
            <v/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 t="str">
            <v/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 t="str">
            <v/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 t="str">
            <v/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 t="str">
            <v/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 t="str">
            <v/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 t="str">
            <v/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 t="str">
            <v/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 t="str">
            <v/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 t="str">
            <v/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 t="str">
            <v/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 t="str">
            <v/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 t="str">
            <v/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 t="str">
            <v/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 t="str">
            <v/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 t="str">
            <v/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 t="str">
            <v/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 t="str">
            <v/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 t="str">
            <v/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 t="str">
            <v/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 t="str">
            <v/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 t="str">
            <v/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 t="str">
            <v/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 t="str">
            <v/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 t="str">
            <v/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 t="str">
            <v/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 t="str">
            <v/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 t="str">
            <v/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 t="str">
            <v/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 t="str">
            <v/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 t="str">
            <v/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 t="str">
            <v/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 t="str">
            <v/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 t="str">
            <v/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 t="str">
            <v/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 t="str">
            <v/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 t="str">
            <v/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 t="str">
            <v/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 t="str">
            <v/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 t="str">
            <v/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 t="str">
            <v/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 t="str">
            <v/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 t="str">
            <v/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 t="str">
            <v/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 t="str">
            <v/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 t="str">
            <v/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 t="str">
            <v/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 t="str">
            <v/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 t="str">
            <v/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 t="str">
            <v/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 t="str">
            <v/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 t="str">
            <v/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 t="str">
            <v/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 t="str">
            <v/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 t="str">
            <v/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 t="str">
            <v/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 t="str">
            <v/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 t="str">
            <v/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 t="str">
            <v/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 t="str">
            <v/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 t="str">
            <v/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 t="str">
            <v/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 t="str">
            <v/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 t="str">
            <v/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 t="str">
            <v/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 t="str">
            <v/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 t="str">
            <v/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 t="str">
            <v/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 t="str">
            <v/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 t="str">
            <v/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 t="str">
            <v/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 t="str">
            <v/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 t="str">
            <v/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 t="str">
            <v/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 t="str">
            <v/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 t="str">
            <v/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 t="str">
            <v/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 t="str">
            <v/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 t="str">
            <v/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 t="str">
            <v/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 t="str">
            <v/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 t="str">
            <v/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 t="str">
            <v/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 t="str">
            <v/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 t="str">
            <v/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 t="str">
            <v/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 t="str">
            <v/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 t="str">
            <v/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 t="str">
            <v/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 t="str">
            <v/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 t="str">
            <v/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 t="str">
            <v/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 t="str">
            <v/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 t="str">
            <v/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 t="str">
            <v/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 t="str">
            <v/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 t="str">
            <v/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 t="str">
            <v/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 t="str">
            <v/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 t="str">
            <v/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 t="str">
            <v/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 t="str">
            <v/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 t="str">
            <v/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 t="str">
            <v/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 t="str">
            <v/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 t="str">
            <v/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 t="str">
            <v/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 t="str">
            <v/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 t="str">
            <v/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 t="str">
            <v/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 t="str">
            <v/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 t="str">
            <v/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 t="str">
            <v/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 t="str">
            <v/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 t="str">
            <v/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 t="str">
            <v/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 t="str">
            <v/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 t="str">
            <v/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 t="str">
            <v/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 t="str">
            <v/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 t="str">
            <v/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 t="str">
            <v/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 t="str">
            <v/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 t="str">
            <v/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 t="str">
            <v/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 t="str">
            <v/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 t="str">
            <v/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 t="str">
            <v/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 t="str">
            <v/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 t="str">
            <v/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 t="str">
            <v/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 t="str">
            <v/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 t="str">
            <v/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 t="str">
            <v/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 t="str">
            <v/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 t="str">
            <v/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 t="str">
            <v/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 t="str">
            <v/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 t="str">
            <v/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 t="str">
            <v/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 t="str">
            <v/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 t="str">
            <v/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 t="str">
            <v/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 t="str">
            <v/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 t="str">
            <v/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 t="str">
            <v/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 t="str">
            <v/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 t="str">
            <v/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 t="str">
            <v/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 t="str">
            <v/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 t="str">
            <v/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 t="str">
            <v/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 t="str">
            <v/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 t="str">
            <v/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 t="str">
            <v/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 t="str">
            <v/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 t="str">
            <v/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 t="str">
            <v/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 t="str">
            <v/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 t="str">
            <v/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 t="str">
            <v/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 t="str">
            <v/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 t="str">
            <v/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 t="str">
            <v/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 t="str">
            <v/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 t="str">
            <v/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 t="str">
            <v/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 t="str">
            <v/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 t="str">
            <v/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 t="str">
            <v/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 t="str">
            <v/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 t="str">
            <v/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 t="str">
            <v/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 t="str">
            <v/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 t="str">
            <v/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 t="str">
            <v/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 t="str">
            <v/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 t="str">
            <v/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 t="str">
            <v/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 t="str">
            <v/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 t="str">
            <v/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 t="str">
            <v/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 t="str">
            <v/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 t="str">
            <v/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 t="str">
            <v/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 t="str">
            <v/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 t="str">
            <v/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 t="str">
            <v/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 t="str">
            <v/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 t="str">
            <v/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 t="str">
            <v/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 t="str">
            <v/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 t="str">
            <v/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 t="str">
            <v/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 t="str">
            <v/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 t="str">
            <v/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 t="str">
            <v/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 t="str">
            <v/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 t="str">
            <v/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 t="str">
            <v/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 t="str">
            <v/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 t="str">
            <v/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 t="str">
            <v/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 t="str">
            <v/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 t="str">
            <v/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 t="str">
            <v/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 t="str">
            <v/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 t="str">
            <v/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 t="str">
            <v/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 t="str">
            <v/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 t="str">
            <v/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 t="str">
            <v/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 t="str">
            <v/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 t="str">
            <v/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 t="str">
            <v/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 t="str">
            <v/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 t="str">
            <v/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 t="str">
            <v/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 t="str">
            <v/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 t="str">
            <v/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 t="str">
            <v/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 t="str">
            <v/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 t="str">
            <v/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 t="str">
            <v/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 t="str">
            <v/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 t="str">
            <v/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 t="str">
            <v/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 t="str">
            <v/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 t="str">
            <v/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 t="str">
            <v/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 t="str">
            <v/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 t="str">
            <v/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 t="str">
            <v/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 t="str">
            <v/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 t="str">
            <v/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 t="str">
            <v/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 t="str">
            <v/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 t="str">
            <v/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 t="str">
            <v/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 t="str">
            <v/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 t="str">
            <v/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 t="str">
            <v/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 t="str">
            <v/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 t="str">
            <v/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 t="str">
            <v/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 t="str">
            <v/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 t="str">
            <v/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 t="str">
            <v/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 t="str">
            <v/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 t="str">
            <v/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 t="str">
            <v/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 t="str">
            <v/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 t="str">
            <v/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 t="str">
            <v/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 t="str">
            <v/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 t="str">
            <v/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 t="str">
            <v/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 t="str">
            <v/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 t="str">
            <v/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 t="str">
            <v/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 t="str">
            <v/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 t="str">
            <v/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 t="str">
            <v/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 t="str">
            <v/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 t="str">
            <v/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 t="str">
            <v/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 t="str">
            <v/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 t="str">
            <v/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 t="str">
            <v/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 t="str">
            <v/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 t="str">
            <v/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 t="str">
            <v/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 t="str">
            <v/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 t="str">
            <v/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 t="str">
            <v/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 t="str">
            <v/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 t="str">
            <v/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 t="str">
            <v/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 t="str">
            <v/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 t="str">
            <v/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 t="str">
            <v/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 t="str">
            <v/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 t="str">
            <v/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 t="str">
            <v/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 t="str">
            <v/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 t="str">
            <v/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 t="str">
            <v/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 t="str">
            <v/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 t="str">
            <v/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 t="str">
            <v/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 t="str">
            <v/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 t="str">
            <v/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 t="str">
            <v/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 t="str">
            <v/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 t="str">
            <v/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 t="str">
            <v/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 t="str">
            <v/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 t="str">
            <v/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 t="str">
            <v/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 t="str">
            <v/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 t="str">
            <v/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 t="str">
            <v/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 t="str">
            <v/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 t="str">
            <v/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 t="str">
            <v/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 t="str">
            <v/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 t="str">
            <v/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 t="str">
            <v/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 t="str">
            <v/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 t="str">
            <v/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 t="str">
            <v/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 t="str">
            <v/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 t="str">
            <v/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 t="str">
            <v/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 t="str">
            <v/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 t="str">
            <v/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 t="str">
            <v/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 t="str">
            <v/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 t="str">
            <v/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 t="str">
            <v/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 t="str">
            <v/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 t="str">
            <v/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 t="str">
            <v/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 t="str">
            <v/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 t="str">
            <v/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 t="str">
            <v/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 t="str">
            <v/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 t="str">
            <v/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 t="str">
            <v/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 t="str">
            <v/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 t="str">
            <v/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 t="str">
            <v/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 t="str">
            <v/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 t="str">
            <v/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 t="str">
            <v/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 t="str">
            <v/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 t="str">
            <v/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 t="str">
            <v/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 t="str">
            <v/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 t="str">
            <v/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 t="str">
            <v/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 t="str">
            <v/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 t="str">
            <v/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 t="str">
            <v/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 t="str">
            <v/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 t="str">
            <v/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 t="str">
            <v/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 t="str">
            <v/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 t="str">
            <v/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 t="str">
            <v/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 t="str">
            <v/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 t="str">
            <v/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 t="str">
            <v/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 t="str">
            <v/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 t="str">
            <v/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 t="str">
            <v/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 t="str">
            <v/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 t="str">
            <v/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 t="str">
            <v/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 t="str">
            <v/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 t="str">
            <v/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 t="str">
            <v/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 t="str">
            <v/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 t="str">
            <v/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 t="str">
            <v/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 t="str">
            <v/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 t="str">
            <v/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 t="str">
            <v/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 t="str">
            <v/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 t="str">
            <v/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 t="str">
            <v/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 t="str">
            <v/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 t="str">
            <v/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 t="str">
            <v/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 t="str">
            <v/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 t="str">
            <v/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 t="str">
            <v/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 t="str">
            <v/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 t="str">
            <v/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 t="str">
            <v/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 t="str">
            <v/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 t="str">
            <v/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 t="str">
            <v/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 t="str">
            <v/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 t="str">
            <v/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 t="str">
            <v/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 t="str">
            <v/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 t="str">
            <v/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 t="str">
            <v/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 t="str">
            <v/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 t="str">
            <v/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 t="str">
            <v/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 t="str">
            <v/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 t="str">
            <v/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 t="str">
            <v/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 t="str">
            <v/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 t="str">
            <v/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 t="str">
            <v/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 t="str">
            <v/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 t="str">
            <v/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 t="str">
            <v/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 t="str">
            <v/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 t="str">
            <v/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 t="str">
            <v/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 t="str">
            <v/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 t="str">
            <v/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 t="str">
            <v/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 t="str">
            <v/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 t="str">
            <v/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 t="str">
            <v/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 t="str">
            <v/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 t="str">
            <v/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 t="str">
            <v/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 t="str">
            <v/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 t="str">
            <v/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 t="str">
            <v/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 t="str">
            <v/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 t="str">
            <v/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 t="str">
            <v/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 t="str">
            <v/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 t="str">
            <v/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 t="str">
            <v/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 t="str">
            <v/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 t="str">
            <v/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 t="str">
            <v/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 t="str">
            <v/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 t="str">
            <v/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 t="str">
            <v/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 t="str">
            <v/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 t="str">
            <v/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 t="str">
            <v/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 t="str">
            <v/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 t="str">
            <v/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 t="str">
            <v/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 t="str">
            <v/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 t="str">
            <v/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 t="str">
            <v/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 t="str">
            <v/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 t="str">
            <v/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 t="str">
            <v/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 t="str">
            <v/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 t="str">
            <v/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 t="str">
            <v/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 t="str">
            <v/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 t="str">
            <v/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 t="str">
            <v/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 t="str">
            <v/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 t="str">
            <v/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 t="str">
            <v/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 t="str">
            <v/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 t="str">
            <v/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 t="str">
            <v/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 t="str">
            <v/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 t="str">
            <v/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 t="str">
            <v/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 t="str">
            <v/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 t="str">
            <v/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 t="str">
            <v/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 t="str">
            <v/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 t="str">
            <v/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 t="str">
            <v/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 t="str">
            <v/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 t="str">
            <v/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 t="str">
            <v/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 t="str">
            <v/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 t="str">
            <v/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 t="str">
            <v/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 t="str">
            <v/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 t="str">
            <v/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 t="str">
            <v/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 t="str">
            <v/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 t="str">
            <v/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 t="str">
            <v/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 t="str">
            <v/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 t="str">
            <v/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 t="str">
            <v/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 t="str">
            <v/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 t="str">
            <v/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 t="str">
            <v/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 t="str">
            <v/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 t="str">
            <v/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 t="str">
            <v/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 t="str">
            <v/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 t="str">
            <v/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 t="str">
            <v/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 t="str">
            <v/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 t="str">
            <v/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 t="str">
            <v/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 t="str">
            <v/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 t="str">
            <v/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 t="str">
            <v/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 t="str">
            <v/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 t="str">
            <v/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 t="str">
            <v/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 t="str">
            <v/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 t="str">
            <v/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 t="str">
            <v/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 t="str">
            <v/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 t="str">
            <v/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 t="str">
            <v/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 t="str">
            <v/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 t="str">
            <v/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 t="str">
            <v/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 t="str">
            <v/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 t="str">
            <v/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 t="str">
            <v/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 t="str">
            <v/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 t="str">
            <v/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 t="str">
            <v/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 t="str">
            <v/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 t="str">
            <v/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 t="str">
            <v/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 t="str">
            <v/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 t="str">
            <v/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 t="str">
            <v/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 t="str">
            <v/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 t="str">
            <v/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 t="str">
            <v/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 t="str">
            <v/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 t="str">
            <v/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 t="str">
            <v/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 t="str">
            <v/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 t="str">
            <v/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 t="str">
            <v/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 t="str">
            <v/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 t="str">
            <v/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 t="str">
            <v/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 t="str">
            <v/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 t="str">
            <v/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 t="str">
            <v/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 t="str">
            <v/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 t="str">
            <v/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 t="str">
            <v/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 t="str">
            <v/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 t="str">
            <v/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 t="str">
            <v/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 t="str">
            <v/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 t="str">
            <v/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 t="str">
            <v/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 t="str">
            <v/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 t="str">
            <v/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 t="str">
            <v/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 t="str">
            <v/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 t="str">
            <v/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 t="str">
            <v/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 t="str">
            <v/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 t="str">
            <v/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 t="str">
            <v/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 t="str">
            <v/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 t="str">
            <v/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 t="str">
            <v/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 t="str">
            <v/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 t="str">
            <v/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 t="str">
            <v/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 t="str">
            <v/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 t="str">
            <v/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 t="str">
            <v/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 t="str">
            <v/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 t="str">
            <v/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 t="str">
            <v/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 t="str">
            <v/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 t="str">
            <v/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 t="str">
            <v/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 t="str">
            <v/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 t="str">
            <v/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 t="str">
            <v/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 t="str">
            <v/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 t="str">
            <v/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 t="str">
            <v/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 t="str">
            <v/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 t="str">
            <v/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 t="str">
            <v/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 t="str">
            <v/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 t="str">
            <v/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 t="str">
            <v/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 t="str">
            <v/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 t="str">
            <v/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 t="str">
            <v/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 t="str">
            <v/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 t="str">
            <v/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 t="str">
            <v/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 t="str">
            <v/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 t="str">
            <v/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 t="str">
            <v/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 t="str">
            <v/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 t="str">
            <v/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 t="str">
            <v/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 t="str">
            <v/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 t="str">
            <v/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 t="str">
            <v/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 t="str">
            <v/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 t="str">
            <v/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 t="str">
            <v/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 t="str">
            <v/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 t="str">
            <v/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 t="str">
            <v/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 t="str">
            <v/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 t="str">
            <v/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 t="str">
            <v/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 t="str">
            <v/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 t="str">
            <v/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 t="str">
            <v/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 t="str">
            <v/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 t="str">
            <v/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 t="str">
            <v/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 t="str">
            <v/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 t="str">
            <v/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 t="str">
            <v/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 t="str">
            <v/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 t="str">
            <v/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 t="str">
            <v/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 t="str">
            <v/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 t="str">
            <v/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 t="str">
            <v/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 t="str">
            <v/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 t="str">
            <v/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 t="str">
            <v/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 t="str">
            <v/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 t="str">
            <v/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 t="str">
            <v/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 t="str">
            <v/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 t="str">
            <v/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 t="str">
            <v/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 t="str">
            <v/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 t="str">
            <v/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 t="str">
            <v/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 t="str">
            <v/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 t="str">
            <v/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 t="str">
            <v/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 t="str">
            <v/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 t="str">
            <v/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 t="str">
            <v/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 t="str">
            <v/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 t="str">
            <v/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 t="str">
            <v/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 t="str">
            <v/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 t="str">
            <v/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 t="str">
            <v/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 t="str">
            <v/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 t="str">
            <v/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 t="str">
            <v/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 t="str">
            <v/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 t="str">
            <v/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 t="str">
            <v/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 t="str">
            <v/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 t="str">
            <v/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 t="str">
            <v/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 t="str">
            <v/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 t="str">
            <v/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 t="str">
            <v/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 t="str">
            <v/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 t="str">
            <v/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 t="str">
            <v/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 t="str">
            <v/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 t="str">
            <v/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 t="str">
            <v/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 t="str">
            <v/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 t="str">
            <v/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 t="str">
            <v/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 t="str">
            <v/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 t="str">
            <v/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 t="str">
            <v/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 t="str">
            <v/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 t="str">
            <v/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 t="str">
            <v/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 t="str">
            <v/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 t="str">
            <v/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 t="str">
            <v/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 t="str">
            <v/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 t="str">
            <v/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 t="str">
            <v/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 t="str">
            <v/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 t="str">
            <v/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 t="str">
            <v/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 t="str">
            <v/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 t="str">
            <v/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 t="str">
            <v/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 t="str">
            <v/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 t="str">
            <v/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 t="str">
            <v/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 t="str">
            <v/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 t="str">
            <v/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 t="str">
            <v/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 t="str">
            <v/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 t="str">
            <v/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 t="str">
            <v/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 t="str">
            <v/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 t="str">
            <v/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 t="str">
            <v/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 t="str">
            <v/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 t="str">
            <v/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 t="str">
            <v/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 t="str">
            <v/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 t="str">
            <v/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 t="str">
            <v/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 t="str">
            <v/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 t="str">
            <v/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 t="str">
            <v/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 t="str">
            <v/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 t="str">
            <v/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 t="str">
            <v/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 t="str">
            <v/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 t="str">
            <v/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 t="str">
            <v/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 t="str">
            <v/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 t="str">
            <v/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 t="str">
            <v/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 t="str">
            <v/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 t="str">
            <v/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 t="str">
            <v/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 t="str">
            <v/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 t="str">
            <v/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 t="str">
            <v/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 t="str">
            <v/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 t="str">
            <v/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 t="str">
            <v/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 t="str">
            <v/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 t="str">
            <v/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 t="str">
            <v/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 t="str">
            <v/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 t="str">
            <v/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 t="str">
            <v/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 t="str">
            <v/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 t="str">
            <v/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 t="str">
            <v/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 t="str">
            <v/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 t="str">
            <v/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 t="str">
            <v/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 t="str">
            <v/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 t="str">
            <v/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 t="str">
            <v/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 t="str">
            <v/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 t="str">
            <v/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 t="str">
            <v/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 t="str">
            <v/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 t="str">
            <v/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 t="str">
            <v/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 t="str">
            <v/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 t="str">
            <v/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 t="str">
            <v/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 t="str">
            <v/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 t="str">
            <v/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 t="str">
            <v/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 t="str">
            <v/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 t="str">
            <v/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 t="str">
            <v/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 t="str">
            <v/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 t="str">
            <v/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 t="str">
            <v/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 t="str">
            <v/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 t="str">
            <v/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 t="str">
            <v/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 t="str">
            <v/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 t="str">
            <v/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 t="str">
            <v/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 t="str">
            <v/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 t="str">
            <v/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 t="str">
            <v/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 t="str">
            <v/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 t="str">
            <v/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 t="str">
            <v/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 t="str">
            <v/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 t="str">
            <v/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 t="str">
            <v/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 t="str">
            <v/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 t="str">
            <v/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 t="str">
            <v/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 t="str">
            <v/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 t="str">
            <v/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 t="str">
            <v/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 t="str">
            <v/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 t="str">
            <v/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 t="str">
            <v/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 t="str">
            <v/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 t="str">
            <v/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 t="str">
            <v/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 t="str">
            <v/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 t="str">
            <v/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 t="str">
            <v/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 t="str">
            <v/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 t="str">
            <v/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 t="str">
            <v/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 t="str">
            <v/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 t="str">
            <v/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 t="str">
            <v/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 t="str">
            <v/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 t="str">
            <v/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 t="str">
            <v/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 t="str">
            <v/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 t="str">
            <v/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 t="str">
            <v/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 t="str">
            <v/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 t="str">
            <v/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 t="str">
            <v/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 t="str">
            <v/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 t="str">
            <v/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 t="str">
            <v/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 t="str">
            <v/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 t="str">
            <v/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 t="str">
            <v/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 t="str">
            <v/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 t="str">
            <v/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 t="str">
            <v/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 t="str">
            <v/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 t="str">
            <v/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 t="str">
            <v/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 t="str">
            <v/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 t="str">
            <v/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 t="str">
            <v/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 t="str">
            <v/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 t="str">
            <v/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 t="str">
            <v/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 t="str">
            <v/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 t="str">
            <v/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 t="str">
            <v/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 t="str">
            <v/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 t="str">
            <v/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 t="str">
            <v/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 t="str">
            <v/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 t="str">
            <v/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 t="str">
            <v/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 t="str">
            <v/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 t="str">
            <v/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 t="str">
            <v/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 t="str">
            <v/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 t="str">
            <v/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 t="str">
            <v/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 t="str">
            <v/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 t="str">
            <v/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 t="str">
            <v/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 t="str">
            <v/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 t="str">
            <v/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 t="str">
            <v/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 t="str">
            <v/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 t="str">
            <v/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 t="str">
            <v/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 t="str">
            <v/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 t="str">
            <v/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 t="str">
            <v/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 t="str">
            <v/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 t="str">
            <v/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 t="str">
            <v/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 t="str">
            <v/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 t="str">
            <v/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 t="str">
            <v/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 t="str">
            <v/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 t="str">
            <v/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 t="str">
            <v/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 t="str">
            <v/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 t="str">
            <v/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 t="str">
            <v/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 t="str">
            <v/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 t="str">
            <v/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 t="str">
            <v/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 t="str">
            <v/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 t="str">
            <v/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 t="str">
            <v/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 t="str">
            <v/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 t="str">
            <v/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 t="str">
            <v/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 t="str">
            <v/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 t="str">
            <v/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 t="str">
            <v/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 t="str">
            <v/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 t="str">
            <v/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 t="str">
            <v/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 t="str">
            <v/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 t="str">
            <v/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 t="str">
            <v/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 t="str">
            <v/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 t="str">
            <v/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 t="str">
            <v/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 t="str">
            <v/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 t="str">
            <v/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 t="str">
            <v/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 t="str">
            <v/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 t="str">
            <v/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 t="str">
            <v/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 t="str">
            <v/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 t="str">
            <v/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 t="str">
            <v/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 t="str">
            <v/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 t="str">
            <v/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 t="str">
            <v/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 t="str">
            <v/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 t="str">
            <v/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 t="str">
            <v/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 t="str">
            <v/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 t="str">
            <v/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 t="str">
            <v/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 t="str">
            <v/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 t="str">
            <v/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 t="str">
            <v/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 t="str">
            <v/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 t="str">
            <v/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 t="str">
            <v/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 t="str">
            <v/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 t="str">
            <v/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 t="str">
            <v/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 t="str">
            <v/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 t="str">
            <v/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 t="str">
            <v/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 t="str">
            <v/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 t="str">
            <v/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 t="str">
            <v/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 t="str">
            <v/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 t="str">
            <v/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 t="str">
            <v/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 t="str">
            <v/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 t="str">
            <v/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 t="str">
            <v/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 t="str">
            <v/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 t="str">
            <v/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 t="str">
            <v/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 t="str">
            <v/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 t="str">
            <v/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 t="str">
            <v/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 t="str">
            <v/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 t="str">
            <v/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 t="str">
            <v/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 t="str">
            <v/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 t="str">
            <v/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 t="str">
            <v/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 t="str">
            <v/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 t="str">
            <v/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 t="str">
            <v/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 t="str">
            <v/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 t="str">
            <v/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 t="str">
            <v/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 t="str">
            <v/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 t="str">
            <v/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 t="str">
            <v/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 t="str">
            <v/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 t="str">
            <v/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 t="str">
            <v/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 t="str">
            <v/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 t="str">
            <v/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 t="str">
            <v/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 t="str">
            <v/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 t="str">
            <v/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 t="str">
            <v/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 t="str">
            <v/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 t="str">
            <v/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 t="str">
            <v/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 t="str">
            <v/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 t="str">
            <v/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 t="str">
            <v/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 t="str">
            <v/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 t="str">
            <v/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 t="str">
            <v/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 t="str">
            <v/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 t="str">
            <v/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 t="str">
            <v/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 t="str">
            <v/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 t="str">
            <v/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 t="str">
            <v/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 t="str">
            <v/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 t="str">
            <v/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 t="str">
            <v/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 t="str">
            <v/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 t="str">
            <v/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 t="str">
            <v/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 t="str">
            <v/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 t="str">
            <v/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 t="str">
            <v/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 t="str">
            <v/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 t="str">
            <v/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 t="str">
            <v/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 t="str">
            <v/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 t="str">
            <v/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 t="str">
            <v/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 t="str">
            <v/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 t="str">
            <v/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 t="str">
            <v/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 t="str">
            <v/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 t="str">
            <v/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 t="str">
            <v/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 t="str">
            <v/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 t="str">
            <v/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 t="str">
            <v/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 t="str">
            <v/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 t="str">
            <v/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 t="str">
            <v/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 t="str">
            <v/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 t="str">
            <v/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 t="str">
            <v/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 t="str">
            <v/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 t="str">
            <v/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 t="str">
            <v/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 t="str">
            <v/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 t="str">
            <v/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 t="str">
            <v/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 t="str">
            <v/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 t="str">
            <v/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 t="str">
            <v/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 t="str">
            <v/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 t="str">
            <v/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 t="str">
            <v/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 t="str">
            <v/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 t="str">
            <v/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 t="str">
            <v/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 t="str">
            <v/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 t="str">
            <v/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 t="str">
            <v/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 t="str">
            <v/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 t="str">
            <v/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 t="str">
            <v/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 t="str">
            <v/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 t="str">
            <v/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 t="str">
            <v/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 t="str">
            <v/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 t="str">
            <v/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 t="str">
            <v/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 t="str">
            <v/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 t="str">
            <v/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 t="str">
            <v/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 t="str">
            <v/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 t="str">
            <v/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 t="str">
            <v/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 t="str">
            <v/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 t="str">
            <v/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 t="str">
            <v/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 t="str">
            <v/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 t="str">
            <v/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 t="str">
            <v/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 t="str">
            <v/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 t="str">
            <v/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 t="str">
            <v/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 t="str">
            <v/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 t="str">
            <v/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 t="str">
            <v/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 t="str">
            <v/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 t="str">
            <v/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 t="str">
            <v/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 t="str">
            <v/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 t="str">
            <v/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 t="str">
            <v/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 t="str">
            <v/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 t="str">
            <v/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 t="str">
            <v/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 t="str">
            <v/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 t="str">
            <v/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 t="str">
            <v/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 t="str">
            <v/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 t="str">
            <v/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 t="str">
            <v/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 t="str">
            <v/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 t="str">
            <v/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 t="str">
            <v/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 t="str">
            <v/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 t="str">
            <v/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 t="str">
            <v/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 t="str">
            <v/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 t="str">
            <v/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 t="str">
            <v/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 t="str">
            <v/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 t="str">
            <v/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 t="str">
            <v/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 t="str">
            <v/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 t="str">
            <v/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 t="str">
            <v/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 t="str">
            <v/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 t="str">
            <v/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 t="str">
            <v/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 t="str">
            <v/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 t="str">
            <v/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 t="str">
            <v/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 t="str">
            <v/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 t="str">
            <v/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 t="str">
            <v/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 t="str">
            <v/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 t="str">
            <v/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 t="str">
            <v/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 t="str">
            <v/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 t="str">
            <v/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 t="str">
            <v/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 t="str">
            <v/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 t="str">
            <v/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 t="str">
            <v/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 t="str">
            <v/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 t="str">
            <v/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 t="str">
            <v/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 t="str">
            <v/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 t="str">
            <v/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 t="str">
            <v/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 t="str">
            <v/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 t="str">
            <v/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 t="str">
            <v/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 t="str">
            <v/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 t="str">
            <v/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 t="str">
            <v/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 t="str">
            <v/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 t="str">
            <v/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 t="str">
            <v/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 t="str">
            <v/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 t="str">
            <v/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 t="str">
            <v/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 t="str">
            <v/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 t="str">
            <v/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 t="str">
            <v/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 t="str">
            <v/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 t="str">
            <v/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 t="str">
            <v/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 t="str">
            <v/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 t="str">
            <v/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 t="str">
            <v/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 t="str">
            <v/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 t="str">
            <v/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 t="str">
            <v/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 t="str">
            <v/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 t="str">
            <v/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 t="str">
            <v/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 t="str">
            <v/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 t="str">
            <v/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 t="str">
            <v/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 t="str">
            <v/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 t="str">
            <v/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 t="str">
            <v/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 t="str">
            <v/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 t="str">
            <v/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 t="str">
            <v/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 t="str">
            <v/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 t="str">
            <v/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 t="str">
            <v/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 t="str">
            <v/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 t="str">
            <v/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 t="str">
            <v/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 t="str">
            <v/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 t="str">
            <v/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 t="str">
            <v/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 t="str">
            <v/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 t="str">
            <v/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 t="str">
            <v/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 t="str">
            <v/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 t="str">
            <v/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 t="str">
            <v/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 t="str">
            <v/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 t="str">
            <v/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 t="str">
            <v/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 t="str">
            <v/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 t="str">
            <v/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 t="str">
            <v/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 t="str">
            <v/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 t="str">
            <v/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 t="str">
            <v/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 t="str">
            <v/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 t="str">
            <v/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 t="str">
            <v/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 t="str">
            <v/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 t="str">
            <v/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 t="str">
            <v/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 t="str">
            <v/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 t="str">
            <v/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 t="str">
            <v/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 t="str">
            <v/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 t="str">
            <v/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 t="str">
            <v/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 t="str">
            <v/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 t="str">
            <v/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 t="str">
            <v/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 t="str">
            <v/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 t="str">
            <v/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 t="str">
            <v/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 t="str">
            <v/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 t="str">
            <v/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 t="str">
            <v/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 t="str">
            <v/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 t="str">
            <v/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 t="str">
            <v/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 t="str">
            <v/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 t="str">
            <v/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 t="str">
            <v/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 t="str">
            <v/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 t="str">
            <v/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 t="str">
            <v/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 t="str">
            <v/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 t="str">
            <v/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 t="str">
            <v/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 t="str">
            <v/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 t="str">
            <v/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 t="str">
            <v/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 t="str">
            <v/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 t="str">
            <v/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 t="str">
            <v/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 t="str">
            <v/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 t="str">
            <v/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 t="str">
            <v/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 t="str">
            <v/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 t="str">
            <v/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 t="str">
            <v/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 t="str">
            <v/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 t="str">
            <v/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 t="str">
            <v/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 t="str">
            <v/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 t="str">
            <v/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 t="str">
            <v/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 t="str">
            <v/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 t="str">
            <v/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 t="str">
            <v/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 t="str">
            <v/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 t="str">
            <v/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 t="str">
            <v/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 t="str">
            <v/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 t="str">
            <v/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 t="str">
            <v/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 t="str">
            <v/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 t="str">
            <v/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 t="str">
            <v/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 t="str">
            <v/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 t="str">
            <v/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 t="str">
            <v/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 t="str">
            <v/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 t="str">
            <v/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 t="str">
            <v/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 t="str">
            <v/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 t="str">
            <v/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 t="str">
            <v/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 t="str">
            <v/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 t="str">
            <v/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 t="str">
            <v/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 t="str">
            <v/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 t="str">
            <v/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 t="str">
            <v/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 t="str">
            <v/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 t="str">
            <v/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 t="str">
            <v/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 t="str">
            <v/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 t="str">
            <v/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 t="str">
            <v/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 t="str">
            <v/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 t="str">
            <v/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 t="str">
            <v/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 t="str">
            <v/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 t="str">
            <v/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 t="str">
            <v/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 t="str">
            <v/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 t="str">
            <v/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 t="str">
            <v/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 t="str">
            <v/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 t="str">
            <v/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 t="str">
            <v/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 t="str">
            <v/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 t="str">
            <v/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 t="str">
            <v/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 t="str">
            <v/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 t="str">
            <v/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 t="str">
            <v/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 t="str">
            <v/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 t="str">
            <v/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 t="str">
            <v/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 t="str">
            <v/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 t="str">
            <v/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 t="str">
            <v/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 t="str">
            <v/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 t="str">
            <v/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 t="str">
            <v/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 t="str">
            <v/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 t="str">
            <v/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 t="str">
            <v/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 t="str">
            <v/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 t="str">
            <v/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 t="str">
            <v/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 t="str">
            <v/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 t="str">
            <v/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 t="str">
            <v/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 t="str">
            <v/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 t="str">
            <v/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 t="str">
            <v/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 t="str">
            <v/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 t="str">
            <v/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 t="str">
            <v/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 t="str">
            <v/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 t="str">
            <v/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 t="str">
            <v/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 t="str">
            <v/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 t="str">
            <v/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 t="str">
            <v/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 t="str">
            <v/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 t="str">
            <v/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 t="str">
            <v/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 t="str">
            <v/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 t="str">
            <v/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 t="str">
            <v/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 t="str">
            <v/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 t="str">
            <v/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 t="str">
            <v/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 t="str">
            <v/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 t="str">
            <v/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 t="str">
            <v/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 t="str">
            <v/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 t="str">
            <v/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 t="str">
            <v/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 t="str">
            <v/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 t="str">
            <v/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 t="str">
            <v/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 t="str">
            <v/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 t="str">
            <v/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 t="str">
            <v/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 t="str">
            <v/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 t="str">
            <v/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 t="str">
            <v/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 t="str">
            <v/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 t="str">
            <v/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 t="str">
            <v/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 t="str">
            <v/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 t="str">
            <v/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 t="str">
            <v/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 t="str">
            <v/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 t="str">
            <v/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 t="str">
            <v/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 t="str">
            <v/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 t="str">
            <v/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 t="str">
            <v/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 t="str">
            <v/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 t="str">
            <v/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 t="str">
            <v/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 t="str">
            <v/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 t="str">
            <v/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 t="str">
            <v/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 t="str">
            <v/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 t="str">
            <v/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 t="str">
            <v/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 t="str">
            <v/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 t="str">
            <v/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 t="str">
            <v/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 t="str">
            <v/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 t="str">
            <v/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 t="str">
            <v/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 t="str">
            <v/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 t="str">
            <v/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 t="str">
            <v/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 t="str">
            <v/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 t="str">
            <v/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 t="str">
            <v/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 t="str">
            <v/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 t="str">
            <v/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 t="str">
            <v/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 t="str">
            <v/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 t="str">
            <v/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 t="str">
            <v/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 t="str">
            <v/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 t="str">
            <v/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 t="str">
            <v/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 t="str">
            <v/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 t="str">
            <v/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 t="str">
            <v/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 t="str">
            <v/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 t="str">
            <v/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 t="str">
            <v/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 t="str">
            <v/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 t="str">
            <v/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 t="str">
            <v/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 t="str">
            <v/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 t="str">
            <v/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 t="str">
            <v/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 t="str">
            <v/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 t="str">
            <v/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 t="str">
            <v/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 t="str">
            <v/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 t="str">
            <v/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 t="str">
            <v/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 t="str">
            <v/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 t="str">
            <v/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 t="str">
            <v/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 t="str">
            <v/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 t="str">
            <v/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 t="str">
            <v/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 t="str">
            <v/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 t="str">
            <v/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 t="str">
            <v/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 t="str">
            <v/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 t="str">
            <v/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 t="str">
            <v/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 t="str">
            <v/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 t="str">
            <v/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 t="str">
            <v/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 t="str">
            <v/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 t="str">
            <v/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 t="str">
            <v/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 t="str">
            <v/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 t="str">
            <v/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 t="str">
            <v/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 t="str">
            <v/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 t="str">
            <v/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 t="str">
            <v/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 t="str">
            <v/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 t="str">
            <v/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 t="str">
            <v/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 t="str">
            <v/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 t="str">
            <v/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 t="str">
            <v/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 t="str">
            <v/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 t="str">
            <v/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 t="str">
            <v/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 t="str">
            <v/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 t="str">
            <v/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 t="str">
            <v/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 t="str">
            <v/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 t="str">
            <v/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 t="str">
            <v/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 t="str">
            <v/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 t="str">
            <v/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 t="str">
            <v/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 t="str">
            <v/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 t="str">
            <v/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 t="str">
            <v/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 t="str">
            <v/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 t="str">
            <v/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 t="str">
            <v/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 t="str">
            <v/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 t="str">
            <v/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 t="str">
            <v/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 t="str">
            <v/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 t="str">
            <v/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 t="str">
            <v/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 t="str">
            <v/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 t="str">
            <v/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 t="str">
            <v/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 t="str">
            <v/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 t="str">
            <v/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 t="str">
            <v/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 t="str">
            <v/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 t="str">
            <v/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 t="str">
            <v/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 t="str">
            <v/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 t="str">
            <v/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 t="str">
            <v/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 t="str">
            <v/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 t="str">
            <v/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 t="str">
            <v/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 t="str">
            <v/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 t="str">
            <v/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 t="str">
            <v/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 t="str">
            <v/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 t="str">
            <v/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 t="str">
            <v/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 t="str">
            <v/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 t="str">
            <v/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 t="str">
            <v/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 t="str">
            <v/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 t="str">
            <v/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 t="str">
            <v/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 t="str">
            <v/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 t="str">
            <v/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 t="str">
            <v/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 t="str">
            <v/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 t="str">
            <v/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 t="str">
            <v/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 t="str">
            <v/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 t="str">
            <v/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 t="str">
            <v/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 t="str">
            <v/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 t="str">
            <v/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 t="str">
            <v/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 t="str">
            <v/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 t="str">
            <v/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 t="str">
            <v/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 t="str">
            <v/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 t="str">
            <v/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 t="str">
            <v/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 t="str">
            <v/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 t="str">
            <v/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 t="str">
            <v/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 t="str">
            <v/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 t="str">
            <v/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 t="str">
            <v/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 t="str">
            <v/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 t="str">
            <v/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 t="str">
            <v/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 t="str">
            <v/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 t="str">
            <v/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 t="str">
            <v/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 t="str">
            <v/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 t="str">
            <v/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 t="str">
            <v/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 t="str">
            <v/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 t="str">
            <v/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 t="str">
            <v/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 t="str">
            <v/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 t="str">
            <v/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 t="str">
            <v/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 t="str">
            <v/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 t="str">
            <v/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 t="str">
            <v/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 t="str">
            <v/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 t="str">
            <v/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 t="str">
            <v/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 t="str">
            <v/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 t="str">
            <v/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 t="str">
            <v/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 t="str">
            <v/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 t="str">
            <v/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 t="str">
            <v/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 t="str">
            <v/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 t="str">
            <v/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 t="str">
            <v/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 t="str">
            <v/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 t="str">
            <v/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 t="str">
            <v/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 t="str">
            <v/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 t="str">
            <v/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 t="str">
            <v/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 t="str">
            <v/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 t="str">
            <v/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 t="str">
            <v/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 t="str">
            <v/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 t="str">
            <v/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 t="str">
            <v/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 t="str">
            <v/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 t="str">
            <v/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 t="str">
            <v/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 t="str">
            <v/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 t="str">
            <v/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 t="str">
            <v/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 t="str">
            <v/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 t="str">
            <v/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 t="str">
            <v/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 t="str">
            <v/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 t="str">
            <v/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 t="str">
            <v/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 t="str">
            <v/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 t="str">
            <v/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 t="str">
            <v/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 t="str">
            <v/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 t="str">
            <v/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 t="str">
            <v/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 t="str">
            <v/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 t="str">
            <v/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 t="str">
            <v/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 t="str">
            <v/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 t="str">
            <v/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 t="str">
            <v/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 t="str">
            <v/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 t="str">
            <v/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 t="str">
            <v/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 t="str">
            <v/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 t="str">
            <v/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 t="str">
            <v/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 t="str">
            <v/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 t="str">
            <v/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 t="str">
            <v/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 t="str">
            <v/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 t="str">
            <v/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 t="str">
            <v/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 t="str">
            <v/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 t="str">
            <v/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 t="str">
            <v/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 t="str">
            <v/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 t="str">
            <v/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 t="str">
            <v/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 t="str">
            <v/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 t="str">
            <v/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 t="str">
            <v/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 t="str">
            <v/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 t="str">
            <v/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 t="str">
            <v/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 t="str">
            <v/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 t="str">
            <v/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 t="str">
            <v/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 t="str">
            <v/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 t="str">
            <v/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 t="str">
            <v/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 t="str">
            <v/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 t="str">
            <v/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 t="str">
            <v/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 t="str">
            <v/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 t="str">
            <v/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 t="str">
            <v/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 t="str">
            <v/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 t="str">
            <v/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 t="str">
            <v/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 t="str">
            <v/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 t="str">
            <v/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 t="str">
            <v/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 t="str">
            <v/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 t="str">
            <v/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 t="str">
            <v/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 t="str">
            <v/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 t="str">
            <v/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 t="str">
            <v/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 t="str">
            <v/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 t="str">
            <v/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 t="str">
            <v/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 t="str">
            <v/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 t="str">
            <v/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 t="str">
            <v/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 t="str">
            <v/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 t="str">
            <v/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 t="str">
            <v/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 t="str">
            <v/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 t="str">
            <v/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 t="str">
            <v/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 t="str">
            <v/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 t="str">
            <v/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 t="str">
            <v/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 t="str">
            <v/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 t="str">
            <v/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 t="str">
            <v/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 t="str">
            <v/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 t="str">
            <v/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 t="str">
            <v/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 t="str">
            <v/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 t="str">
            <v/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 t="str">
            <v/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 t="str">
            <v/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 t="str">
            <v/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 t="str">
            <v/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 t="str">
            <v/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 t="str">
            <v/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 t="str">
            <v/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 t="str">
            <v/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 t="str">
            <v/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 t="str">
            <v/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 t="str">
            <v/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 t="str">
            <v/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 t="str">
            <v/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 t="str">
            <v/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 t="str">
            <v/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 t="str">
            <v/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 t="str">
            <v/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 t="str">
            <v/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 t="str">
            <v/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 t="str">
            <v/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 t="str">
            <v/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 t="str">
            <v/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 t="str">
            <v/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 t="str">
            <v/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 t="str">
            <v/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 t="str">
            <v/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 t="str">
            <v/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 t="str">
            <v/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 t="str">
            <v/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 t="str">
            <v/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 t="str">
            <v/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 t="str">
            <v/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 t="str">
            <v/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 t="str">
            <v/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 t="str">
            <v/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 t="str">
            <v/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 t="str">
            <v/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 t="str">
            <v/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 t="str">
            <v/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 t="str">
            <v/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 t="str">
            <v/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 t="str">
            <v/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 t="str">
            <v/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 t="str">
            <v/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 t="str">
            <v/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 t="str">
            <v/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 t="str">
            <v/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 t="str">
            <v/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 t="str">
            <v/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 t="str">
            <v/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 t="str">
            <v/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 t="str">
            <v/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 t="str">
            <v/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 t="str">
            <v/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 t="str">
            <v/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 t="str">
            <v/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 t="str">
            <v/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 t="str">
            <v/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 t="str">
            <v/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 t="str">
            <v/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 t="str">
            <v/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 t="str">
            <v/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 t="str">
            <v/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 t="str">
            <v/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 t="str">
            <v/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 t="str">
            <v/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 t="str">
            <v/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 t="str">
            <v/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 t="str">
            <v/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 t="str">
            <v/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 t="str">
            <v/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 t="str">
            <v/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 t="str">
            <v/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 t="str">
            <v/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 t="str">
            <v/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 t="str">
            <v/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 t="str">
            <v/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 t="str">
            <v/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 t="str">
            <v/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 t="str">
            <v/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 t="str">
            <v/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 t="str">
            <v/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 t="str">
            <v/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 t="str">
            <v/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 t="str">
            <v/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 t="str">
            <v/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 t="str">
            <v/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 t="str">
            <v/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 t="str">
            <v/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 t="str">
            <v/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 t="str">
            <v/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 t="str">
            <v/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 t="str">
            <v/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 t="str">
            <v/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 t="str">
            <v/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 t="str">
            <v/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 t="str">
            <v/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 t="str">
            <v/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 t="str">
            <v/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 t="str">
            <v/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 t="str">
            <v/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 t="str">
            <v/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 t="str">
            <v/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 t="str">
            <v/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 t="str">
            <v/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 t="str">
            <v/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 t="str">
            <v/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 t="str">
            <v/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 t="str">
            <v/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 t="str">
            <v/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 t="str">
            <v/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 t="str">
            <v/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 t="str">
            <v/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 t="str">
            <v/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 t="str">
            <v/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 t="str">
            <v/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 t="str">
            <v/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 t="str">
            <v/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 t="str">
            <v/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 t="str">
            <v/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 t="str">
            <v/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 t="str">
            <v/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 t="str">
            <v/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 t="str">
            <v/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 t="str">
            <v/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 t="str">
            <v/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 t="str">
            <v/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 t="str">
            <v/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 t="str">
            <v/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 t="str">
            <v/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 t="str">
            <v/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 t="str">
            <v/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 t="str">
            <v/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 t="str">
            <v/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 t="str">
            <v/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 t="str">
            <v/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 t="str">
            <v/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 t="str">
            <v/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 t="str">
            <v/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 t="str">
            <v/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 t="str">
            <v/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 t="str">
            <v/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 t="str">
            <v/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 t="str">
            <v/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 t="str">
            <v/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 t="str">
            <v/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 t="str">
            <v/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 t="str">
            <v/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 t="str">
            <v/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 t="str">
            <v/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 t="str">
            <v/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 t="str">
            <v/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 t="str">
            <v/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 t="str">
            <v/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 t="str">
            <v/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 t="str">
            <v/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 t="str">
            <v/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 t="str">
            <v/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 t="str">
            <v/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 t="str">
            <v/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 t="str">
            <v/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 t="str">
            <v/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 t="str">
            <v/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 t="str">
            <v/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 t="str">
            <v/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 t="str">
            <v/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 t="str">
            <v/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 t="str">
            <v/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 t="str">
            <v/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 t="str">
            <v/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 t="str">
            <v/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 t="str">
            <v/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 t="str">
            <v/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 t="str">
            <v/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 t="str">
            <v/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 t="str">
            <v/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 t="str">
            <v/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 t="str">
            <v/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 t="str">
            <v/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 t="str">
            <v/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 t="str">
            <v/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 t="str">
            <v/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 t="str">
            <v/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 t="str">
            <v/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 t="str">
            <v/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 t="str">
            <v/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 t="str">
            <v/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 t="str">
            <v/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 t="str">
            <v/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 t="str">
            <v/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 t="str">
            <v/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 t="str">
            <v/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 t="str">
            <v/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 t="str">
            <v/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 t="str">
            <v/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 t="str">
            <v/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 t="str">
            <v/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 t="str">
            <v/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 t="str">
            <v/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 t="str">
            <v/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 t="str">
            <v/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 t="str">
            <v/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 t="str">
            <v/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 t="str">
            <v/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 t="str">
            <v/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 t="str">
            <v/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 t="str">
            <v/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 t="str">
            <v/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 t="str">
            <v/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 t="str">
            <v/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 t="str">
            <v/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 t="str">
            <v/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 t="str">
            <v/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 t="str">
            <v/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 t="str">
            <v/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 t="str">
            <v/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 t="str">
            <v/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 t="str">
            <v/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 t="str">
            <v/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 t="str">
            <v/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 t="str">
            <v/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 t="str">
            <v/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 t="str">
            <v/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 t="str">
            <v/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 t="str">
            <v/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 t="str">
            <v/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 t="str">
            <v/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 t="str">
            <v/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 t="str">
            <v/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 t="str">
            <v/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 t="str">
            <v/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 t="str">
            <v/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 t="str">
            <v/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 t="str">
            <v/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 t="str">
            <v/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 t="str">
            <v/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 t="str">
            <v/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 t="str">
            <v/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 t="str">
            <v/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 t="str">
            <v/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 t="str">
            <v/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 t="str">
            <v/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 t="str">
            <v/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 t="str">
            <v/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 t="str">
            <v/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 t="str">
            <v/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 t="str">
            <v/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 t="str">
            <v/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 t="str">
            <v/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 t="str">
            <v/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 t="str">
            <v/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 t="str">
            <v/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 t="str">
            <v/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 t="str">
            <v/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 t="str">
            <v/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 t="str">
            <v/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 t="str">
            <v/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 t="str">
            <v/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 t="str">
            <v/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 t="str">
            <v/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 t="str">
            <v/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 t="str">
            <v/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 t="str">
            <v/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 t="str">
            <v/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 t="str">
            <v/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 t="str">
            <v/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 t="str">
            <v/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 t="str">
            <v/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 t="str">
            <v/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 t="str">
            <v/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 t="str">
            <v/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 t="str">
            <v/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 t="str">
            <v/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 t="str">
            <v/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 t="str">
            <v/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 t="str">
            <v/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 t="str">
            <v/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 t="str">
            <v/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 t="str">
            <v/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 t="str">
            <v/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 t="str">
            <v/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 t="str">
            <v/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 t="str">
            <v/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 t="str">
            <v/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 t="str">
            <v/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 t="str">
            <v/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 t="str">
            <v/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 t="str">
            <v/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 t="str">
            <v/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 t="str">
            <v/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 t="str">
            <v/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 t="str">
            <v/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 t="str">
            <v/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 t="str">
            <v/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 t="str">
            <v/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 t="str">
            <v/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 t="str">
            <v/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 t="str">
            <v/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 t="str">
            <v/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 t="str">
            <v/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 t="str">
            <v/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 t="str">
            <v/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 t="str">
            <v/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 t="str">
            <v/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 t="str">
            <v/>
          </cell>
          <cell r="AT12389" t="str">
            <v/>
          </cell>
          <cell r="AU12389" t="str">
            <v/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 t="str">
            <v/>
          </cell>
          <cell r="AT12390" t="str">
            <v/>
          </cell>
          <cell r="AU12390" t="str">
            <v/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 t="str">
            <v/>
          </cell>
          <cell r="AT12392" t="str">
            <v/>
          </cell>
          <cell r="AU12392" t="str">
            <v/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 t="str">
            <v/>
          </cell>
          <cell r="AT12393" t="str">
            <v/>
          </cell>
          <cell r="AU12393" t="str">
            <v/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 t="str">
            <v/>
          </cell>
          <cell r="AT12394" t="str">
            <v/>
          </cell>
          <cell r="AU12394" t="str">
            <v/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 t="str">
            <v/>
          </cell>
          <cell r="AT12395" t="str">
            <v/>
          </cell>
          <cell r="AU12395" t="str">
            <v/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 t="str">
            <v/>
          </cell>
          <cell r="AT12396" t="str">
            <v/>
          </cell>
          <cell r="AU12396" t="str">
            <v/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 t="str">
            <v/>
          </cell>
          <cell r="AT12397" t="str">
            <v/>
          </cell>
          <cell r="AU12397" t="str">
            <v/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 t="str">
            <v/>
          </cell>
          <cell r="AT12398" t="str">
            <v/>
          </cell>
          <cell r="AU12398" t="str">
            <v/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 t="str">
            <v/>
          </cell>
          <cell r="AT12399" t="str">
            <v/>
          </cell>
          <cell r="AU12399" t="str">
            <v/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 t="str">
            <v/>
          </cell>
          <cell r="AT12400" t="str">
            <v/>
          </cell>
          <cell r="AU12400" t="str">
            <v/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 t="str">
            <v/>
          </cell>
          <cell r="AT12401" t="str">
            <v/>
          </cell>
          <cell r="AU12401" t="str">
            <v/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 t="str">
            <v/>
          </cell>
          <cell r="AT12402" t="str">
            <v/>
          </cell>
          <cell r="AU12402" t="str">
            <v/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 t="str">
            <v/>
          </cell>
          <cell r="AT12403" t="str">
            <v/>
          </cell>
          <cell r="AU12403" t="str">
            <v/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 t="str">
            <v/>
          </cell>
          <cell r="AT12404" t="str">
            <v/>
          </cell>
          <cell r="AU12404" t="str">
            <v/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 t="str">
            <v/>
          </cell>
          <cell r="AT12405" t="str">
            <v/>
          </cell>
          <cell r="AU12405" t="str">
            <v/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 t="str">
            <v/>
          </cell>
          <cell r="AT12406" t="str">
            <v/>
          </cell>
          <cell r="AU12406" t="str">
            <v/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 t="str">
            <v/>
          </cell>
          <cell r="AT12407" t="str">
            <v/>
          </cell>
          <cell r="AU12407" t="str">
            <v/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 t="str">
            <v/>
          </cell>
          <cell r="AT12408" t="str">
            <v/>
          </cell>
          <cell r="AU12408" t="str">
            <v/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 t="str">
            <v/>
          </cell>
          <cell r="AT12409" t="str">
            <v/>
          </cell>
          <cell r="AU12409" t="str">
            <v/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 t="str">
            <v/>
          </cell>
          <cell r="AT12410" t="str">
            <v/>
          </cell>
          <cell r="AU12410" t="str">
            <v/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 t="str">
            <v/>
          </cell>
          <cell r="AT12411" t="str">
            <v/>
          </cell>
          <cell r="AU12411" t="str">
            <v/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 t="str">
            <v/>
          </cell>
          <cell r="AT12412" t="str">
            <v/>
          </cell>
          <cell r="AU12412" t="str">
            <v/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 t="str">
            <v/>
          </cell>
          <cell r="AT12413" t="str">
            <v/>
          </cell>
          <cell r="AU12413" t="str">
            <v/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 t="str">
            <v/>
          </cell>
          <cell r="AT12414" t="str">
            <v/>
          </cell>
          <cell r="AU12414" t="str">
            <v/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 t="str">
            <v/>
          </cell>
          <cell r="AT12415" t="str">
            <v/>
          </cell>
          <cell r="AU12415" t="str">
            <v/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 t="str">
            <v/>
          </cell>
          <cell r="AT12416" t="str">
            <v/>
          </cell>
          <cell r="AU12416" t="str">
            <v/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 t="str">
            <v/>
          </cell>
          <cell r="AT12417" t="str">
            <v/>
          </cell>
          <cell r="AU12417" t="str">
            <v/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 t="str">
            <v/>
          </cell>
          <cell r="AT12418" t="str">
            <v/>
          </cell>
          <cell r="AU12418" t="str">
            <v/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 t="str">
            <v/>
          </cell>
          <cell r="AT12419" t="str">
            <v/>
          </cell>
          <cell r="AU12419" t="str">
            <v/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 t="str">
            <v/>
          </cell>
          <cell r="AT12420" t="str">
            <v/>
          </cell>
          <cell r="AU12420" t="str">
            <v/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 t="str">
            <v/>
          </cell>
          <cell r="AT12421" t="str">
            <v/>
          </cell>
          <cell r="AU12421" t="str">
            <v/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 t="str">
            <v/>
          </cell>
          <cell r="AT12422" t="str">
            <v/>
          </cell>
          <cell r="AU12422" t="str">
            <v/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 t="str">
            <v/>
          </cell>
          <cell r="AT12423" t="str">
            <v/>
          </cell>
          <cell r="AU12423" t="str">
            <v/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 t="str">
            <v/>
          </cell>
          <cell r="AT12424" t="str">
            <v/>
          </cell>
          <cell r="AU12424" t="str">
            <v/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 t="str">
            <v/>
          </cell>
          <cell r="AT12425" t="str">
            <v/>
          </cell>
          <cell r="AU12425" t="str">
            <v/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 t="str">
            <v/>
          </cell>
          <cell r="AT12426" t="str">
            <v/>
          </cell>
          <cell r="AU12426" t="str">
            <v/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 t="str">
            <v/>
          </cell>
          <cell r="AT12427" t="str">
            <v/>
          </cell>
          <cell r="AU12427" t="str">
            <v/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 t="str">
            <v/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 t="str">
            <v/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 t="str">
            <v/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 t="str">
            <v/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 t="str">
            <v/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 t="str">
            <v/>
          </cell>
          <cell r="AT12448" t="str">
            <v/>
          </cell>
          <cell r="AU12448" t="str">
            <v/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 t="str">
            <v/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 t="str">
            <v/>
          </cell>
          <cell r="AT12453" t="str">
            <v/>
          </cell>
          <cell r="AU12453" t="str">
            <v/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 t="str">
            <v/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 t="str">
            <v/>
          </cell>
          <cell r="AT12455" t="str">
            <v/>
          </cell>
          <cell r="AU12455" t="str">
            <v/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 t="str">
            <v/>
          </cell>
          <cell r="AT12456" t="str">
            <v/>
          </cell>
          <cell r="AU12456" t="str">
            <v/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 t="str">
            <v/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 t="str">
            <v/>
          </cell>
          <cell r="AT12458" t="str">
            <v/>
          </cell>
          <cell r="AU12458" t="str">
            <v/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 t="str">
            <v/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 t="str">
            <v/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 t="str">
            <v/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 t="str">
            <v/>
          </cell>
          <cell r="AT12464" t="str">
            <v/>
          </cell>
          <cell r="AU12464" t="str">
            <v/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 t="str">
            <v/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 t="str">
            <v/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 t="str">
            <v/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 t="str">
            <v/>
          </cell>
          <cell r="AT12470" t="str">
            <v/>
          </cell>
          <cell r="AU12470" t="str">
            <v/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 t="str">
            <v/>
          </cell>
          <cell r="AT12471" t="str">
            <v/>
          </cell>
          <cell r="AU12471" t="str">
            <v/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 t="str">
            <v/>
          </cell>
          <cell r="AT12473" t="str">
            <v/>
          </cell>
          <cell r="AU12473" t="str">
            <v/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 t="str">
            <v/>
          </cell>
          <cell r="AT12476" t="str">
            <v/>
          </cell>
          <cell r="AU12476" t="str">
            <v/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 t="str">
            <v/>
          </cell>
          <cell r="AT12477" t="str">
            <v/>
          </cell>
          <cell r="AU12477" t="str">
            <v/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 t="str">
            <v/>
          </cell>
          <cell r="AT12478" t="str">
            <v/>
          </cell>
          <cell r="AU12478" t="str">
            <v/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 t="str">
            <v/>
          </cell>
          <cell r="AT12479" t="str">
            <v/>
          </cell>
          <cell r="AU12479" t="str">
            <v/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 t="str">
            <v/>
          </cell>
          <cell r="AT12480" t="str">
            <v/>
          </cell>
          <cell r="AU12480" t="str">
            <v/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 t="str">
            <v/>
          </cell>
          <cell r="AT12481" t="str">
            <v/>
          </cell>
          <cell r="AU12481" t="str">
            <v/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 t="str">
            <v/>
          </cell>
          <cell r="AT12482" t="str">
            <v/>
          </cell>
          <cell r="AU12482" t="str">
            <v/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 t="str">
            <v/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 t="str">
            <v/>
          </cell>
          <cell r="AT12484" t="str">
            <v/>
          </cell>
          <cell r="AU12484" t="str">
            <v/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 t="str">
            <v/>
          </cell>
          <cell r="AT12485" t="str">
            <v/>
          </cell>
          <cell r="AU12485" t="str">
            <v/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 t="str">
            <v/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 t="str">
            <v/>
          </cell>
          <cell r="AT12487" t="str">
            <v/>
          </cell>
          <cell r="AU12487" t="str">
            <v/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 t="str">
            <v/>
          </cell>
          <cell r="AT12488" t="str">
            <v/>
          </cell>
          <cell r="AU12488" t="str">
            <v/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 t="str">
            <v/>
          </cell>
          <cell r="AT12489" t="str">
            <v/>
          </cell>
          <cell r="AU12489" t="str">
            <v/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 t="str">
            <v/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 t="str">
            <v/>
          </cell>
          <cell r="AT12491" t="str">
            <v/>
          </cell>
          <cell r="AU12491" t="str">
            <v/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 t="str">
            <v/>
          </cell>
          <cell r="AT12492" t="str">
            <v/>
          </cell>
          <cell r="AU12492" t="str">
            <v/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 t="str">
            <v/>
          </cell>
          <cell r="AT12493" t="str">
            <v/>
          </cell>
          <cell r="AU12493" t="str">
            <v/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 t="str">
            <v/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 t="str">
            <v/>
          </cell>
          <cell r="AT12495" t="str">
            <v/>
          </cell>
          <cell r="AU12495" t="str">
            <v/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 t="str">
            <v/>
          </cell>
          <cell r="AT12496" t="str">
            <v/>
          </cell>
          <cell r="AU12496" t="str">
            <v/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 t="str">
            <v/>
          </cell>
          <cell r="AT12497" t="str">
            <v/>
          </cell>
          <cell r="AU12497" t="str">
            <v/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 t="str">
            <v/>
          </cell>
          <cell r="AT12498" t="str">
            <v/>
          </cell>
          <cell r="AU12498" t="str">
            <v/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 t="str">
            <v/>
          </cell>
          <cell r="AT12499" t="str">
            <v/>
          </cell>
          <cell r="AU12499" t="str">
            <v/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 t="str">
            <v/>
          </cell>
          <cell r="AT12500" t="str">
            <v/>
          </cell>
          <cell r="AU12500" t="str">
            <v/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 t="str">
            <v/>
          </cell>
          <cell r="AT12501" t="str">
            <v/>
          </cell>
          <cell r="AU12501" t="str">
            <v/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 t="str">
            <v/>
          </cell>
          <cell r="AT12502" t="str">
            <v/>
          </cell>
          <cell r="AU12502" t="str">
            <v/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 t="str">
            <v/>
          </cell>
          <cell r="AT12503" t="str">
            <v/>
          </cell>
          <cell r="AU12503" t="str">
            <v/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 t="str">
            <v/>
          </cell>
          <cell r="AT12504" t="str">
            <v/>
          </cell>
          <cell r="AU12504" t="str">
            <v/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 t="str">
            <v/>
          </cell>
          <cell r="AT12505" t="str">
            <v/>
          </cell>
          <cell r="AU12505" t="str">
            <v/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 t="str">
            <v/>
          </cell>
          <cell r="AT12506" t="str">
            <v/>
          </cell>
          <cell r="AU12506" t="str">
            <v/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 t="str">
            <v/>
          </cell>
          <cell r="AT12507" t="str">
            <v/>
          </cell>
          <cell r="AU12507" t="str">
            <v/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 t="str">
            <v/>
          </cell>
          <cell r="AT12508" t="str">
            <v/>
          </cell>
          <cell r="AU12508" t="str">
            <v/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 t="str">
            <v/>
          </cell>
          <cell r="AT12509" t="str">
            <v/>
          </cell>
          <cell r="AU12509" t="str">
            <v/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 t="str">
            <v/>
          </cell>
          <cell r="AT12510" t="str">
            <v/>
          </cell>
          <cell r="AU12510" t="str">
            <v/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 t="str">
            <v/>
          </cell>
          <cell r="AT12511" t="str">
            <v/>
          </cell>
          <cell r="AU12511" t="str">
            <v/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 t="str">
            <v/>
          </cell>
          <cell r="AT12512" t="str">
            <v/>
          </cell>
          <cell r="AU12512" t="str">
            <v/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 t="str">
            <v/>
          </cell>
          <cell r="AT12513" t="str">
            <v/>
          </cell>
          <cell r="AU12513" t="str">
            <v/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 t="str">
            <v/>
          </cell>
          <cell r="AT12514" t="str">
            <v/>
          </cell>
          <cell r="AU12514" t="str">
            <v/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 t="str">
            <v/>
          </cell>
          <cell r="AT12515" t="str">
            <v/>
          </cell>
          <cell r="AU12515" t="str">
            <v/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 t="str">
            <v/>
          </cell>
          <cell r="AT12516" t="str">
            <v/>
          </cell>
          <cell r="AU12516" t="str">
            <v/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 t="str">
            <v/>
          </cell>
          <cell r="AT12517" t="str">
            <v/>
          </cell>
          <cell r="AU12517" t="str">
            <v/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 t="str">
            <v/>
          </cell>
          <cell r="AT12518" t="str">
            <v/>
          </cell>
          <cell r="AU12518" t="str">
            <v/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 t="str">
            <v/>
          </cell>
          <cell r="AT12519" t="str">
            <v/>
          </cell>
          <cell r="AU12519" t="str">
            <v/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 t="str">
            <v/>
          </cell>
          <cell r="AT12520" t="str">
            <v/>
          </cell>
          <cell r="AU12520" t="str">
            <v/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 t="str">
            <v/>
          </cell>
          <cell r="AT12521" t="str">
            <v/>
          </cell>
          <cell r="AU12521" t="str">
            <v/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 t="str">
            <v/>
          </cell>
          <cell r="AT12522" t="str">
            <v/>
          </cell>
          <cell r="AU12522" t="str">
            <v/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 t="str">
            <v/>
          </cell>
          <cell r="AT12523" t="str">
            <v/>
          </cell>
          <cell r="AU12523" t="str">
            <v/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 t="str">
            <v/>
          </cell>
          <cell r="AT12524" t="str">
            <v/>
          </cell>
          <cell r="AU12524" t="str">
            <v/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 t="str">
            <v/>
          </cell>
          <cell r="AT12525" t="str">
            <v/>
          </cell>
          <cell r="AU12525" t="str">
            <v/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 t="str">
            <v/>
          </cell>
          <cell r="AT12526" t="str">
            <v/>
          </cell>
          <cell r="AU12526" t="str">
            <v/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 t="str">
            <v/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 t="str">
            <v/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 t="str">
            <v/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 t="str">
            <v/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 t="str">
            <v/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 t="str">
            <v/>
          </cell>
          <cell r="AT12554" t="str">
            <v/>
          </cell>
          <cell r="AU12554" t="str">
            <v/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 t="str">
            <v/>
          </cell>
          <cell r="AT12555" t="str">
            <v/>
          </cell>
          <cell r="AU12555" t="str">
            <v/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 t="str">
            <v/>
          </cell>
          <cell r="AT12556" t="str">
            <v/>
          </cell>
          <cell r="AU12556" t="str">
            <v/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 t="str">
            <v/>
          </cell>
          <cell r="AT12557" t="str">
            <v/>
          </cell>
          <cell r="AU12557" t="str">
            <v/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 t="str">
            <v/>
          </cell>
          <cell r="AT12558" t="str">
            <v/>
          </cell>
          <cell r="AU12558" t="str">
            <v/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 t="str">
            <v/>
          </cell>
          <cell r="AT12559" t="str">
            <v/>
          </cell>
          <cell r="AU12559" t="str">
            <v/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 t="str">
            <v/>
          </cell>
          <cell r="AT12560" t="str">
            <v/>
          </cell>
          <cell r="AU12560" t="str">
            <v/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 t="str">
            <v/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 t="str">
            <v/>
          </cell>
          <cell r="AT12562" t="str">
            <v/>
          </cell>
          <cell r="AU12562" t="str">
            <v/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 t="str">
            <v/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 t="str">
            <v/>
          </cell>
          <cell r="AT12564" t="str">
            <v/>
          </cell>
          <cell r="AU12564" t="str">
            <v/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 t="str">
            <v/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 t="str">
            <v/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 t="str">
            <v/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 t="str">
            <v/>
          </cell>
          <cell r="AT12568" t="str">
            <v/>
          </cell>
          <cell r="AU12568" t="str">
            <v/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 t="str">
            <v/>
          </cell>
          <cell r="AT12569" t="str">
            <v/>
          </cell>
          <cell r="AU12569" t="str">
            <v/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 t="str">
            <v/>
          </cell>
          <cell r="AT12570" t="str">
            <v/>
          </cell>
          <cell r="AU12570" t="str">
            <v/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 t="str">
            <v/>
          </cell>
          <cell r="AT12571" t="str">
            <v/>
          </cell>
          <cell r="AU12571" t="str">
            <v/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 t="str">
            <v/>
          </cell>
          <cell r="AT12572" t="str">
            <v/>
          </cell>
          <cell r="AU12572" t="str">
            <v/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 t="str">
            <v/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 t="str">
            <v/>
          </cell>
          <cell r="AT12574" t="str">
            <v/>
          </cell>
          <cell r="AU12574" t="str">
            <v/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 t="str">
            <v/>
          </cell>
          <cell r="AT12575" t="str">
            <v/>
          </cell>
          <cell r="AU12575" t="str">
            <v/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 t="str">
            <v/>
          </cell>
          <cell r="AT12576" t="str">
            <v/>
          </cell>
          <cell r="AU12576" t="str">
            <v/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 t="str">
            <v/>
          </cell>
          <cell r="AT12577" t="str">
            <v/>
          </cell>
          <cell r="AU12577" t="str">
            <v/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 t="str">
            <v/>
          </cell>
          <cell r="AT12578" t="str">
            <v/>
          </cell>
          <cell r="AU12578" t="str">
            <v/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 t="str">
            <v/>
          </cell>
          <cell r="AT12579" t="str">
            <v/>
          </cell>
          <cell r="AU12579" t="str">
            <v/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 t="str">
            <v/>
          </cell>
          <cell r="AT12580" t="str">
            <v/>
          </cell>
          <cell r="AU12580" t="str">
            <v/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 t="str">
            <v/>
          </cell>
          <cell r="AT12581" t="str">
            <v/>
          </cell>
          <cell r="AU12581" t="str">
            <v/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 t="str">
            <v/>
          </cell>
          <cell r="AT12582" t="str">
            <v/>
          </cell>
          <cell r="AU12582" t="str">
            <v/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 t="str">
            <v/>
          </cell>
          <cell r="AT12583" t="str">
            <v/>
          </cell>
          <cell r="AU12583" t="str">
            <v/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 t="str">
            <v/>
          </cell>
          <cell r="AT12584" t="str">
            <v/>
          </cell>
          <cell r="AU12584" t="str">
            <v/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 t="str">
            <v/>
          </cell>
          <cell r="AT12585" t="str">
            <v/>
          </cell>
          <cell r="AU12585" t="str">
            <v/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 t="str">
            <v/>
          </cell>
          <cell r="AT12586" t="str">
            <v/>
          </cell>
          <cell r="AU12586" t="str">
            <v/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 t="str">
            <v/>
          </cell>
          <cell r="AT12587" t="str">
            <v/>
          </cell>
          <cell r="AU12587" t="str">
            <v/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 t="str">
            <v/>
          </cell>
          <cell r="AT12588" t="str">
            <v/>
          </cell>
          <cell r="AU12588" t="str">
            <v/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 t="str">
            <v/>
          </cell>
          <cell r="AT12589" t="str">
            <v/>
          </cell>
          <cell r="AU12589" t="str">
            <v/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 t="str">
            <v/>
          </cell>
          <cell r="AT12590" t="str">
            <v/>
          </cell>
          <cell r="AU12590" t="str">
            <v/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 t="str">
            <v/>
          </cell>
          <cell r="AT12591" t="str">
            <v/>
          </cell>
          <cell r="AU12591" t="str">
            <v/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 t="str">
            <v/>
          </cell>
          <cell r="AT12592" t="str">
            <v/>
          </cell>
          <cell r="AU12592" t="str">
            <v/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 t="str">
            <v/>
          </cell>
          <cell r="AT12593" t="str">
            <v/>
          </cell>
          <cell r="AU12593" t="str">
            <v/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 t="str">
            <v/>
          </cell>
          <cell r="AT12594" t="str">
            <v/>
          </cell>
          <cell r="AU12594" t="str">
            <v/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 t="str">
            <v/>
          </cell>
          <cell r="AT12595" t="str">
            <v/>
          </cell>
          <cell r="AU12595" t="str">
            <v/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 t="str">
            <v/>
          </cell>
          <cell r="AT12596" t="str">
            <v/>
          </cell>
          <cell r="AU12596" t="str">
            <v/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 t="str">
            <v/>
          </cell>
          <cell r="AT12597" t="str">
            <v/>
          </cell>
          <cell r="AU12597" t="str">
            <v/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 t="str">
            <v/>
          </cell>
          <cell r="AT12598" t="str">
            <v/>
          </cell>
          <cell r="AU12598" t="str">
            <v/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 t="str">
            <v/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 t="str">
            <v/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 t="str">
            <v/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 t="str">
            <v/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 t="str">
            <v/>
          </cell>
          <cell r="AT12603" t="str">
            <v/>
          </cell>
          <cell r="AU12603" t="str">
            <v/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 t="str">
            <v/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 t="str">
            <v/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 t="str">
            <v/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 t="str">
            <v/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 t="str">
            <v/>
          </cell>
          <cell r="AT12608" t="str">
            <v/>
          </cell>
          <cell r="AU12608" t="str">
            <v/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 t="str">
            <v/>
          </cell>
          <cell r="AT12609" t="str">
            <v/>
          </cell>
          <cell r="AU12609" t="str">
            <v/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 t="str">
            <v/>
          </cell>
          <cell r="AT12610" t="str">
            <v/>
          </cell>
          <cell r="AU12610" t="str">
            <v/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 t="str">
            <v/>
          </cell>
          <cell r="AT12611" t="str">
            <v/>
          </cell>
          <cell r="AU12611" t="str">
            <v/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 t="str">
            <v/>
          </cell>
          <cell r="AT12612" t="str">
            <v/>
          </cell>
          <cell r="AU12612" t="str">
            <v/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 t="str">
            <v/>
          </cell>
          <cell r="AT12613" t="str">
            <v/>
          </cell>
          <cell r="AU12613" t="str">
            <v/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 t="str">
            <v/>
          </cell>
          <cell r="AT12614" t="str">
            <v/>
          </cell>
          <cell r="AU12614" t="str">
            <v/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 t="str">
            <v/>
          </cell>
          <cell r="AT12615" t="str">
            <v/>
          </cell>
          <cell r="AU12615" t="str">
            <v/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 t="str">
            <v/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 t="str">
            <v/>
          </cell>
          <cell r="AT12618" t="str">
            <v/>
          </cell>
          <cell r="AU12618" t="str">
            <v/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 t="str">
            <v/>
          </cell>
          <cell r="AT12620" t="str">
            <v/>
          </cell>
          <cell r="AU12620" t="str">
            <v/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 t="str">
            <v/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 t="str">
            <v/>
          </cell>
          <cell r="AT12622" t="str">
            <v/>
          </cell>
          <cell r="AU12622" t="str">
            <v/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 t="str">
            <v/>
          </cell>
          <cell r="AT12623" t="str">
            <v/>
          </cell>
          <cell r="AU12623" t="str">
            <v/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 t="str">
            <v/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 t="str">
            <v/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 t="str">
            <v/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 t="str">
            <v/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 t="str">
            <v/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 t="str">
            <v/>
          </cell>
          <cell r="AT12630" t="str">
            <v/>
          </cell>
          <cell r="AU12630" t="str">
            <v/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 t="str">
            <v/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 t="str">
            <v/>
          </cell>
          <cell r="AT12632" t="str">
            <v/>
          </cell>
          <cell r="AU12632" t="str">
            <v/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 t="str">
            <v/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 t="str">
            <v/>
          </cell>
          <cell r="AT12634" t="str">
            <v/>
          </cell>
          <cell r="AU12634" t="str">
            <v/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 t="str">
            <v/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 t="str">
            <v/>
          </cell>
          <cell r="AT12636" t="str">
            <v/>
          </cell>
          <cell r="AU12636" t="str">
            <v/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 t="str">
            <v/>
          </cell>
          <cell r="AT12638" t="str">
            <v/>
          </cell>
          <cell r="AU12638" t="str">
            <v/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 t="str">
            <v/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 t="str">
            <v/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 t="str">
            <v/>
          </cell>
          <cell r="AT12641" t="str">
            <v/>
          </cell>
          <cell r="AU12641" t="str">
            <v/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 t="str">
            <v/>
          </cell>
          <cell r="AT12642" t="str">
            <v/>
          </cell>
          <cell r="AU12642" t="str">
            <v/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 t="str">
            <v/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 t="str">
            <v/>
          </cell>
          <cell r="AT12644" t="str">
            <v/>
          </cell>
          <cell r="AU12644" t="str">
            <v/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 t="str">
            <v/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 t="str">
            <v/>
          </cell>
          <cell r="AT12646" t="str">
            <v/>
          </cell>
          <cell r="AU12646" t="str">
            <v/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 t="str">
            <v/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 t="str">
            <v/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 t="str">
            <v/>
          </cell>
          <cell r="AT12649" t="str">
            <v/>
          </cell>
          <cell r="AU12649" t="str">
            <v/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 t="str">
            <v/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 t="str">
            <v/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 t="str">
            <v/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 t="str">
            <v/>
          </cell>
          <cell r="AT12653" t="str">
            <v/>
          </cell>
          <cell r="AU12653" t="str">
            <v/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 t="str">
            <v/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 t="str">
            <v/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 t="str">
            <v/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 t="str">
            <v/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 t="str">
            <v/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 t="str">
            <v/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 t="str">
            <v/>
          </cell>
          <cell r="AT12660" t="str">
            <v/>
          </cell>
          <cell r="AU12660" t="str">
            <v/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 t="str">
            <v/>
          </cell>
          <cell r="AT12661" t="str">
            <v/>
          </cell>
          <cell r="AU12661" t="str">
            <v/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 t="str">
            <v/>
          </cell>
          <cell r="AT12663" t="str">
            <v/>
          </cell>
          <cell r="AU12663" t="str">
            <v/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 t="str">
            <v/>
          </cell>
          <cell r="AT12664" t="str">
            <v/>
          </cell>
          <cell r="AU12664" t="str">
            <v/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 t="str">
            <v/>
          </cell>
          <cell r="AT12666" t="str">
            <v/>
          </cell>
          <cell r="AU12666" t="str">
            <v/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 t="str">
            <v/>
          </cell>
          <cell r="AT12667" t="str">
            <v/>
          </cell>
          <cell r="AU12667" t="str">
            <v/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 t="str">
            <v/>
          </cell>
          <cell r="AT12668" t="str">
            <v/>
          </cell>
          <cell r="AU12668" t="str">
            <v/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 t="str">
            <v/>
          </cell>
          <cell r="AT12669" t="str">
            <v/>
          </cell>
          <cell r="AU12669" t="str">
            <v/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 t="str">
            <v/>
          </cell>
          <cell r="AT12670" t="str">
            <v/>
          </cell>
          <cell r="AU12670" t="str">
            <v/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 t="str">
            <v/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 t="str">
            <v/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 t="str">
            <v/>
          </cell>
          <cell r="AT12673" t="str">
            <v/>
          </cell>
          <cell r="AU12673" t="str">
            <v/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 t="str">
            <v/>
          </cell>
          <cell r="AT12674" t="str">
            <v/>
          </cell>
          <cell r="AU12674" t="str">
            <v/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 t="str">
            <v/>
          </cell>
          <cell r="AT12675" t="str">
            <v/>
          </cell>
          <cell r="AU12675" t="str">
            <v/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 t="str">
            <v/>
          </cell>
          <cell r="AT12676" t="str">
            <v/>
          </cell>
          <cell r="AU12676" t="str">
            <v/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 t="str">
            <v/>
          </cell>
          <cell r="AT12677" t="str">
            <v/>
          </cell>
          <cell r="AU12677" t="str">
            <v/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 t="str">
            <v/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 t="str">
            <v/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 t="str">
            <v/>
          </cell>
          <cell r="AT12680" t="str">
            <v/>
          </cell>
          <cell r="AU12680" t="str">
            <v/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 t="str">
            <v/>
          </cell>
          <cell r="AT12681" t="str">
            <v/>
          </cell>
          <cell r="AU12681" t="str">
            <v/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 t="str">
            <v/>
          </cell>
          <cell r="AT12682" t="str">
            <v/>
          </cell>
          <cell r="AU12682" t="str">
            <v/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 t="str">
            <v/>
          </cell>
          <cell r="AT12683" t="str">
            <v/>
          </cell>
          <cell r="AU12683" t="str">
            <v/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 t="str">
            <v/>
          </cell>
          <cell r="AT12684" t="str">
            <v/>
          </cell>
          <cell r="AU12684" t="str">
            <v/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 t="str">
            <v/>
          </cell>
          <cell r="AT12685" t="str">
            <v/>
          </cell>
          <cell r="AU12685" t="str">
            <v/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 t="str">
            <v/>
          </cell>
          <cell r="AT12686" t="str">
            <v/>
          </cell>
          <cell r="AU12686" t="str">
            <v/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 t="str">
            <v/>
          </cell>
          <cell r="AT12687" t="str">
            <v/>
          </cell>
          <cell r="AU12687" t="str">
            <v/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 t="str">
            <v/>
          </cell>
          <cell r="AT12688" t="str">
            <v/>
          </cell>
          <cell r="AU12688" t="str">
            <v/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 t="str">
            <v/>
          </cell>
          <cell r="AT12690" t="str">
            <v/>
          </cell>
          <cell r="AU12690" t="str">
            <v/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 t="str">
            <v/>
          </cell>
          <cell r="AT12691" t="str">
            <v/>
          </cell>
          <cell r="AU12691" t="str">
            <v/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 t="str">
            <v/>
          </cell>
          <cell r="AT12693" t="str">
            <v/>
          </cell>
          <cell r="AU12693" t="str">
            <v/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 t="str">
            <v/>
          </cell>
          <cell r="AT12694" t="str">
            <v/>
          </cell>
          <cell r="AU12694" t="str">
            <v/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 t="str">
            <v/>
          </cell>
          <cell r="AT12696" t="str">
            <v/>
          </cell>
          <cell r="AU12696" t="str">
            <v/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 t="str">
            <v/>
          </cell>
          <cell r="AT12697" t="str">
            <v/>
          </cell>
          <cell r="AU12697" t="str">
            <v/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 t="str">
            <v/>
          </cell>
          <cell r="AT12698" t="str">
            <v/>
          </cell>
          <cell r="AU12698" t="str">
            <v/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 t="str">
            <v/>
          </cell>
          <cell r="AT12699" t="str">
            <v/>
          </cell>
          <cell r="AU12699" t="str">
            <v/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 t="str">
            <v/>
          </cell>
          <cell r="AT12700" t="str">
            <v/>
          </cell>
          <cell r="AU12700" t="str">
            <v/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 t="str">
            <v/>
          </cell>
          <cell r="AT12702" t="str">
            <v/>
          </cell>
          <cell r="AU12702" t="str">
            <v/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 t="str">
            <v/>
          </cell>
          <cell r="AT12703" t="str">
            <v/>
          </cell>
          <cell r="AU12703" t="str">
            <v/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 t="str">
            <v/>
          </cell>
          <cell r="AT12704" t="str">
            <v/>
          </cell>
          <cell r="AU12704" t="str">
            <v/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 t="str">
            <v/>
          </cell>
          <cell r="AT12705" t="str">
            <v/>
          </cell>
          <cell r="AU12705" t="str">
            <v/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 t="str">
            <v/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 t="str">
            <v/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 t="str">
            <v/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 t="str">
            <v/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 t="str">
            <v/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 t="str">
            <v/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 t="str">
            <v/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 t="str">
            <v/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 t="str">
            <v/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 t="str">
            <v/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 t="str">
            <v/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 t="str">
            <v/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 t="str">
            <v/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 t="str">
            <v/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 t="str">
            <v/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 t="str">
            <v/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 t="str">
            <v/>
          </cell>
          <cell r="AT12722" t="str">
            <v/>
          </cell>
          <cell r="AU12722" t="str">
            <v/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 t="str">
            <v/>
          </cell>
          <cell r="AT12724" t="str">
            <v/>
          </cell>
          <cell r="AU12724" t="str">
            <v/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 t="str">
            <v/>
          </cell>
          <cell r="AT12725" t="str">
            <v/>
          </cell>
          <cell r="AU12725" t="str">
            <v/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 t="str">
            <v/>
          </cell>
          <cell r="AT12726" t="str">
            <v/>
          </cell>
          <cell r="AU12726" t="str">
            <v/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 t="str">
            <v/>
          </cell>
          <cell r="AT12727" t="str">
            <v/>
          </cell>
          <cell r="AU12727" t="str">
            <v/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 t="str">
            <v/>
          </cell>
          <cell r="AT12728" t="str">
            <v/>
          </cell>
          <cell r="AU12728" t="str">
            <v/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 t="str">
            <v/>
          </cell>
          <cell r="AT12729" t="str">
            <v/>
          </cell>
          <cell r="AU12729" t="str">
            <v/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 t="str">
            <v/>
          </cell>
          <cell r="AT12730" t="str">
            <v/>
          </cell>
          <cell r="AU12730" t="str">
            <v/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 t="str">
            <v/>
          </cell>
          <cell r="AT12731" t="str">
            <v/>
          </cell>
          <cell r="AU12731" t="str">
            <v/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 t="str">
            <v/>
          </cell>
          <cell r="AT12732" t="str">
            <v/>
          </cell>
          <cell r="AU12732" t="str">
            <v/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 t="str">
            <v/>
          </cell>
          <cell r="AT12733" t="str">
            <v/>
          </cell>
          <cell r="AU12733" t="str">
            <v/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 t="str">
            <v/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 t="str">
            <v/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 t="str">
            <v/>
          </cell>
          <cell r="AT12736" t="str">
            <v/>
          </cell>
          <cell r="AU12736" t="str">
            <v/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 t="str">
            <v/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 t="str">
            <v/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 t="str">
            <v/>
          </cell>
          <cell r="AT12739" t="str">
            <v/>
          </cell>
          <cell r="AU12739" t="str">
            <v/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 t="str">
            <v/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 t="str">
            <v/>
          </cell>
          <cell r="AT12743" t="str">
            <v/>
          </cell>
          <cell r="AU12743" t="str">
            <v/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 t="str">
            <v/>
          </cell>
          <cell r="AT12745" t="str">
            <v/>
          </cell>
          <cell r="AU12745" t="str">
            <v/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 t="str">
            <v/>
          </cell>
          <cell r="AT12746" t="str">
            <v/>
          </cell>
          <cell r="AU12746" t="str">
            <v/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 t="str">
            <v/>
          </cell>
          <cell r="AT12747" t="str">
            <v/>
          </cell>
          <cell r="AU12747" t="str">
            <v/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 t="str">
            <v/>
          </cell>
          <cell r="AT12748" t="str">
            <v/>
          </cell>
          <cell r="AU12748" t="str">
            <v/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 t="str">
            <v/>
          </cell>
          <cell r="AT12752" t="str">
            <v/>
          </cell>
          <cell r="AU12752" t="str">
            <v/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 t="str">
            <v/>
          </cell>
          <cell r="AT12754" t="str">
            <v/>
          </cell>
          <cell r="AU12754" t="str">
            <v/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 t="str">
            <v/>
          </cell>
          <cell r="AT12755" t="str">
            <v/>
          </cell>
          <cell r="AU12755" t="str">
            <v/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 t="str">
            <v/>
          </cell>
          <cell r="AT12757" t="str">
            <v/>
          </cell>
          <cell r="AU12757" t="str">
            <v/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 t="str">
            <v/>
          </cell>
          <cell r="AT12758" t="str">
            <v/>
          </cell>
          <cell r="AU12758" t="str">
            <v/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 t="str">
            <v/>
          </cell>
          <cell r="AT12762" t="str">
            <v/>
          </cell>
          <cell r="AU12762" t="str">
            <v/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 t="str">
            <v/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 t="str">
            <v/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 t="str">
            <v/>
          </cell>
          <cell r="AT12765" t="str">
            <v/>
          </cell>
          <cell r="AU12765" t="str">
            <v/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 t="str">
            <v/>
          </cell>
          <cell r="AT12766" t="str">
            <v/>
          </cell>
          <cell r="AU12766" t="str">
            <v/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 t="str">
            <v/>
          </cell>
          <cell r="AT12767" t="str">
            <v/>
          </cell>
          <cell r="AU12767" t="str">
            <v/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 t="str">
            <v/>
          </cell>
          <cell r="AT12768" t="str">
            <v/>
          </cell>
          <cell r="AU12768" t="str">
            <v/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 t="str">
            <v/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 t="str">
            <v/>
          </cell>
          <cell r="AT12770" t="str">
            <v/>
          </cell>
          <cell r="AU12770" t="str">
            <v/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 t="str">
            <v/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 t="str">
            <v/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 t="str">
            <v/>
          </cell>
          <cell r="AT12773" t="str">
            <v/>
          </cell>
          <cell r="AU12773" t="str">
            <v/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 t="str">
            <v/>
          </cell>
          <cell r="AT12774" t="str">
            <v/>
          </cell>
          <cell r="AU12774" t="str">
            <v/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 t="str">
            <v/>
          </cell>
          <cell r="AT12775" t="str">
            <v/>
          </cell>
          <cell r="AU12775" t="str">
            <v/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 t="str">
            <v/>
          </cell>
          <cell r="AT12776" t="str">
            <v/>
          </cell>
          <cell r="AU12776" t="str">
            <v/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 t="str">
            <v/>
          </cell>
          <cell r="AT12777" t="str">
            <v/>
          </cell>
          <cell r="AU12777" t="str">
            <v/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 t="str">
            <v/>
          </cell>
          <cell r="AT12778" t="str">
            <v/>
          </cell>
          <cell r="AU12778" t="str">
            <v/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 t="str">
            <v/>
          </cell>
          <cell r="AT12779" t="str">
            <v/>
          </cell>
          <cell r="AU12779" t="str">
            <v/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 t="str">
            <v/>
          </cell>
          <cell r="AT12780" t="str">
            <v/>
          </cell>
          <cell r="AU12780" t="str">
            <v/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 t="str">
            <v/>
          </cell>
          <cell r="AT12781" t="str">
            <v/>
          </cell>
          <cell r="AU12781" t="str">
            <v/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 t="str">
            <v/>
          </cell>
          <cell r="AT12782" t="str">
            <v/>
          </cell>
          <cell r="AU12782" t="str">
            <v/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 t="str">
            <v/>
          </cell>
          <cell r="AT12783" t="str">
            <v/>
          </cell>
          <cell r="AU12783" t="str">
            <v/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 t="str">
            <v/>
          </cell>
          <cell r="AT12784" t="str">
            <v/>
          </cell>
          <cell r="AU12784" t="str">
            <v/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 t="str">
            <v/>
          </cell>
          <cell r="AT12785" t="str">
            <v/>
          </cell>
          <cell r="AU12785" t="str">
            <v/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 t="str">
            <v/>
          </cell>
          <cell r="AT12786" t="str">
            <v/>
          </cell>
          <cell r="AU12786" t="str">
            <v/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 t="str">
            <v/>
          </cell>
          <cell r="AT12787" t="str">
            <v/>
          </cell>
          <cell r="AU12787" t="str">
            <v/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 t="str">
            <v/>
          </cell>
          <cell r="AT12788" t="str">
            <v/>
          </cell>
          <cell r="AU12788" t="str">
            <v/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 t="str">
            <v/>
          </cell>
          <cell r="AT12789" t="str">
            <v/>
          </cell>
          <cell r="AU12789" t="str">
            <v/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 t="str">
            <v/>
          </cell>
          <cell r="AT12790" t="str">
            <v/>
          </cell>
          <cell r="AU12790" t="str">
            <v/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 t="str">
            <v/>
          </cell>
          <cell r="AT12791" t="str">
            <v/>
          </cell>
          <cell r="AU12791" t="str">
            <v/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 t="str">
            <v/>
          </cell>
          <cell r="AT12792" t="str">
            <v/>
          </cell>
          <cell r="AU12792" t="str">
            <v/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 t="str">
            <v/>
          </cell>
          <cell r="AT12793" t="str">
            <v/>
          </cell>
          <cell r="AU12793" t="str">
            <v/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 t="str">
            <v/>
          </cell>
          <cell r="AT12794" t="str">
            <v/>
          </cell>
          <cell r="AU12794" t="str">
            <v/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 t="str">
            <v/>
          </cell>
          <cell r="AT12795" t="str">
            <v/>
          </cell>
          <cell r="AU12795" t="str">
            <v/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 t="str">
            <v/>
          </cell>
          <cell r="AT12796" t="str">
            <v/>
          </cell>
          <cell r="AU12796" t="str">
            <v/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 t="str">
            <v/>
          </cell>
          <cell r="AT12797" t="str">
            <v/>
          </cell>
          <cell r="AU12797" t="str">
            <v/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 t="str">
            <v/>
          </cell>
          <cell r="AT12798" t="str">
            <v/>
          </cell>
          <cell r="AU12798" t="str">
            <v/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 t="str">
            <v/>
          </cell>
          <cell r="AT12799" t="str">
            <v/>
          </cell>
          <cell r="AU12799" t="str">
            <v/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 t="str">
            <v/>
          </cell>
          <cell r="AT12800" t="str">
            <v/>
          </cell>
          <cell r="AU12800" t="str">
            <v/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 t="str">
            <v/>
          </cell>
          <cell r="AT12801" t="str">
            <v/>
          </cell>
          <cell r="AU12801" t="str">
            <v/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 t="str">
            <v/>
          </cell>
          <cell r="AT12802" t="str">
            <v/>
          </cell>
          <cell r="AU12802" t="str">
            <v/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 t="str">
            <v/>
          </cell>
          <cell r="AT12803" t="str">
            <v/>
          </cell>
          <cell r="AU12803" t="str">
            <v/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 t="str">
            <v/>
          </cell>
          <cell r="AT12804" t="str">
            <v/>
          </cell>
          <cell r="AU12804" t="str">
            <v/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 t="str">
            <v/>
          </cell>
          <cell r="AT12805" t="str">
            <v/>
          </cell>
          <cell r="AU12805" t="str">
            <v/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 t="str">
            <v/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 t="str">
            <v/>
          </cell>
          <cell r="AT12807" t="str">
            <v/>
          </cell>
          <cell r="AU12807" t="str">
            <v/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 t="str">
            <v/>
          </cell>
          <cell r="AT12808" t="str">
            <v/>
          </cell>
          <cell r="AU12808" t="str">
            <v/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 t="str">
            <v/>
          </cell>
          <cell r="AT12809" t="str">
            <v/>
          </cell>
          <cell r="AU12809" t="str">
            <v/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 t="str">
            <v/>
          </cell>
          <cell r="AT12810" t="str">
            <v/>
          </cell>
          <cell r="AU12810" t="str">
            <v/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 t="str">
            <v/>
          </cell>
          <cell r="AT12811" t="str">
            <v/>
          </cell>
          <cell r="AU12811" t="str">
            <v/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 t="str">
            <v/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 t="str">
            <v/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 t="str">
            <v/>
          </cell>
          <cell r="AT12814" t="str">
            <v/>
          </cell>
          <cell r="AU12814" t="str">
            <v/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 t="str">
            <v/>
          </cell>
          <cell r="AT12815" t="str">
            <v/>
          </cell>
          <cell r="AU12815" t="str">
            <v/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 t="str">
            <v/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 t="str">
            <v/>
          </cell>
          <cell r="AT12817" t="str">
            <v/>
          </cell>
          <cell r="AU12817" t="str">
            <v/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 t="str">
            <v/>
          </cell>
          <cell r="AT12818" t="str">
            <v/>
          </cell>
          <cell r="AU12818" t="str">
            <v/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 t="str">
            <v/>
          </cell>
          <cell r="AT12819" t="str">
            <v/>
          </cell>
          <cell r="AU12819" t="str">
            <v/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 t="str">
            <v/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 t="str">
            <v/>
          </cell>
          <cell r="AT12821" t="str">
            <v/>
          </cell>
          <cell r="AU12821" t="str">
            <v/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 t="str">
            <v/>
          </cell>
          <cell r="AT12822" t="str">
            <v/>
          </cell>
          <cell r="AU12822" t="str">
            <v/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 t="str">
            <v/>
          </cell>
          <cell r="AT12823" t="str">
            <v/>
          </cell>
          <cell r="AU12823" t="str">
            <v/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 t="str">
            <v/>
          </cell>
          <cell r="AT12824" t="str">
            <v/>
          </cell>
          <cell r="AU12824" t="str">
            <v/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 t="str">
            <v/>
          </cell>
          <cell r="AT12825" t="str">
            <v/>
          </cell>
          <cell r="AU12825" t="str">
            <v/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 t="str">
            <v/>
          </cell>
          <cell r="AT12826" t="str">
            <v/>
          </cell>
          <cell r="AU12826" t="str">
            <v/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 t="str">
            <v/>
          </cell>
          <cell r="AT12827" t="str">
            <v/>
          </cell>
          <cell r="AU12827" t="str">
            <v/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 t="str">
            <v/>
          </cell>
          <cell r="AT12828" t="str">
            <v/>
          </cell>
          <cell r="AU12828" t="str">
            <v/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 t="str">
            <v/>
          </cell>
          <cell r="AT12829" t="str">
            <v/>
          </cell>
          <cell r="AU12829" t="str">
            <v/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 t="str">
            <v/>
          </cell>
          <cell r="AT12830" t="str">
            <v/>
          </cell>
          <cell r="AU12830" t="str">
            <v/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 t="str">
            <v/>
          </cell>
          <cell r="AT12831" t="str">
            <v/>
          </cell>
          <cell r="AU12831" t="str">
            <v/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 t="str">
            <v/>
          </cell>
          <cell r="AT12832" t="str">
            <v/>
          </cell>
          <cell r="AU12832" t="str">
            <v/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 t="str">
            <v/>
          </cell>
          <cell r="AT12833" t="str">
            <v/>
          </cell>
          <cell r="AU12833" t="str">
            <v/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 t="str">
            <v/>
          </cell>
          <cell r="AT12834" t="str">
            <v/>
          </cell>
          <cell r="AU12834" t="str">
            <v/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 t="str">
            <v/>
          </cell>
          <cell r="AT12835" t="str">
            <v/>
          </cell>
          <cell r="AU12835" t="str">
            <v/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 t="str">
            <v/>
          </cell>
          <cell r="AT12836" t="str">
            <v/>
          </cell>
          <cell r="AU12836" t="str">
            <v/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 t="str">
            <v/>
          </cell>
          <cell r="AT12837" t="str">
            <v/>
          </cell>
          <cell r="AU12837" t="str">
            <v/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 t="str">
            <v/>
          </cell>
          <cell r="AT12838" t="str">
            <v/>
          </cell>
          <cell r="AU12838" t="str">
            <v/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 t="str">
            <v/>
          </cell>
          <cell r="AT12839" t="str">
            <v/>
          </cell>
          <cell r="AU12839" t="str">
            <v/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 t="str">
            <v/>
          </cell>
          <cell r="AT12840" t="str">
            <v/>
          </cell>
          <cell r="AU12840" t="str">
            <v/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 t="str">
            <v/>
          </cell>
          <cell r="AT12841" t="str">
            <v/>
          </cell>
          <cell r="AU12841" t="str">
            <v/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 t="str">
            <v/>
          </cell>
          <cell r="AT12842" t="str">
            <v/>
          </cell>
          <cell r="AU12842" t="str">
            <v/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 t="str">
            <v/>
          </cell>
          <cell r="AT12843" t="str">
            <v/>
          </cell>
          <cell r="AU12843" t="str">
            <v/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 t="str">
            <v/>
          </cell>
          <cell r="AT12844" t="str">
            <v/>
          </cell>
          <cell r="AU12844" t="str">
            <v/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 t="str">
            <v/>
          </cell>
          <cell r="AT12845" t="str">
            <v/>
          </cell>
          <cell r="AU12845" t="str">
            <v/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 t="str">
            <v/>
          </cell>
          <cell r="AT12846" t="str">
            <v/>
          </cell>
          <cell r="AU12846" t="str">
            <v/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 t="str">
            <v/>
          </cell>
          <cell r="AT12847" t="str">
            <v/>
          </cell>
          <cell r="AU12847" t="str">
            <v/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 t="str">
            <v/>
          </cell>
          <cell r="AT12848" t="str">
            <v/>
          </cell>
          <cell r="AU12848" t="str">
            <v/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 t="str">
            <v/>
          </cell>
          <cell r="AT12849" t="str">
            <v/>
          </cell>
          <cell r="AU12849" t="str">
            <v/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 t="str">
            <v/>
          </cell>
          <cell r="AT12850" t="str">
            <v/>
          </cell>
          <cell r="AU12850" t="str">
            <v/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 t="str">
            <v/>
          </cell>
          <cell r="AT12851" t="str">
            <v/>
          </cell>
          <cell r="AU12851" t="str">
            <v/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 t="str">
            <v/>
          </cell>
          <cell r="AT12852" t="str">
            <v/>
          </cell>
          <cell r="AU12852" t="str">
            <v/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 t="str">
            <v/>
          </cell>
          <cell r="AT12853" t="str">
            <v/>
          </cell>
          <cell r="AU12853" t="str">
            <v/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 t="str">
            <v/>
          </cell>
          <cell r="AT12854" t="str">
            <v/>
          </cell>
          <cell r="AU12854" t="str">
            <v/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 t="str">
            <v/>
          </cell>
          <cell r="AT12855" t="str">
            <v/>
          </cell>
          <cell r="AU12855" t="str">
            <v/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 t="str">
            <v/>
          </cell>
          <cell r="AT12856" t="str">
            <v/>
          </cell>
          <cell r="AU12856" t="str">
            <v/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 t="str">
            <v/>
          </cell>
          <cell r="AT12857" t="str">
            <v/>
          </cell>
          <cell r="AU12857" t="str">
            <v/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 t="str">
            <v/>
          </cell>
          <cell r="AT12858" t="str">
            <v/>
          </cell>
          <cell r="AU12858" t="str">
            <v/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 t="str">
            <v/>
          </cell>
          <cell r="AT12859" t="str">
            <v/>
          </cell>
          <cell r="AU12859" t="str">
            <v/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 t="str">
            <v/>
          </cell>
          <cell r="AT12860" t="str">
            <v/>
          </cell>
          <cell r="AU12860" t="str">
            <v/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 t="str">
            <v/>
          </cell>
          <cell r="AT12861" t="str">
            <v/>
          </cell>
          <cell r="AU12861" t="str">
            <v/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 t="str">
            <v/>
          </cell>
          <cell r="AT12862" t="str">
            <v/>
          </cell>
          <cell r="AU12862" t="str">
            <v/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 t="str">
            <v/>
          </cell>
          <cell r="AT12863" t="str">
            <v/>
          </cell>
          <cell r="AU12863" t="str">
            <v/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 t="str">
            <v/>
          </cell>
          <cell r="AT12864" t="str">
            <v/>
          </cell>
          <cell r="AU12864" t="str">
            <v/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 t="str">
            <v/>
          </cell>
          <cell r="AT12865" t="str">
            <v/>
          </cell>
          <cell r="AU12865" t="str">
            <v/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 t="str">
            <v/>
          </cell>
          <cell r="AT12866" t="str">
            <v/>
          </cell>
          <cell r="AU12866" t="str">
            <v/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 t="str">
            <v/>
          </cell>
          <cell r="AT12867" t="str">
            <v/>
          </cell>
          <cell r="AU12867" t="str">
            <v/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 t="str">
            <v/>
          </cell>
          <cell r="AT12868" t="str">
            <v/>
          </cell>
          <cell r="AU12868" t="str">
            <v/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 t="str">
            <v/>
          </cell>
          <cell r="AT12869" t="str">
            <v/>
          </cell>
          <cell r="AU12869" t="str">
            <v/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 t="str">
            <v/>
          </cell>
          <cell r="AT12870" t="str">
            <v/>
          </cell>
          <cell r="AU12870" t="str">
            <v/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 t="str">
            <v/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 t="str">
            <v/>
          </cell>
          <cell r="AT12872" t="str">
            <v/>
          </cell>
          <cell r="AU12872" t="str">
            <v/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 t="str">
            <v/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 t="str">
            <v/>
          </cell>
          <cell r="AT12874" t="str">
            <v/>
          </cell>
          <cell r="AU12874" t="str">
            <v/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 t="str">
            <v/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 t="str">
            <v/>
          </cell>
          <cell r="AT12876" t="str">
            <v/>
          </cell>
          <cell r="AU12876" t="str">
            <v/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 t="str">
            <v/>
          </cell>
          <cell r="AT12877" t="str">
            <v/>
          </cell>
          <cell r="AU12877" t="str">
            <v/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 t="str">
            <v/>
          </cell>
          <cell r="AT12878" t="str">
            <v/>
          </cell>
          <cell r="AU12878" t="str">
            <v/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 t="str">
            <v/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 t="str">
            <v/>
          </cell>
          <cell r="AT12880" t="str">
            <v/>
          </cell>
          <cell r="AU12880" t="str">
            <v/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 t="str">
            <v/>
          </cell>
          <cell r="AT12881" t="str">
            <v/>
          </cell>
          <cell r="AU12881" t="str">
            <v/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 t="str">
            <v/>
          </cell>
          <cell r="AT12882" t="str">
            <v/>
          </cell>
          <cell r="AU12882" t="str">
            <v/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 t="str">
            <v/>
          </cell>
          <cell r="AT12883" t="str">
            <v/>
          </cell>
          <cell r="AU12883" t="str">
            <v/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 t="str">
            <v/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 t="str">
            <v/>
          </cell>
          <cell r="AT12885" t="str">
            <v/>
          </cell>
          <cell r="AU12885" t="str">
            <v/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 t="str">
            <v/>
          </cell>
          <cell r="AT12886" t="str">
            <v/>
          </cell>
          <cell r="AU12886" t="str">
            <v/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 t="str">
            <v/>
          </cell>
          <cell r="AT12887" t="str">
            <v/>
          </cell>
          <cell r="AU12887" t="str">
            <v/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 t="str">
            <v/>
          </cell>
          <cell r="AT12888" t="str">
            <v/>
          </cell>
          <cell r="AU12888" t="str">
            <v/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 t="str">
            <v/>
          </cell>
          <cell r="AT12889" t="str">
            <v/>
          </cell>
          <cell r="AU12889" t="str">
            <v/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 t="str">
            <v/>
          </cell>
          <cell r="AT12890" t="str">
            <v/>
          </cell>
          <cell r="AU12890" t="str">
            <v/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 t="str">
            <v/>
          </cell>
          <cell r="AT12891" t="str">
            <v/>
          </cell>
          <cell r="AU12891" t="str">
            <v/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 t="str">
            <v/>
          </cell>
          <cell r="AT12892" t="str">
            <v/>
          </cell>
          <cell r="AU12892" t="str">
            <v/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 t="str">
            <v/>
          </cell>
          <cell r="AT12893" t="str">
            <v/>
          </cell>
          <cell r="AU12893" t="str">
            <v/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 t="str">
            <v/>
          </cell>
          <cell r="AT12894" t="str">
            <v/>
          </cell>
          <cell r="AU12894" t="str">
            <v/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 t="str">
            <v/>
          </cell>
          <cell r="AT12895" t="str">
            <v/>
          </cell>
          <cell r="AU12895" t="str">
            <v/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 t="str">
            <v/>
          </cell>
          <cell r="AT12896" t="str">
            <v/>
          </cell>
          <cell r="AU12896" t="str">
            <v/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 t="str">
            <v/>
          </cell>
          <cell r="AT12897" t="str">
            <v/>
          </cell>
          <cell r="AU12897" t="str">
            <v/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 t="str">
            <v/>
          </cell>
          <cell r="AT12898" t="str">
            <v/>
          </cell>
          <cell r="AU12898" t="str">
            <v/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 t="str">
            <v/>
          </cell>
          <cell r="AT12899" t="str">
            <v/>
          </cell>
          <cell r="AU12899" t="str">
            <v/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 t="str">
            <v/>
          </cell>
          <cell r="AT12900" t="str">
            <v/>
          </cell>
          <cell r="AU12900" t="str">
            <v/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 t="str">
            <v/>
          </cell>
          <cell r="AT12901" t="str">
            <v/>
          </cell>
          <cell r="AU12901" t="str">
            <v/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 t="str">
            <v/>
          </cell>
          <cell r="AT12902" t="str">
            <v/>
          </cell>
          <cell r="AU12902" t="str">
            <v/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 t="str">
            <v/>
          </cell>
          <cell r="AT12903" t="str">
            <v/>
          </cell>
          <cell r="AU12903" t="str">
            <v/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 t="str">
            <v/>
          </cell>
          <cell r="AT12904" t="str">
            <v/>
          </cell>
          <cell r="AU12904" t="str">
            <v/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 t="str">
            <v/>
          </cell>
          <cell r="AT12905" t="str">
            <v/>
          </cell>
          <cell r="AU12905" t="str">
            <v/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 t="str">
            <v/>
          </cell>
          <cell r="AT12906" t="str">
            <v/>
          </cell>
          <cell r="AU12906" t="str">
            <v/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 t="str">
            <v/>
          </cell>
          <cell r="AT12907" t="str">
            <v/>
          </cell>
          <cell r="AU12907" t="str">
            <v/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 t="str">
            <v/>
          </cell>
          <cell r="AT12908" t="str">
            <v/>
          </cell>
          <cell r="AU12908" t="str">
            <v/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 t="str">
            <v/>
          </cell>
          <cell r="AT12909" t="str">
            <v/>
          </cell>
          <cell r="AU12909" t="str">
            <v/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 t="str">
            <v/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 t="str">
            <v/>
          </cell>
          <cell r="AT12911" t="str">
            <v/>
          </cell>
          <cell r="AU12911" t="str">
            <v/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 t="str">
            <v/>
          </cell>
          <cell r="AT12912" t="str">
            <v/>
          </cell>
          <cell r="AU12912" t="str">
            <v/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 t="str">
            <v/>
          </cell>
          <cell r="AT12913" t="str">
            <v/>
          </cell>
          <cell r="AU12913" t="str">
            <v/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 t="str">
            <v/>
          </cell>
          <cell r="AT12914" t="str">
            <v/>
          </cell>
          <cell r="AU12914" t="str">
            <v/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 t="str">
            <v/>
          </cell>
          <cell r="AT12915" t="str">
            <v/>
          </cell>
          <cell r="AU12915" t="str">
            <v/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 t="str">
            <v/>
          </cell>
          <cell r="AT12916" t="str">
            <v/>
          </cell>
          <cell r="AU12916" t="str">
            <v/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 t="str">
            <v/>
          </cell>
          <cell r="AT12917" t="str">
            <v/>
          </cell>
          <cell r="AU12917" t="str">
            <v/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 t="str">
            <v/>
          </cell>
          <cell r="AT12918" t="str">
            <v/>
          </cell>
          <cell r="AU12918" t="str">
            <v/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 t="str">
            <v/>
          </cell>
          <cell r="AT12919" t="str">
            <v/>
          </cell>
          <cell r="AU12919" t="str">
            <v/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 t="str">
            <v/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 t="str">
            <v/>
          </cell>
          <cell r="AT12921" t="str">
            <v/>
          </cell>
          <cell r="AU12921" t="str">
            <v/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 t="str">
            <v/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 t="str">
            <v/>
          </cell>
          <cell r="AT12923" t="str">
            <v/>
          </cell>
          <cell r="AU12923" t="str">
            <v/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 t="str">
            <v/>
          </cell>
          <cell r="AT12924" t="str">
            <v/>
          </cell>
          <cell r="AU12924" t="str">
            <v/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 t="str">
            <v/>
          </cell>
          <cell r="AT12926" t="str">
            <v/>
          </cell>
          <cell r="AU12926" t="str">
            <v/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 t="str">
            <v/>
          </cell>
          <cell r="AT12927" t="str">
            <v/>
          </cell>
          <cell r="AU12927" t="str">
            <v/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 t="str">
            <v/>
          </cell>
          <cell r="AT12928" t="str">
            <v/>
          </cell>
          <cell r="AU12928" t="str">
            <v/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 t="str">
            <v/>
          </cell>
          <cell r="AT12930" t="str">
            <v/>
          </cell>
          <cell r="AU12930" t="str">
            <v/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 t="str">
            <v/>
          </cell>
          <cell r="AT12936" t="str">
            <v/>
          </cell>
          <cell r="AU12936" t="str">
            <v/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 t="str">
            <v/>
          </cell>
          <cell r="AT12939" t="str">
            <v/>
          </cell>
          <cell r="AU12939" t="str">
            <v/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 t="str">
            <v/>
          </cell>
          <cell r="AT12942" t="str">
            <v/>
          </cell>
          <cell r="AU12942" t="str">
            <v/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 t="str">
            <v/>
          </cell>
          <cell r="AT12944" t="str">
            <v/>
          </cell>
          <cell r="AU12944" t="str">
            <v/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 t="str">
            <v/>
          </cell>
          <cell r="AT12945" t="str">
            <v/>
          </cell>
          <cell r="AU12945" t="str">
            <v/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 t="str">
            <v/>
          </cell>
          <cell r="AT12946" t="str">
            <v/>
          </cell>
          <cell r="AU12946" t="str">
            <v/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 t="str">
            <v/>
          </cell>
          <cell r="AT12947" t="str">
            <v/>
          </cell>
          <cell r="AU12947" t="str">
            <v/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 t="str">
            <v/>
          </cell>
          <cell r="AT12948" t="str">
            <v/>
          </cell>
          <cell r="AU12948" t="str">
            <v/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 t="str">
            <v/>
          </cell>
          <cell r="AT12950" t="str">
            <v/>
          </cell>
          <cell r="AU12950" t="str">
            <v/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 t="str">
            <v/>
          </cell>
          <cell r="AT12951" t="str">
            <v/>
          </cell>
          <cell r="AU12951" t="str">
            <v/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 t="str">
            <v/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 t="str">
            <v/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 t="str">
            <v/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 t="str">
            <v/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 t="str">
            <v/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 t="str">
            <v/>
          </cell>
          <cell r="AT12958" t="str">
            <v/>
          </cell>
          <cell r="AU12958" t="str">
            <v/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 t="str">
            <v/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 t="str">
            <v/>
          </cell>
          <cell r="AT12961" t="str">
            <v/>
          </cell>
          <cell r="AU12961" t="str">
            <v/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 t="str">
            <v/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 t="str">
            <v/>
          </cell>
          <cell r="AT12966" t="str">
            <v/>
          </cell>
          <cell r="AU12966" t="str">
            <v/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 t="str">
            <v/>
          </cell>
          <cell r="AT12967" t="str">
            <v/>
          </cell>
          <cell r="AU12967" t="str">
            <v/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 t="str">
            <v/>
          </cell>
          <cell r="AT12969" t="str">
            <v/>
          </cell>
          <cell r="AU12969" t="str">
            <v/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 t="str">
            <v/>
          </cell>
          <cell r="AT12970" t="str">
            <v/>
          </cell>
          <cell r="AU12970" t="str">
            <v/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 t="str">
            <v/>
          </cell>
          <cell r="AT12971" t="str">
            <v/>
          </cell>
          <cell r="AU12971" t="str">
            <v/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 t="str">
            <v/>
          </cell>
          <cell r="AT12972" t="str">
            <v/>
          </cell>
          <cell r="AU12972" t="str">
            <v/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 t="str">
            <v/>
          </cell>
          <cell r="AT12973" t="str">
            <v/>
          </cell>
          <cell r="AU12973" t="str">
            <v/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 t="str">
            <v/>
          </cell>
          <cell r="AT12974" t="str">
            <v/>
          </cell>
          <cell r="AU12974" t="str">
            <v/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 t="str">
            <v/>
          </cell>
          <cell r="AT12975" t="str">
            <v/>
          </cell>
          <cell r="AU12975" t="str">
            <v/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 t="str">
            <v/>
          </cell>
          <cell r="AT12976" t="str">
            <v/>
          </cell>
          <cell r="AU12976" t="str">
            <v/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 t="str">
            <v/>
          </cell>
          <cell r="AT12977" t="str">
            <v/>
          </cell>
          <cell r="AU12977" t="str">
            <v/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 t="str">
            <v/>
          </cell>
          <cell r="AT12978" t="str">
            <v/>
          </cell>
          <cell r="AU12978" t="str">
            <v/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 t="str">
            <v/>
          </cell>
          <cell r="AT12979" t="str">
            <v/>
          </cell>
          <cell r="AU12979" t="str">
            <v/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 t="str">
            <v/>
          </cell>
          <cell r="AT12980" t="str">
            <v/>
          </cell>
          <cell r="AU12980" t="str">
            <v/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 t="str">
            <v/>
          </cell>
          <cell r="AT12981" t="str">
            <v/>
          </cell>
          <cell r="AU12981" t="str">
            <v/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 t="str">
            <v/>
          </cell>
          <cell r="AT12982" t="str">
            <v/>
          </cell>
          <cell r="AU12982" t="str">
            <v/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 t="str">
            <v/>
          </cell>
          <cell r="AT12983" t="str">
            <v/>
          </cell>
          <cell r="AU12983" t="str">
            <v/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 t="str">
            <v/>
          </cell>
          <cell r="AT12984" t="str">
            <v/>
          </cell>
          <cell r="AU12984" t="str">
            <v/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 t="str">
            <v/>
          </cell>
          <cell r="AT12985" t="str">
            <v/>
          </cell>
          <cell r="AU12985" t="str">
            <v/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 t="str">
            <v/>
          </cell>
          <cell r="AT12986" t="str">
            <v/>
          </cell>
          <cell r="AU12986" t="str">
            <v/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 t="str">
            <v/>
          </cell>
          <cell r="AT12987" t="str">
            <v/>
          </cell>
          <cell r="AU12987" t="str">
            <v/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 t="str">
            <v/>
          </cell>
          <cell r="AT12988" t="str">
            <v/>
          </cell>
          <cell r="AU12988" t="str">
            <v/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 t="str">
            <v/>
          </cell>
          <cell r="AT12989" t="str">
            <v/>
          </cell>
          <cell r="AU12989" t="str">
            <v/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 t="str">
            <v/>
          </cell>
          <cell r="AT12990" t="str">
            <v/>
          </cell>
          <cell r="AU12990" t="str">
            <v/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 t="str">
            <v/>
          </cell>
          <cell r="AT12991" t="str">
            <v/>
          </cell>
          <cell r="AU12991" t="str">
            <v/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 t="str">
            <v/>
          </cell>
          <cell r="AT12992" t="str">
            <v/>
          </cell>
          <cell r="AU12992" t="str">
            <v/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 t="str">
            <v/>
          </cell>
          <cell r="AT12993" t="str">
            <v/>
          </cell>
          <cell r="AU12993" t="str">
            <v/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 t="str">
            <v/>
          </cell>
          <cell r="AT12994" t="str">
            <v/>
          </cell>
          <cell r="AU12994" t="str">
            <v/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 t="str">
            <v/>
          </cell>
          <cell r="AT12995" t="str">
            <v/>
          </cell>
          <cell r="AU12995" t="str">
            <v/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 t="str">
            <v/>
          </cell>
          <cell r="AT12996" t="str">
            <v/>
          </cell>
          <cell r="AU12996" t="str">
            <v/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 t="str">
            <v/>
          </cell>
          <cell r="AT12997" t="str">
            <v/>
          </cell>
          <cell r="AU12997" t="str">
            <v/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 t="str">
            <v/>
          </cell>
          <cell r="AT12998" t="str">
            <v/>
          </cell>
          <cell r="AU12998" t="str">
            <v/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 t="str">
            <v/>
          </cell>
          <cell r="AT12999" t="str">
            <v/>
          </cell>
          <cell r="AU12999" t="str">
            <v/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 t="str">
            <v/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 t="str">
            <v/>
          </cell>
          <cell r="AT13001" t="str">
            <v/>
          </cell>
          <cell r="AU13001" t="str">
            <v/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 t="str">
            <v/>
          </cell>
          <cell r="AT13002" t="str">
            <v/>
          </cell>
          <cell r="AU13002" t="str">
            <v/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 t="str">
            <v/>
          </cell>
          <cell r="AT13003" t="str">
            <v/>
          </cell>
          <cell r="AU13003" t="str">
            <v/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 t="str">
            <v/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 t="str">
            <v/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 t="str">
            <v/>
          </cell>
          <cell r="AT13006" t="str">
            <v/>
          </cell>
          <cell r="AU13006" t="str">
            <v/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 t="str">
            <v/>
          </cell>
          <cell r="AT13007" t="str">
            <v/>
          </cell>
          <cell r="AU13007" t="str">
            <v/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 t="str">
            <v/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 t="str">
            <v/>
          </cell>
          <cell r="AT13009" t="str">
            <v/>
          </cell>
          <cell r="AU13009" t="str">
            <v/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 t="str">
            <v/>
          </cell>
          <cell r="AT13010" t="str">
            <v/>
          </cell>
          <cell r="AU13010" t="str">
            <v/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 t="str">
            <v/>
          </cell>
          <cell r="AT13011" t="str">
            <v/>
          </cell>
          <cell r="AU13011" t="str">
            <v/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 t="str">
            <v/>
          </cell>
          <cell r="AT13012" t="str">
            <v/>
          </cell>
          <cell r="AU13012" t="str">
            <v/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 t="str">
            <v/>
          </cell>
          <cell r="AT13013" t="str">
            <v/>
          </cell>
          <cell r="AU13013" t="str">
            <v/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 t="str">
            <v/>
          </cell>
          <cell r="AT13014" t="str">
            <v/>
          </cell>
          <cell r="AU13014" t="str">
            <v/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 t="str">
            <v/>
          </cell>
          <cell r="AT13015" t="str">
            <v/>
          </cell>
          <cell r="AU13015" t="str">
            <v/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 t="str">
            <v/>
          </cell>
          <cell r="AT13016" t="str">
            <v/>
          </cell>
          <cell r="AU13016" t="str">
            <v/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 t="str">
            <v/>
          </cell>
          <cell r="AT13017" t="str">
            <v/>
          </cell>
          <cell r="AU13017" t="str">
            <v/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 t="str">
            <v/>
          </cell>
          <cell r="AT13018" t="str">
            <v/>
          </cell>
          <cell r="AU13018" t="str">
            <v/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 t="str">
            <v/>
          </cell>
          <cell r="AT13019" t="str">
            <v/>
          </cell>
          <cell r="AU13019" t="str">
            <v/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 t="str">
            <v/>
          </cell>
          <cell r="AT13020" t="str">
            <v/>
          </cell>
          <cell r="AU13020" t="str">
            <v/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 t="str">
            <v/>
          </cell>
          <cell r="AT13021" t="str">
            <v/>
          </cell>
          <cell r="AU13021" t="str">
            <v/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 t="str">
            <v/>
          </cell>
          <cell r="AT13022" t="str">
            <v/>
          </cell>
          <cell r="AU13022" t="str">
            <v/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 t="str">
            <v/>
          </cell>
          <cell r="AT13023" t="str">
            <v/>
          </cell>
          <cell r="AU13023" t="str">
            <v/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 t="str">
            <v/>
          </cell>
          <cell r="AT13024" t="str">
            <v/>
          </cell>
          <cell r="AU13024" t="str">
            <v/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 t="str">
            <v/>
          </cell>
          <cell r="AT13025" t="str">
            <v/>
          </cell>
          <cell r="AU13025" t="str">
            <v/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 t="str">
            <v/>
          </cell>
          <cell r="AT13026" t="str">
            <v/>
          </cell>
          <cell r="AU13026" t="str">
            <v/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 t="str">
            <v/>
          </cell>
          <cell r="AT13027" t="str">
            <v/>
          </cell>
          <cell r="AU13027" t="str">
            <v/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 t="str">
            <v/>
          </cell>
          <cell r="AT13028" t="str">
            <v/>
          </cell>
          <cell r="AU13028" t="str">
            <v/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 t="str">
            <v/>
          </cell>
          <cell r="AT13029" t="str">
            <v/>
          </cell>
          <cell r="AU13029" t="str">
            <v/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 t="str">
            <v/>
          </cell>
          <cell r="AT13030" t="str">
            <v/>
          </cell>
          <cell r="AU13030" t="str">
            <v/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 t="str">
            <v/>
          </cell>
          <cell r="AT13031" t="str">
            <v/>
          </cell>
          <cell r="AU13031" t="str">
            <v/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 t="str">
            <v/>
          </cell>
          <cell r="AT13032" t="str">
            <v/>
          </cell>
          <cell r="AU13032" t="str">
            <v/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 t="str">
            <v/>
          </cell>
          <cell r="AT13033" t="str">
            <v/>
          </cell>
          <cell r="AU13033" t="str">
            <v/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 t="str">
            <v/>
          </cell>
          <cell r="AT13034" t="str">
            <v/>
          </cell>
          <cell r="AU13034" t="str">
            <v/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 t="str">
            <v/>
          </cell>
          <cell r="AT13035" t="str">
            <v/>
          </cell>
          <cell r="AU13035" t="str">
            <v/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 t="str">
            <v/>
          </cell>
          <cell r="AT13036" t="str">
            <v/>
          </cell>
          <cell r="AU13036" t="str">
            <v/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 t="str">
            <v/>
          </cell>
          <cell r="AT13037" t="str">
            <v/>
          </cell>
          <cell r="AU13037" t="str">
            <v/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 t="str">
            <v/>
          </cell>
          <cell r="AT13038" t="str">
            <v/>
          </cell>
          <cell r="AU13038" t="str">
            <v/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 t="str">
            <v/>
          </cell>
          <cell r="AT13039" t="str">
            <v/>
          </cell>
          <cell r="AU13039" t="str">
            <v/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 t="str">
            <v/>
          </cell>
          <cell r="AT13040" t="str">
            <v/>
          </cell>
          <cell r="AU13040" t="str">
            <v/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 t="str">
            <v/>
          </cell>
          <cell r="AT13041" t="str">
            <v/>
          </cell>
          <cell r="AU13041" t="str">
            <v/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 t="str">
            <v/>
          </cell>
          <cell r="AT13042" t="str">
            <v/>
          </cell>
          <cell r="AU13042" t="str">
            <v/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 t="str">
            <v/>
          </cell>
          <cell r="AT13043" t="str">
            <v/>
          </cell>
          <cell r="AU13043" t="str">
            <v/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 t="str">
            <v/>
          </cell>
          <cell r="AT13044" t="str">
            <v/>
          </cell>
          <cell r="AU13044" t="str">
            <v/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 t="str">
            <v/>
          </cell>
          <cell r="AT13045" t="str">
            <v/>
          </cell>
          <cell r="AU13045" t="str">
            <v/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 t="str">
            <v/>
          </cell>
          <cell r="AT13046" t="str">
            <v/>
          </cell>
          <cell r="AU13046" t="str">
            <v/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 t="str">
            <v/>
          </cell>
          <cell r="AT13047" t="str">
            <v/>
          </cell>
          <cell r="AU13047" t="str">
            <v/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 t="str">
            <v/>
          </cell>
          <cell r="AT13048" t="str">
            <v/>
          </cell>
          <cell r="AU13048" t="str">
            <v/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 t="str">
            <v/>
          </cell>
          <cell r="AT13049" t="str">
            <v/>
          </cell>
          <cell r="AU13049" t="str">
            <v/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 t="str">
            <v/>
          </cell>
          <cell r="AT13050" t="str">
            <v/>
          </cell>
          <cell r="AU13050" t="str">
            <v/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 t="str">
            <v/>
          </cell>
          <cell r="AT13051" t="str">
            <v/>
          </cell>
          <cell r="AU13051" t="str">
            <v/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 t="str">
            <v/>
          </cell>
          <cell r="AT13052" t="str">
            <v/>
          </cell>
          <cell r="AU13052" t="str">
            <v/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 t="str">
            <v/>
          </cell>
          <cell r="AT13053" t="str">
            <v/>
          </cell>
          <cell r="AU13053" t="str">
            <v/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 t="str">
            <v/>
          </cell>
          <cell r="AT13054" t="str">
            <v/>
          </cell>
          <cell r="AU13054" t="str">
            <v/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 t="str">
            <v/>
          </cell>
          <cell r="AT13055" t="str">
            <v/>
          </cell>
          <cell r="AU13055" t="str">
            <v/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 t="str">
            <v/>
          </cell>
          <cell r="AT13056" t="str">
            <v/>
          </cell>
          <cell r="AU13056" t="str">
            <v/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 t="str">
            <v/>
          </cell>
          <cell r="AT13057" t="str">
            <v/>
          </cell>
          <cell r="AU13057" t="str">
            <v/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 t="str">
            <v/>
          </cell>
          <cell r="AT13058" t="str">
            <v/>
          </cell>
          <cell r="AU13058" t="str">
            <v/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 t="str">
            <v/>
          </cell>
          <cell r="AT13059" t="str">
            <v/>
          </cell>
          <cell r="AU13059" t="str">
            <v/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 t="str">
            <v/>
          </cell>
          <cell r="AT13060" t="str">
            <v/>
          </cell>
          <cell r="AU13060" t="str">
            <v/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 t="str">
            <v/>
          </cell>
          <cell r="AT13061" t="str">
            <v/>
          </cell>
          <cell r="AU13061" t="str">
            <v/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 t="str">
            <v/>
          </cell>
          <cell r="AT13062" t="str">
            <v/>
          </cell>
          <cell r="AU13062" t="str">
            <v/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 t="str">
            <v/>
          </cell>
          <cell r="AT13063" t="str">
            <v/>
          </cell>
          <cell r="AU13063" t="str">
            <v/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 t="str">
            <v/>
          </cell>
          <cell r="AT13064" t="str">
            <v/>
          </cell>
          <cell r="AU13064" t="str">
            <v/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 t="str">
            <v/>
          </cell>
          <cell r="AT13065" t="str">
            <v/>
          </cell>
          <cell r="AU13065" t="str">
            <v/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 t="str">
            <v/>
          </cell>
          <cell r="AT13066" t="str">
            <v/>
          </cell>
          <cell r="AU13066" t="str">
            <v/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 t="str">
            <v/>
          </cell>
          <cell r="AT13067" t="str">
            <v/>
          </cell>
          <cell r="AU13067" t="str">
            <v/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 t="str">
            <v/>
          </cell>
          <cell r="AT13068" t="str">
            <v/>
          </cell>
          <cell r="AU13068" t="str">
            <v/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 t="str">
            <v/>
          </cell>
          <cell r="AT13069" t="str">
            <v/>
          </cell>
          <cell r="AU13069" t="str">
            <v/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 t="str">
            <v/>
          </cell>
          <cell r="AT13070" t="str">
            <v/>
          </cell>
          <cell r="AU13070" t="str">
            <v/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 t="str">
            <v/>
          </cell>
          <cell r="AT13071" t="str">
            <v/>
          </cell>
          <cell r="AU13071" t="str">
            <v/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 t="str">
            <v/>
          </cell>
          <cell r="AT13072" t="str">
            <v/>
          </cell>
          <cell r="AU13072" t="str">
            <v/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 t="str">
            <v/>
          </cell>
          <cell r="AT13073" t="str">
            <v/>
          </cell>
          <cell r="AU13073" t="str">
            <v/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 t="str">
            <v/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 t="str">
            <v/>
          </cell>
          <cell r="AT13075" t="str">
            <v/>
          </cell>
          <cell r="AU13075" t="str">
            <v/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 t="str">
            <v/>
          </cell>
          <cell r="AT13076" t="str">
            <v/>
          </cell>
          <cell r="AU13076" t="str">
            <v/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 t="str">
            <v/>
          </cell>
          <cell r="AT13077" t="str">
            <v/>
          </cell>
          <cell r="AU13077" t="str">
            <v/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 t="str">
            <v/>
          </cell>
          <cell r="AT13078" t="str">
            <v/>
          </cell>
          <cell r="AU13078" t="str">
            <v/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 t="str">
            <v/>
          </cell>
          <cell r="AT13079" t="str">
            <v/>
          </cell>
          <cell r="AU13079" t="str">
            <v/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 t="str">
            <v/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 t="str">
            <v/>
          </cell>
          <cell r="AT13081" t="str">
            <v/>
          </cell>
          <cell r="AU13081" t="str">
            <v/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 t="str">
            <v/>
          </cell>
          <cell r="AT13082" t="str">
            <v/>
          </cell>
          <cell r="AU13082" t="str">
            <v/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 t="str">
            <v/>
          </cell>
          <cell r="AT13083" t="str">
            <v/>
          </cell>
          <cell r="AU13083" t="str">
            <v/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 t="str">
            <v/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 t="str">
            <v/>
          </cell>
          <cell r="AT13085" t="str">
            <v/>
          </cell>
          <cell r="AU13085" t="str">
            <v/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 t="str">
            <v/>
          </cell>
          <cell r="AT13086" t="str">
            <v/>
          </cell>
          <cell r="AU13086" t="str">
            <v/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 t="str">
            <v/>
          </cell>
          <cell r="AT13087" t="str">
            <v/>
          </cell>
          <cell r="AU13087" t="str">
            <v/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 t="str">
            <v/>
          </cell>
          <cell r="AT13088" t="str">
            <v/>
          </cell>
          <cell r="AU13088" t="str">
            <v/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 t="str">
            <v/>
          </cell>
          <cell r="AT13089" t="str">
            <v/>
          </cell>
          <cell r="AU13089" t="str">
            <v/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 t="str">
            <v/>
          </cell>
          <cell r="AT13090" t="str">
            <v/>
          </cell>
          <cell r="AU13090" t="str">
            <v/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 t="str">
            <v/>
          </cell>
          <cell r="AT13091" t="str">
            <v/>
          </cell>
          <cell r="AU13091" t="str">
            <v/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 t="str">
            <v/>
          </cell>
          <cell r="AT13092" t="str">
            <v/>
          </cell>
          <cell r="AU13092" t="str">
            <v/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 t="str">
            <v/>
          </cell>
          <cell r="AT13093" t="str">
            <v/>
          </cell>
          <cell r="AU13093" t="str">
            <v/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 t="str">
            <v/>
          </cell>
          <cell r="AT13094" t="str">
            <v/>
          </cell>
          <cell r="AU13094" t="str">
            <v/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 t="str">
            <v/>
          </cell>
          <cell r="AT13095" t="str">
            <v/>
          </cell>
          <cell r="AU13095" t="str">
            <v/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 t="str">
            <v/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 t="str">
            <v/>
          </cell>
          <cell r="AT13097" t="str">
            <v/>
          </cell>
          <cell r="AU13097" t="str">
            <v/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 t="str">
            <v/>
          </cell>
          <cell r="AT13098" t="str">
            <v/>
          </cell>
          <cell r="AU13098" t="str">
            <v/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 t="str">
            <v/>
          </cell>
          <cell r="AT13099" t="str">
            <v/>
          </cell>
          <cell r="AU13099" t="str">
            <v/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 t="str">
            <v/>
          </cell>
          <cell r="AT13100" t="str">
            <v/>
          </cell>
          <cell r="AU13100" t="str">
            <v/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 t="str">
            <v/>
          </cell>
          <cell r="AT13101" t="str">
            <v/>
          </cell>
          <cell r="AU13101" t="str">
            <v/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 t="str">
            <v/>
          </cell>
          <cell r="AT13102" t="str">
            <v/>
          </cell>
          <cell r="AU13102" t="str">
            <v/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 t="str">
            <v/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 t="str">
            <v/>
          </cell>
          <cell r="AT13104" t="str">
            <v/>
          </cell>
          <cell r="AU13104" t="str">
            <v/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 t="str">
            <v/>
          </cell>
          <cell r="AT13105" t="str">
            <v/>
          </cell>
          <cell r="AU13105" t="str">
            <v/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 t="str">
            <v/>
          </cell>
          <cell r="AT13106" t="str">
            <v/>
          </cell>
          <cell r="AU13106" t="str">
            <v/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 t="str">
            <v/>
          </cell>
          <cell r="AT13107" t="str">
            <v/>
          </cell>
          <cell r="AU13107" t="str">
            <v/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 t="str">
            <v/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 t="str">
            <v/>
          </cell>
          <cell r="AT13109" t="str">
            <v/>
          </cell>
          <cell r="AU13109" t="str">
            <v/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 t="str">
            <v/>
          </cell>
          <cell r="AT13110" t="str">
            <v/>
          </cell>
          <cell r="AU13110" t="str">
            <v/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 t="str">
            <v/>
          </cell>
          <cell r="AT13111" t="str">
            <v/>
          </cell>
          <cell r="AU13111" t="str">
            <v/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 t="str">
            <v/>
          </cell>
          <cell r="AT13112" t="str">
            <v/>
          </cell>
          <cell r="AU13112" t="str">
            <v/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 t="str">
            <v/>
          </cell>
          <cell r="AT13113" t="str">
            <v/>
          </cell>
          <cell r="AU13113" t="str">
            <v/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 t="str">
            <v/>
          </cell>
          <cell r="AT13114" t="str">
            <v/>
          </cell>
          <cell r="AU13114" t="str">
            <v/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 t="str">
            <v/>
          </cell>
          <cell r="AT13115" t="str">
            <v/>
          </cell>
          <cell r="AU13115" t="str">
            <v/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 t="str">
            <v/>
          </cell>
          <cell r="AT13116" t="str">
            <v/>
          </cell>
          <cell r="AU13116" t="str">
            <v/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 t="str">
            <v/>
          </cell>
          <cell r="AT13117" t="str">
            <v/>
          </cell>
          <cell r="AU13117" t="str">
            <v/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 t="str">
            <v/>
          </cell>
          <cell r="AT13118" t="str">
            <v/>
          </cell>
          <cell r="AU13118" t="str">
            <v/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 t="str">
            <v/>
          </cell>
          <cell r="AT13119" t="str">
            <v/>
          </cell>
          <cell r="AU13119" t="str">
            <v/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 t="str">
            <v/>
          </cell>
          <cell r="AT13120" t="str">
            <v/>
          </cell>
          <cell r="AU13120" t="str">
            <v/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 t="str">
            <v/>
          </cell>
          <cell r="AT13121" t="str">
            <v/>
          </cell>
          <cell r="AU13121" t="str">
            <v/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 t="str">
            <v/>
          </cell>
          <cell r="AT13122" t="str">
            <v/>
          </cell>
          <cell r="AU13122" t="str">
            <v/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 t="str">
            <v/>
          </cell>
          <cell r="AT13123" t="str">
            <v/>
          </cell>
          <cell r="AU13123" t="str">
            <v/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 t="str">
            <v/>
          </cell>
          <cell r="AT13124" t="str">
            <v/>
          </cell>
          <cell r="AU13124" t="str">
            <v/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 t="str">
            <v/>
          </cell>
          <cell r="AT13125" t="str">
            <v/>
          </cell>
          <cell r="AU13125" t="str">
            <v/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 t="str">
            <v/>
          </cell>
          <cell r="AT13126" t="str">
            <v/>
          </cell>
          <cell r="AU13126" t="str">
            <v/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 t="str">
            <v/>
          </cell>
          <cell r="AT13127" t="str">
            <v/>
          </cell>
          <cell r="AU13127" t="str">
            <v/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 t="str">
            <v/>
          </cell>
          <cell r="AT13128" t="str">
            <v/>
          </cell>
          <cell r="AU13128" t="str">
            <v/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 t="str">
            <v/>
          </cell>
          <cell r="AT13129" t="str">
            <v/>
          </cell>
          <cell r="AU13129" t="str">
            <v/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 t="str">
            <v/>
          </cell>
          <cell r="AT13130" t="str">
            <v/>
          </cell>
          <cell r="AU13130" t="str">
            <v/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 t="str">
            <v/>
          </cell>
          <cell r="AT13131" t="str">
            <v/>
          </cell>
          <cell r="AU13131" t="str">
            <v/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 t="str">
            <v/>
          </cell>
          <cell r="AT13132" t="str">
            <v/>
          </cell>
          <cell r="AU13132" t="str">
            <v/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 t="str">
            <v/>
          </cell>
          <cell r="AT13133" t="str">
            <v/>
          </cell>
          <cell r="AU13133" t="str">
            <v/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 t="str">
            <v/>
          </cell>
          <cell r="AT13134" t="str">
            <v/>
          </cell>
          <cell r="AU13134" t="str">
            <v/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 t="str">
            <v/>
          </cell>
          <cell r="AT13135" t="str">
            <v/>
          </cell>
          <cell r="AU13135" t="str">
            <v/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 t="str">
            <v/>
          </cell>
          <cell r="AT13136" t="str">
            <v/>
          </cell>
          <cell r="AU13136" t="str">
            <v/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 t="str">
            <v/>
          </cell>
          <cell r="AT13137" t="str">
            <v/>
          </cell>
          <cell r="AU13137" t="str">
            <v/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 t="str">
            <v/>
          </cell>
          <cell r="AT13138" t="str">
            <v/>
          </cell>
          <cell r="AU13138" t="str">
            <v/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 t="str">
            <v/>
          </cell>
          <cell r="AT13139" t="str">
            <v/>
          </cell>
          <cell r="AU13139" t="str">
            <v/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 t="str">
            <v/>
          </cell>
          <cell r="AT13140" t="str">
            <v/>
          </cell>
          <cell r="AU13140" t="str">
            <v/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 t="str">
            <v/>
          </cell>
          <cell r="AT13141" t="str">
            <v/>
          </cell>
          <cell r="AU13141" t="str">
            <v/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 t="str">
            <v/>
          </cell>
          <cell r="AT13142" t="str">
            <v/>
          </cell>
          <cell r="AU13142" t="str">
            <v/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 t="str">
            <v/>
          </cell>
          <cell r="AT13143" t="str">
            <v/>
          </cell>
          <cell r="AU13143" t="str">
            <v/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 t="str">
            <v/>
          </cell>
          <cell r="AT13144" t="str">
            <v/>
          </cell>
          <cell r="AU13144" t="str">
            <v/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 t="str">
            <v/>
          </cell>
          <cell r="AT13145" t="str">
            <v/>
          </cell>
          <cell r="AU13145" t="str">
            <v/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 t="str">
            <v/>
          </cell>
          <cell r="AT13146" t="str">
            <v/>
          </cell>
          <cell r="AU13146" t="str">
            <v/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 t="str">
            <v/>
          </cell>
          <cell r="AT13147" t="str">
            <v/>
          </cell>
          <cell r="AU13147" t="str">
            <v/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 t="str">
            <v/>
          </cell>
          <cell r="AT13148" t="str">
            <v/>
          </cell>
          <cell r="AU13148" t="str">
            <v/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 t="str">
            <v/>
          </cell>
          <cell r="AT13149" t="str">
            <v/>
          </cell>
          <cell r="AU13149" t="str">
            <v/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 t="str">
            <v/>
          </cell>
          <cell r="AT13150" t="str">
            <v/>
          </cell>
          <cell r="AU13150" t="str">
            <v/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 t="str">
            <v/>
          </cell>
          <cell r="AT13151" t="str">
            <v/>
          </cell>
          <cell r="AU13151" t="str">
            <v/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 t="str">
            <v/>
          </cell>
          <cell r="AT13152" t="str">
            <v/>
          </cell>
          <cell r="AU13152" t="str">
            <v/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 t="str">
            <v/>
          </cell>
          <cell r="AT13153" t="str">
            <v/>
          </cell>
          <cell r="AU13153" t="str">
            <v/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 t="str">
            <v/>
          </cell>
          <cell r="AT13154" t="str">
            <v/>
          </cell>
          <cell r="AU13154" t="str">
            <v/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 t="str">
            <v/>
          </cell>
          <cell r="AT13155" t="str">
            <v/>
          </cell>
          <cell r="AU13155" t="str">
            <v/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 t="str">
            <v/>
          </cell>
          <cell r="AT13156" t="str">
            <v/>
          </cell>
          <cell r="AU13156" t="str">
            <v/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 t="str">
            <v/>
          </cell>
          <cell r="AT13157" t="str">
            <v/>
          </cell>
          <cell r="AU13157" t="str">
            <v/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 t="str">
            <v/>
          </cell>
          <cell r="AT13158" t="str">
            <v/>
          </cell>
          <cell r="AU13158" t="str">
            <v/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 t="str">
            <v/>
          </cell>
          <cell r="AT13159" t="str">
            <v/>
          </cell>
          <cell r="AU13159" t="str">
            <v/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 t="str">
            <v/>
          </cell>
          <cell r="AT13160" t="str">
            <v/>
          </cell>
          <cell r="AU13160" t="str">
            <v/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 t="str">
            <v/>
          </cell>
          <cell r="AT13161" t="str">
            <v/>
          </cell>
          <cell r="AU13161" t="str">
            <v/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 t="str">
            <v/>
          </cell>
          <cell r="AT13162" t="str">
            <v/>
          </cell>
          <cell r="AU13162" t="str">
            <v/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 t="str">
            <v/>
          </cell>
          <cell r="AT13163" t="str">
            <v/>
          </cell>
          <cell r="AU13163" t="str">
            <v/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 t="str">
            <v/>
          </cell>
          <cell r="AT13164" t="str">
            <v/>
          </cell>
          <cell r="AU13164" t="str">
            <v/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 t="str">
            <v/>
          </cell>
          <cell r="AT13165" t="str">
            <v/>
          </cell>
          <cell r="AU13165" t="str">
            <v/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 t="str">
            <v/>
          </cell>
          <cell r="AT13166" t="str">
            <v/>
          </cell>
          <cell r="AU13166" t="str">
            <v/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 t="str">
            <v/>
          </cell>
          <cell r="AT13167" t="str">
            <v/>
          </cell>
          <cell r="AU13167" t="str">
            <v/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 t="str">
            <v/>
          </cell>
          <cell r="AT13168" t="str">
            <v/>
          </cell>
          <cell r="AU13168" t="str">
            <v/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 t="str">
            <v/>
          </cell>
          <cell r="AT13170" t="str">
            <v/>
          </cell>
          <cell r="AU13170" t="str">
            <v/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 t="str">
            <v/>
          </cell>
          <cell r="AT13171" t="str">
            <v/>
          </cell>
          <cell r="AU13171" t="str">
            <v/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 t="str">
            <v/>
          </cell>
          <cell r="AT13172" t="str">
            <v/>
          </cell>
          <cell r="AU13172" t="str">
            <v/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 t="str">
            <v/>
          </cell>
          <cell r="AT13173" t="str">
            <v/>
          </cell>
          <cell r="AU13173" t="str">
            <v/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 t="str">
            <v/>
          </cell>
          <cell r="AT13174" t="str">
            <v/>
          </cell>
          <cell r="AU13174" t="str">
            <v/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 t="str">
            <v/>
          </cell>
          <cell r="AT13175" t="str">
            <v/>
          </cell>
          <cell r="AU13175" t="str">
            <v/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 t="str">
            <v/>
          </cell>
          <cell r="AT13176" t="str">
            <v/>
          </cell>
          <cell r="AU13176" t="str">
            <v/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 t="str">
            <v/>
          </cell>
          <cell r="AT13177" t="str">
            <v/>
          </cell>
          <cell r="AU13177" t="str">
            <v/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 t="str">
            <v/>
          </cell>
          <cell r="AT13178" t="str">
            <v/>
          </cell>
          <cell r="AU13178" t="str">
            <v/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 t="str">
            <v/>
          </cell>
          <cell r="AT13179" t="str">
            <v/>
          </cell>
          <cell r="AU13179" t="str">
            <v/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 t="str">
            <v/>
          </cell>
          <cell r="AT13180" t="str">
            <v/>
          </cell>
          <cell r="AU13180" t="str">
            <v/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 t="str">
            <v/>
          </cell>
          <cell r="AT13181" t="str">
            <v/>
          </cell>
          <cell r="AU13181" t="str">
            <v/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 t="str">
            <v/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 t="str">
            <v/>
          </cell>
          <cell r="AT13184" t="str">
            <v/>
          </cell>
          <cell r="AU13184" t="str">
            <v/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 t="str">
            <v/>
          </cell>
          <cell r="AT13191" t="str">
            <v/>
          </cell>
          <cell r="AU13191" t="str">
            <v/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 t="str">
            <v/>
          </cell>
          <cell r="AT13196" t="str">
            <v/>
          </cell>
          <cell r="AU13196" t="str">
            <v/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 t="str">
            <v/>
          </cell>
          <cell r="AT13197" t="str">
            <v/>
          </cell>
          <cell r="AU13197" t="str">
            <v/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 t="str">
            <v/>
          </cell>
          <cell r="AT13198" t="str">
            <v/>
          </cell>
          <cell r="AU13198" t="str">
            <v/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 t="str">
            <v/>
          </cell>
          <cell r="AT13199" t="str">
            <v/>
          </cell>
          <cell r="AU13199" t="str">
            <v/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 t="str">
            <v/>
          </cell>
          <cell r="AT13200" t="str">
            <v/>
          </cell>
          <cell r="AU13200" t="str">
            <v/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 t="str">
            <v/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 t="str">
            <v/>
          </cell>
          <cell r="AT13202" t="str">
            <v/>
          </cell>
          <cell r="AU13202" t="str">
            <v/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 t="str">
            <v/>
          </cell>
          <cell r="AT13203" t="str">
            <v/>
          </cell>
          <cell r="AU13203" t="str">
            <v/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 t="str">
            <v/>
          </cell>
          <cell r="AT13204" t="str">
            <v/>
          </cell>
          <cell r="AU13204" t="str">
            <v/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 t="str">
            <v/>
          </cell>
          <cell r="AT13205" t="str">
            <v/>
          </cell>
          <cell r="AU13205" t="str">
            <v/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 t="str">
            <v/>
          </cell>
          <cell r="AT13206" t="str">
            <v/>
          </cell>
          <cell r="AU13206" t="str">
            <v/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 t="str">
            <v/>
          </cell>
          <cell r="AT13207" t="str">
            <v/>
          </cell>
          <cell r="AU13207" t="str">
            <v/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 t="str">
            <v/>
          </cell>
          <cell r="AT13208" t="str">
            <v/>
          </cell>
          <cell r="AU13208" t="str">
            <v/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 t="str">
            <v/>
          </cell>
          <cell r="AT13209" t="str">
            <v/>
          </cell>
          <cell r="AU13209" t="str">
            <v/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 t="str">
            <v/>
          </cell>
          <cell r="AT13210" t="str">
            <v/>
          </cell>
          <cell r="AU13210" t="str">
            <v/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 t="str">
            <v/>
          </cell>
          <cell r="AT13211" t="str">
            <v/>
          </cell>
          <cell r="AU13211" t="str">
            <v/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 t="str">
            <v/>
          </cell>
          <cell r="AT13212" t="str">
            <v/>
          </cell>
          <cell r="AU13212" t="str">
            <v/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 t="str">
            <v/>
          </cell>
          <cell r="AT13214" t="str">
            <v/>
          </cell>
          <cell r="AU13214" t="str">
            <v/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 t="str">
            <v/>
          </cell>
          <cell r="AT13216" t="str">
            <v/>
          </cell>
          <cell r="AU13216" t="str">
            <v/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 t="str">
            <v/>
          </cell>
          <cell r="AT13217" t="str">
            <v/>
          </cell>
          <cell r="AU13217" t="str">
            <v/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 t="str">
            <v/>
          </cell>
          <cell r="AT13218" t="str">
            <v/>
          </cell>
          <cell r="AU13218" t="str">
            <v/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 t="str">
            <v/>
          </cell>
          <cell r="AT13219" t="str">
            <v/>
          </cell>
          <cell r="AU13219" t="str">
            <v/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 t="str">
            <v/>
          </cell>
          <cell r="AT13220" t="str">
            <v/>
          </cell>
          <cell r="AU13220" t="str">
            <v/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 t="str">
            <v/>
          </cell>
          <cell r="AT13223" t="str">
            <v/>
          </cell>
          <cell r="AU13223" t="str">
            <v/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 t="str">
            <v/>
          </cell>
          <cell r="AT13224" t="str">
            <v/>
          </cell>
          <cell r="AU13224" t="str">
            <v/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 t="str">
            <v/>
          </cell>
          <cell r="AT13225" t="str">
            <v/>
          </cell>
          <cell r="AU13225" t="str">
            <v/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 t="str">
            <v/>
          </cell>
          <cell r="AT13226" t="str">
            <v/>
          </cell>
          <cell r="AU13226" t="str">
            <v/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 t="str">
            <v/>
          </cell>
          <cell r="AT13227" t="str">
            <v/>
          </cell>
          <cell r="AU13227" t="str">
            <v/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 t="str">
            <v/>
          </cell>
          <cell r="AT13228" t="str">
            <v/>
          </cell>
          <cell r="AU13228" t="str">
            <v/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 t="str">
            <v/>
          </cell>
          <cell r="AT13229" t="str">
            <v/>
          </cell>
          <cell r="AU13229" t="str">
            <v/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 t="str">
            <v/>
          </cell>
          <cell r="AT13232" t="str">
            <v/>
          </cell>
          <cell r="AU13232" t="str">
            <v/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 t="str">
            <v/>
          </cell>
          <cell r="AT13233" t="str">
            <v/>
          </cell>
          <cell r="AU13233" t="str">
            <v/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 t="str">
            <v/>
          </cell>
          <cell r="AT13234" t="str">
            <v/>
          </cell>
          <cell r="AU13234" t="str">
            <v/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 t="str">
            <v/>
          </cell>
          <cell r="AT13235" t="str">
            <v/>
          </cell>
          <cell r="AU13235" t="str">
            <v/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 t="str">
            <v/>
          </cell>
          <cell r="AT13236" t="str">
            <v/>
          </cell>
          <cell r="AU13236" t="str">
            <v/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 t="str">
            <v/>
          </cell>
          <cell r="AT13237" t="str">
            <v/>
          </cell>
          <cell r="AU13237" t="str">
            <v/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 t="str">
            <v/>
          </cell>
          <cell r="AT13238" t="str">
            <v/>
          </cell>
          <cell r="AU13238" t="str">
            <v/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 t="str">
            <v/>
          </cell>
          <cell r="AT13239" t="str">
            <v/>
          </cell>
          <cell r="AU13239" t="str">
            <v/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 t="str">
            <v/>
          </cell>
          <cell r="AT13240" t="str">
            <v/>
          </cell>
          <cell r="AU13240" t="str">
            <v/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 t="str">
            <v/>
          </cell>
          <cell r="AT13241" t="str">
            <v/>
          </cell>
          <cell r="AU13241" t="str">
            <v/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 t="str">
            <v/>
          </cell>
          <cell r="AT13242" t="str">
            <v/>
          </cell>
          <cell r="AU13242" t="str">
            <v/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 t="str">
            <v/>
          </cell>
          <cell r="AT13243" t="str">
            <v/>
          </cell>
          <cell r="AU13243" t="str">
            <v/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 t="str">
            <v/>
          </cell>
          <cell r="AT13244" t="str">
            <v/>
          </cell>
          <cell r="AU13244" t="str">
            <v/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 t="str">
            <v/>
          </cell>
          <cell r="AT13245" t="str">
            <v/>
          </cell>
          <cell r="AU13245" t="str">
            <v/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 t="str">
            <v/>
          </cell>
          <cell r="AT13246" t="str">
            <v/>
          </cell>
          <cell r="AU13246" t="str">
            <v/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 t="str">
            <v/>
          </cell>
          <cell r="AT13247" t="str">
            <v/>
          </cell>
          <cell r="AU13247" t="str">
            <v/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 t="str">
            <v/>
          </cell>
          <cell r="AT13248" t="str">
            <v/>
          </cell>
          <cell r="AU13248" t="str">
            <v/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 t="str">
            <v/>
          </cell>
          <cell r="AT13249" t="str">
            <v/>
          </cell>
          <cell r="AU13249" t="str">
            <v/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 t="str">
            <v/>
          </cell>
          <cell r="AT13250" t="str">
            <v/>
          </cell>
          <cell r="AU13250" t="str">
            <v/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 t="str">
            <v/>
          </cell>
          <cell r="AT13251" t="str">
            <v/>
          </cell>
          <cell r="AU13251" t="str">
            <v/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 t="str">
            <v/>
          </cell>
          <cell r="AT13252" t="str">
            <v/>
          </cell>
          <cell r="AU13252" t="str">
            <v/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 t="str">
            <v/>
          </cell>
          <cell r="AT13253" t="str">
            <v/>
          </cell>
          <cell r="AU13253" t="str">
            <v/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 t="str">
            <v/>
          </cell>
          <cell r="AT13254" t="str">
            <v/>
          </cell>
          <cell r="AU13254" t="str">
            <v/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 t="str">
            <v/>
          </cell>
          <cell r="AT13255" t="str">
            <v/>
          </cell>
          <cell r="AU13255" t="str">
            <v/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 t="str">
            <v/>
          </cell>
          <cell r="AT13256" t="str">
            <v/>
          </cell>
          <cell r="AU13256" t="str">
            <v/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 t="str">
            <v/>
          </cell>
          <cell r="AT13257" t="str">
            <v/>
          </cell>
          <cell r="AU13257" t="str">
            <v/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 t="str">
            <v/>
          </cell>
          <cell r="AT13258" t="str">
            <v/>
          </cell>
          <cell r="AU13258" t="str">
            <v/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 t="str">
            <v/>
          </cell>
          <cell r="AT13259" t="str">
            <v/>
          </cell>
          <cell r="AU13259" t="str">
            <v/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 t="str">
            <v/>
          </cell>
          <cell r="AT13260" t="str">
            <v/>
          </cell>
          <cell r="AU13260" t="str">
            <v/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 t="str">
            <v/>
          </cell>
          <cell r="AT13272" t="str">
            <v/>
          </cell>
          <cell r="AU13272" t="str">
            <v/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 t="str">
            <v/>
          </cell>
          <cell r="AT13273" t="str">
            <v/>
          </cell>
          <cell r="AU13273" t="str">
            <v/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 t="str">
            <v/>
          </cell>
          <cell r="AT13274" t="str">
            <v/>
          </cell>
          <cell r="AU13274" t="str">
            <v/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 t="str">
            <v/>
          </cell>
          <cell r="AT13275" t="str">
            <v/>
          </cell>
          <cell r="AU13275" t="str">
            <v/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 t="str">
            <v/>
          </cell>
          <cell r="AT13276" t="str">
            <v/>
          </cell>
          <cell r="AU13276" t="str">
            <v/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 t="str">
            <v/>
          </cell>
          <cell r="AT13277" t="str">
            <v/>
          </cell>
          <cell r="AU13277" t="str">
            <v/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 t="str">
            <v/>
          </cell>
          <cell r="AT13278" t="str">
            <v/>
          </cell>
          <cell r="AU13278" t="str">
            <v/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 t="str">
            <v/>
          </cell>
          <cell r="AT13279" t="str">
            <v/>
          </cell>
          <cell r="AU13279" t="str">
            <v/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 t="str">
            <v/>
          </cell>
          <cell r="AT13280" t="str">
            <v/>
          </cell>
          <cell r="AU13280" t="str">
            <v/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 t="str">
            <v/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 t="str">
            <v/>
          </cell>
          <cell r="AT13282" t="str">
            <v/>
          </cell>
          <cell r="AU13282" t="str">
            <v/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 t="str">
            <v/>
          </cell>
          <cell r="AT13283" t="str">
            <v/>
          </cell>
          <cell r="AU13283" t="str">
            <v/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 t="str">
            <v/>
          </cell>
          <cell r="AT13284" t="str">
            <v/>
          </cell>
          <cell r="AU13284" t="str">
            <v/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 t="str">
            <v/>
          </cell>
          <cell r="AT13285" t="str">
            <v/>
          </cell>
          <cell r="AU13285" t="str">
            <v/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 t="str">
            <v/>
          </cell>
          <cell r="AT13286" t="str">
            <v/>
          </cell>
          <cell r="AU13286" t="str">
            <v/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 t="str">
            <v/>
          </cell>
          <cell r="AT13287" t="str">
            <v/>
          </cell>
          <cell r="AU13287" t="str">
            <v/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 t="str">
            <v/>
          </cell>
          <cell r="AT13288" t="str">
            <v/>
          </cell>
          <cell r="AU13288" t="str">
            <v/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 t="str">
            <v/>
          </cell>
          <cell r="AT13289" t="str">
            <v/>
          </cell>
          <cell r="AU13289" t="str">
            <v/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 t="str">
            <v/>
          </cell>
          <cell r="AT13290" t="str">
            <v/>
          </cell>
          <cell r="AU13290" t="str">
            <v/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 t="str">
            <v/>
          </cell>
          <cell r="AT13291" t="str">
            <v/>
          </cell>
          <cell r="AU13291" t="str">
            <v/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 t="str">
            <v/>
          </cell>
          <cell r="AT13292" t="str">
            <v/>
          </cell>
          <cell r="AU13292" t="str">
            <v/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 t="str">
            <v/>
          </cell>
          <cell r="AT13293" t="str">
            <v/>
          </cell>
          <cell r="AU13293" t="str">
            <v/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 t="str">
            <v/>
          </cell>
          <cell r="AT13294" t="str">
            <v/>
          </cell>
          <cell r="AU13294" t="str">
            <v/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 t="str">
            <v/>
          </cell>
          <cell r="AT13295" t="str">
            <v/>
          </cell>
          <cell r="AU13295" t="str">
            <v/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 t="str">
            <v/>
          </cell>
          <cell r="AT13296" t="str">
            <v/>
          </cell>
          <cell r="AU13296" t="str">
            <v/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 t="str">
            <v/>
          </cell>
          <cell r="AT13297" t="str">
            <v/>
          </cell>
          <cell r="AU13297" t="str">
            <v/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 t="str">
            <v/>
          </cell>
          <cell r="AT13298" t="str">
            <v/>
          </cell>
          <cell r="AU13298" t="str">
            <v/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 t="str">
            <v/>
          </cell>
          <cell r="AT13299" t="str">
            <v/>
          </cell>
          <cell r="AU13299" t="str">
            <v/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 t="str">
            <v/>
          </cell>
          <cell r="AT13300" t="str">
            <v/>
          </cell>
          <cell r="AU13300" t="str">
            <v/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 t="str">
            <v/>
          </cell>
          <cell r="AT13301" t="str">
            <v/>
          </cell>
          <cell r="AU13301" t="str">
            <v/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 t="str">
            <v/>
          </cell>
          <cell r="AT13302" t="str">
            <v/>
          </cell>
          <cell r="AU13302" t="str">
            <v/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 t="str">
            <v/>
          </cell>
          <cell r="AT13303" t="str">
            <v/>
          </cell>
          <cell r="AU13303" t="str">
            <v/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 t="str">
            <v/>
          </cell>
          <cell r="AT13304" t="str">
            <v/>
          </cell>
          <cell r="AU13304" t="str">
            <v/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 t="str">
            <v/>
          </cell>
          <cell r="AT13305" t="str">
            <v/>
          </cell>
          <cell r="AU13305" t="str">
            <v/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 t="str">
            <v/>
          </cell>
          <cell r="AT13306" t="str">
            <v/>
          </cell>
          <cell r="AU13306" t="str">
            <v/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 t="str">
            <v/>
          </cell>
          <cell r="AT13307" t="str">
            <v/>
          </cell>
          <cell r="AU13307" t="str">
            <v/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 t="str">
            <v/>
          </cell>
          <cell r="AT13308" t="str">
            <v/>
          </cell>
          <cell r="AU13308" t="str">
            <v/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 t="str">
            <v/>
          </cell>
          <cell r="AT13309" t="str">
            <v/>
          </cell>
          <cell r="AU13309" t="str">
            <v/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 t="str">
            <v/>
          </cell>
          <cell r="AT13310" t="str">
            <v/>
          </cell>
          <cell r="AU13310" t="str">
            <v/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 t="str">
            <v/>
          </cell>
          <cell r="AT13311" t="str">
            <v/>
          </cell>
          <cell r="AU13311" t="str">
            <v/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 t="str">
            <v/>
          </cell>
          <cell r="AT13312" t="str">
            <v/>
          </cell>
          <cell r="AU13312" t="str">
            <v/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 t="str">
            <v/>
          </cell>
          <cell r="AT13313" t="str">
            <v/>
          </cell>
          <cell r="AU13313" t="str">
            <v/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 t="str">
            <v/>
          </cell>
          <cell r="AT13314" t="str">
            <v/>
          </cell>
          <cell r="AU13314" t="str">
            <v/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 t="str">
            <v/>
          </cell>
          <cell r="AT13315" t="str">
            <v/>
          </cell>
          <cell r="AU13315" t="str">
            <v/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 t="str">
            <v/>
          </cell>
          <cell r="AT13316" t="str">
            <v/>
          </cell>
          <cell r="AU13316" t="str">
            <v/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 t="str">
            <v/>
          </cell>
          <cell r="AT13317" t="str">
            <v/>
          </cell>
          <cell r="AU13317" t="str">
            <v/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 t="str">
            <v/>
          </cell>
          <cell r="AT13318" t="str">
            <v/>
          </cell>
          <cell r="AU13318" t="str">
            <v/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 t="str">
            <v/>
          </cell>
          <cell r="AT13319" t="str">
            <v/>
          </cell>
          <cell r="AU13319" t="str">
            <v/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 t="str">
            <v/>
          </cell>
          <cell r="AT13320" t="str">
            <v/>
          </cell>
          <cell r="AU13320" t="str">
            <v/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 t="str">
            <v/>
          </cell>
          <cell r="AT13321" t="str">
            <v/>
          </cell>
          <cell r="AU13321" t="str">
            <v/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 t="str">
            <v/>
          </cell>
          <cell r="AT13322" t="str">
            <v/>
          </cell>
          <cell r="AU13322" t="str">
            <v/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 t="str">
            <v/>
          </cell>
          <cell r="AT13323" t="str">
            <v/>
          </cell>
          <cell r="AU13323" t="str">
            <v/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 t="str">
            <v/>
          </cell>
          <cell r="AT13324" t="str">
            <v/>
          </cell>
          <cell r="AU13324" t="str">
            <v/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 t="str">
            <v/>
          </cell>
          <cell r="AT13325" t="str">
            <v/>
          </cell>
          <cell r="AU13325" t="str">
            <v/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 t="str">
            <v/>
          </cell>
          <cell r="AT13326" t="str">
            <v/>
          </cell>
          <cell r="AU13326" t="str">
            <v/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 t="str">
            <v/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 t="str">
            <v/>
          </cell>
          <cell r="AT13328" t="str">
            <v/>
          </cell>
          <cell r="AU13328" t="str">
            <v/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 t="str">
            <v/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 t="str">
            <v/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 t="str">
            <v/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 t="str">
            <v/>
          </cell>
          <cell r="AT13332" t="str">
            <v/>
          </cell>
          <cell r="AU13332" t="str">
            <v/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 t="str">
            <v/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 t="str">
            <v/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 t="str">
            <v/>
          </cell>
          <cell r="AT13335" t="str">
            <v/>
          </cell>
          <cell r="AU13335" t="str">
            <v/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 t="str">
            <v/>
          </cell>
          <cell r="AT13336" t="str">
            <v/>
          </cell>
          <cell r="AU13336" t="str">
            <v/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 t="str">
            <v/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 t="str">
            <v/>
          </cell>
          <cell r="AT13338" t="str">
            <v/>
          </cell>
          <cell r="AU13338" t="str">
            <v/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 t="str">
            <v/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 t="str">
            <v/>
          </cell>
          <cell r="AT13340" t="str">
            <v/>
          </cell>
          <cell r="AU13340" t="str">
            <v/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 t="str">
            <v/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 t="str">
            <v/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 t="str">
            <v/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 t="str">
            <v/>
          </cell>
          <cell r="AT13344" t="str">
            <v/>
          </cell>
          <cell r="AU13344" t="str">
            <v/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 t="str">
            <v/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 t="str">
            <v/>
          </cell>
          <cell r="AT13346" t="str">
            <v/>
          </cell>
          <cell r="AU13346" t="str">
            <v/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 t="str">
            <v/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 t="str">
            <v/>
          </cell>
          <cell r="AT13348" t="str">
            <v/>
          </cell>
          <cell r="AU13348" t="str">
            <v/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 t="str">
            <v/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 t="str">
            <v/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 t="str">
            <v/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 t="str">
            <v/>
          </cell>
          <cell r="AT13352" t="str">
            <v/>
          </cell>
          <cell r="AU13352" t="str">
            <v/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 t="str">
            <v/>
          </cell>
          <cell r="AT13353" t="str">
            <v/>
          </cell>
          <cell r="AU13353" t="str">
            <v/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 t="str">
            <v/>
          </cell>
          <cell r="AT13354" t="str">
            <v/>
          </cell>
          <cell r="AU13354" t="str">
            <v/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 t="str">
            <v/>
          </cell>
          <cell r="AT13355" t="str">
            <v/>
          </cell>
          <cell r="AU13355" t="str">
            <v/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 t="str">
            <v/>
          </cell>
          <cell r="AT13356" t="str">
            <v/>
          </cell>
          <cell r="AU13356" t="str">
            <v/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 t="str">
            <v/>
          </cell>
          <cell r="AT13357" t="str">
            <v/>
          </cell>
          <cell r="AU13357" t="str">
            <v/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 t="str">
            <v/>
          </cell>
          <cell r="AT13358" t="str">
            <v/>
          </cell>
          <cell r="AU13358" t="str">
            <v/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 t="str">
            <v/>
          </cell>
          <cell r="AT13359" t="str">
            <v/>
          </cell>
          <cell r="AU13359" t="str">
            <v/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 t="str">
            <v/>
          </cell>
          <cell r="AT13360" t="str">
            <v/>
          </cell>
          <cell r="AU13360" t="str">
            <v/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 t="str">
            <v/>
          </cell>
          <cell r="AT13361" t="str">
            <v/>
          </cell>
          <cell r="AU13361" t="str">
            <v/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 t="str">
            <v/>
          </cell>
          <cell r="AT13362" t="str">
            <v/>
          </cell>
          <cell r="AU13362" t="str">
            <v/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 t="str">
            <v/>
          </cell>
          <cell r="AT13363" t="str">
            <v/>
          </cell>
          <cell r="AU13363" t="str">
            <v/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 t="str">
            <v/>
          </cell>
          <cell r="AT13364" t="str">
            <v/>
          </cell>
          <cell r="AU13364" t="str">
            <v/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 t="str">
            <v/>
          </cell>
          <cell r="AT13365" t="str">
            <v/>
          </cell>
          <cell r="AU13365" t="str">
            <v/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 t="str">
            <v/>
          </cell>
          <cell r="AT13366" t="str">
            <v/>
          </cell>
          <cell r="AU13366" t="str">
            <v/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 t="str">
            <v/>
          </cell>
          <cell r="AT13367" t="str">
            <v/>
          </cell>
          <cell r="AU13367" t="str">
            <v/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 t="str">
            <v/>
          </cell>
          <cell r="AT13368" t="str">
            <v/>
          </cell>
          <cell r="AU13368" t="str">
            <v/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 t="str">
            <v/>
          </cell>
          <cell r="AT13369" t="str">
            <v/>
          </cell>
          <cell r="AU13369" t="str">
            <v/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 t="str">
            <v/>
          </cell>
          <cell r="AT13370" t="str">
            <v/>
          </cell>
          <cell r="AU13370" t="str">
            <v/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 t="str">
            <v/>
          </cell>
          <cell r="AT13371" t="str">
            <v/>
          </cell>
          <cell r="AU13371" t="str">
            <v/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 t="str">
            <v/>
          </cell>
          <cell r="AT13372" t="str">
            <v/>
          </cell>
          <cell r="AU13372" t="str">
            <v/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 t="str">
            <v/>
          </cell>
          <cell r="AT13373" t="str">
            <v/>
          </cell>
          <cell r="AU13373" t="str">
            <v/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 t="str">
            <v/>
          </cell>
          <cell r="AT13374" t="str">
            <v/>
          </cell>
          <cell r="AU13374" t="str">
            <v/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 t="str">
            <v/>
          </cell>
          <cell r="AT13375" t="str">
            <v/>
          </cell>
          <cell r="AU13375" t="str">
            <v/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 t="str">
            <v/>
          </cell>
          <cell r="AT13376" t="str">
            <v/>
          </cell>
          <cell r="AU13376" t="str">
            <v/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 t="str">
            <v/>
          </cell>
          <cell r="AT13377" t="str">
            <v/>
          </cell>
          <cell r="AU13377" t="str">
            <v/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 t="str">
            <v/>
          </cell>
          <cell r="AT13378" t="str">
            <v/>
          </cell>
          <cell r="AU13378" t="str">
            <v/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 t="str">
            <v/>
          </cell>
          <cell r="AT13379" t="str">
            <v/>
          </cell>
          <cell r="AU13379" t="str">
            <v/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 t="str">
            <v/>
          </cell>
          <cell r="AT13380" t="str">
            <v/>
          </cell>
          <cell r="AU13380" t="str">
            <v/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 t="str">
            <v/>
          </cell>
          <cell r="AT13381" t="str">
            <v/>
          </cell>
          <cell r="AU13381" t="str">
            <v/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 t="str">
            <v/>
          </cell>
          <cell r="AT13382" t="str">
            <v/>
          </cell>
          <cell r="AU13382" t="str">
            <v/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 t="str">
            <v/>
          </cell>
          <cell r="AT13383" t="str">
            <v/>
          </cell>
          <cell r="AU13383" t="str">
            <v/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 t="str">
            <v/>
          </cell>
          <cell r="AT13384" t="str">
            <v/>
          </cell>
          <cell r="AU13384" t="str">
            <v/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 t="str">
            <v/>
          </cell>
          <cell r="AT13385" t="str">
            <v/>
          </cell>
          <cell r="AU13385" t="str">
            <v/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 t="str">
            <v/>
          </cell>
          <cell r="AT13386" t="str">
            <v/>
          </cell>
          <cell r="AU13386" t="str">
            <v/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 t="str">
            <v/>
          </cell>
          <cell r="AT13387" t="str">
            <v/>
          </cell>
          <cell r="AU13387" t="str">
            <v/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 t="str">
            <v/>
          </cell>
          <cell r="AT13388" t="str">
            <v/>
          </cell>
          <cell r="AU13388" t="str">
            <v/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 t="str">
            <v/>
          </cell>
          <cell r="AT13389" t="str">
            <v/>
          </cell>
          <cell r="AU13389" t="str">
            <v/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 t="str">
            <v/>
          </cell>
          <cell r="AT13390" t="str">
            <v/>
          </cell>
          <cell r="AU13390" t="str">
            <v/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 t="str">
            <v/>
          </cell>
          <cell r="AT13391" t="str">
            <v/>
          </cell>
          <cell r="AU13391" t="str">
            <v/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 t="str">
            <v/>
          </cell>
          <cell r="AT13392" t="str">
            <v/>
          </cell>
          <cell r="AU13392" t="str">
            <v/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 t="str">
            <v/>
          </cell>
          <cell r="AT13393" t="str">
            <v/>
          </cell>
          <cell r="AU13393" t="str">
            <v/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 t="str">
            <v/>
          </cell>
          <cell r="AT13394" t="str">
            <v/>
          </cell>
          <cell r="AU13394" t="str">
            <v/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 t="str">
            <v/>
          </cell>
          <cell r="AT13395" t="str">
            <v/>
          </cell>
          <cell r="AU13395" t="str">
            <v/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 t="str">
            <v/>
          </cell>
          <cell r="AT13396" t="str">
            <v/>
          </cell>
          <cell r="AU13396" t="str">
            <v/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 t="str">
            <v/>
          </cell>
          <cell r="AT13397" t="str">
            <v/>
          </cell>
          <cell r="AU13397" t="str">
            <v/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 t="str">
            <v/>
          </cell>
          <cell r="AT13398" t="str">
            <v/>
          </cell>
          <cell r="AU13398" t="str">
            <v/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 t="str">
            <v/>
          </cell>
          <cell r="AT13399" t="str">
            <v/>
          </cell>
          <cell r="AU13399" t="str">
            <v/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 t="str">
            <v/>
          </cell>
          <cell r="AT13400" t="str">
            <v/>
          </cell>
          <cell r="AU13400" t="str">
            <v/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 t="str">
            <v/>
          </cell>
          <cell r="AT13401" t="str">
            <v/>
          </cell>
          <cell r="AU13401" t="str">
            <v/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 t="str">
            <v/>
          </cell>
          <cell r="AT13402" t="str">
            <v/>
          </cell>
          <cell r="AU13402" t="str">
            <v/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 t="str">
            <v/>
          </cell>
          <cell r="AT13403" t="str">
            <v/>
          </cell>
          <cell r="AU13403" t="str">
            <v/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 t="str">
            <v/>
          </cell>
          <cell r="AT13405" t="str">
            <v/>
          </cell>
          <cell r="AU13405" t="str">
            <v/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 t="str">
            <v/>
          </cell>
          <cell r="AT13406" t="str">
            <v/>
          </cell>
          <cell r="AU13406" t="str">
            <v/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 t="str">
            <v/>
          </cell>
          <cell r="AT13407" t="str">
            <v/>
          </cell>
          <cell r="AU13407" t="str">
            <v/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 t="str">
            <v/>
          </cell>
          <cell r="AT13408" t="str">
            <v/>
          </cell>
          <cell r="AU13408" t="str">
            <v/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 t="str">
            <v/>
          </cell>
          <cell r="AT13409" t="str">
            <v/>
          </cell>
          <cell r="AU13409" t="str">
            <v/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 t="str">
            <v/>
          </cell>
          <cell r="AT13410" t="str">
            <v/>
          </cell>
          <cell r="AU13410" t="str">
            <v/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 t="str">
            <v/>
          </cell>
          <cell r="AT13411" t="str">
            <v/>
          </cell>
          <cell r="AU13411" t="str">
            <v/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 t="str">
            <v/>
          </cell>
          <cell r="AT13412" t="str">
            <v/>
          </cell>
          <cell r="AU13412" t="str">
            <v/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 t="str">
            <v/>
          </cell>
          <cell r="AT13413" t="str">
            <v/>
          </cell>
          <cell r="AU13413" t="str">
            <v/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 t="str">
            <v/>
          </cell>
          <cell r="AT13414" t="str">
            <v/>
          </cell>
          <cell r="AU13414" t="str">
            <v/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 t="str">
            <v/>
          </cell>
          <cell r="AT13415" t="str">
            <v/>
          </cell>
          <cell r="AU13415" t="str">
            <v/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 t="str">
            <v/>
          </cell>
          <cell r="AT13416" t="str">
            <v/>
          </cell>
          <cell r="AU13416" t="str">
            <v/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 t="str">
            <v/>
          </cell>
          <cell r="AT13417" t="str">
            <v/>
          </cell>
          <cell r="AU13417" t="str">
            <v/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 t="str">
            <v/>
          </cell>
          <cell r="AT13418" t="str">
            <v/>
          </cell>
          <cell r="AU13418" t="str">
            <v/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 t="str">
            <v/>
          </cell>
          <cell r="AT13419" t="str">
            <v/>
          </cell>
          <cell r="AU13419" t="str">
            <v/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 t="str">
            <v/>
          </cell>
          <cell r="AT13420" t="str">
            <v/>
          </cell>
          <cell r="AU13420" t="str">
            <v/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 t="str">
            <v/>
          </cell>
          <cell r="AT13421" t="str">
            <v/>
          </cell>
          <cell r="AU13421" t="str">
            <v/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 t="str">
            <v/>
          </cell>
          <cell r="AT13422" t="str">
            <v/>
          </cell>
          <cell r="AU13422" t="str">
            <v/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 t="str">
            <v/>
          </cell>
          <cell r="AT13423" t="str">
            <v/>
          </cell>
          <cell r="AU13423" t="str">
            <v/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 t="str">
            <v/>
          </cell>
          <cell r="AT13424" t="str">
            <v/>
          </cell>
          <cell r="AU13424" t="str">
            <v/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 t="str">
            <v/>
          </cell>
          <cell r="AT13425" t="str">
            <v/>
          </cell>
          <cell r="AU13425" t="str">
            <v/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 t="str">
            <v/>
          </cell>
          <cell r="AT13426" t="str">
            <v/>
          </cell>
          <cell r="AU13426" t="str">
            <v/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 t="str">
            <v/>
          </cell>
          <cell r="AT13427" t="str">
            <v/>
          </cell>
          <cell r="AU13427" t="str">
            <v/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 t="str">
            <v/>
          </cell>
          <cell r="AT13428" t="str">
            <v/>
          </cell>
          <cell r="AU13428" t="str">
            <v/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 t="str">
            <v/>
          </cell>
          <cell r="AT13429" t="str">
            <v/>
          </cell>
          <cell r="AU13429" t="str">
            <v/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 t="str">
            <v/>
          </cell>
          <cell r="AT13430" t="str">
            <v/>
          </cell>
          <cell r="AU13430" t="str">
            <v/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 t="str">
            <v/>
          </cell>
          <cell r="AT13431" t="str">
            <v/>
          </cell>
          <cell r="AU13431" t="str">
            <v/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 t="str">
            <v/>
          </cell>
          <cell r="AT13432" t="str">
            <v/>
          </cell>
          <cell r="AU13432" t="str">
            <v/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 t="str">
            <v/>
          </cell>
          <cell r="AT13433" t="str">
            <v/>
          </cell>
          <cell r="AU13433" t="str">
            <v/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 t="str">
            <v/>
          </cell>
          <cell r="AT13434" t="str">
            <v/>
          </cell>
          <cell r="AU13434" t="str">
            <v/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 t="str">
            <v/>
          </cell>
          <cell r="AT13435" t="str">
            <v/>
          </cell>
          <cell r="AU13435" t="str">
            <v/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 t="str">
            <v/>
          </cell>
          <cell r="AT13436" t="str">
            <v/>
          </cell>
          <cell r="AU13436" t="str">
            <v/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 t="str">
            <v/>
          </cell>
          <cell r="AT13437" t="str">
            <v/>
          </cell>
          <cell r="AU13437" t="str">
            <v/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 t="str">
            <v/>
          </cell>
          <cell r="AT13438" t="str">
            <v/>
          </cell>
          <cell r="AU13438" t="str">
            <v/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 t="str">
            <v/>
          </cell>
          <cell r="AT13439" t="str">
            <v/>
          </cell>
          <cell r="AU13439" t="str">
            <v/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 t="str">
            <v/>
          </cell>
          <cell r="AT13440" t="str">
            <v/>
          </cell>
          <cell r="AU13440" t="str">
            <v/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 t="str">
            <v/>
          </cell>
          <cell r="AT13441" t="str">
            <v/>
          </cell>
          <cell r="AU13441" t="str">
            <v/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 t="str">
            <v/>
          </cell>
          <cell r="AT13442" t="str">
            <v/>
          </cell>
          <cell r="AU13442" t="str">
            <v/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 t="str">
            <v/>
          </cell>
          <cell r="AT13443" t="str">
            <v/>
          </cell>
          <cell r="AU13443" t="str">
            <v/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 t="str">
            <v/>
          </cell>
          <cell r="AT13444" t="str">
            <v/>
          </cell>
          <cell r="AU13444" t="str">
            <v/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 t="str">
            <v/>
          </cell>
          <cell r="AT13445" t="str">
            <v/>
          </cell>
          <cell r="AU13445" t="str">
            <v/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 t="str">
            <v/>
          </cell>
          <cell r="AT13446" t="str">
            <v/>
          </cell>
          <cell r="AU13446" t="str">
            <v/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 t="str">
            <v/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 t="str">
            <v/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 t="str">
            <v/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 t="str">
            <v/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 t="str">
            <v/>
          </cell>
          <cell r="AT13452" t="str">
            <v/>
          </cell>
          <cell r="AU13452" t="str">
            <v/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 t="str">
            <v/>
          </cell>
          <cell r="AT13453" t="str">
            <v/>
          </cell>
          <cell r="AU13453" t="str">
            <v/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 t="str">
            <v/>
          </cell>
          <cell r="AT13454" t="str">
            <v/>
          </cell>
          <cell r="AU13454" t="str">
            <v/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 t="str">
            <v/>
          </cell>
          <cell r="AT13455" t="str">
            <v/>
          </cell>
          <cell r="AU13455" t="str">
            <v/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 t="str">
            <v/>
          </cell>
          <cell r="AT13456" t="str">
            <v/>
          </cell>
          <cell r="AU13456" t="str">
            <v/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 t="str">
            <v/>
          </cell>
          <cell r="AT13457" t="str">
            <v/>
          </cell>
          <cell r="AU13457" t="str">
            <v/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 t="str">
            <v/>
          </cell>
          <cell r="AT13458" t="str">
            <v/>
          </cell>
          <cell r="AU13458" t="str">
            <v/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 t="str">
            <v/>
          </cell>
          <cell r="AT13459" t="str">
            <v/>
          </cell>
          <cell r="AU13459" t="str">
            <v/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 t="str">
            <v/>
          </cell>
          <cell r="AT13460" t="str">
            <v/>
          </cell>
          <cell r="AU13460" t="str">
            <v/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 t="str">
            <v/>
          </cell>
          <cell r="AT13461" t="str">
            <v/>
          </cell>
          <cell r="AU13461" t="str">
            <v/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 t="str">
            <v/>
          </cell>
          <cell r="AT13462" t="str">
            <v/>
          </cell>
          <cell r="AU13462" t="str">
            <v/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 t="str">
            <v/>
          </cell>
          <cell r="AT13463" t="str">
            <v/>
          </cell>
          <cell r="AU13463" t="str">
            <v/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 t="str">
            <v/>
          </cell>
          <cell r="AT13464" t="str">
            <v/>
          </cell>
          <cell r="AU13464" t="str">
            <v/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 t="str">
            <v/>
          </cell>
          <cell r="AT13465" t="str">
            <v/>
          </cell>
          <cell r="AU13465" t="str">
            <v/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 t="str">
            <v/>
          </cell>
          <cell r="AT13468" t="str">
            <v/>
          </cell>
          <cell r="AU13468" t="str">
            <v/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 t="str">
            <v/>
          </cell>
          <cell r="AT13469" t="str">
            <v/>
          </cell>
          <cell r="AU13469" t="str">
            <v/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 t="str">
            <v/>
          </cell>
          <cell r="AT13474" t="str">
            <v/>
          </cell>
          <cell r="AU13474" t="str">
            <v/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 t="str">
            <v/>
          </cell>
          <cell r="AT13476" t="str">
            <v/>
          </cell>
          <cell r="AU13476" t="str">
            <v/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 t="str">
            <v/>
          </cell>
          <cell r="AT13478" t="str">
            <v/>
          </cell>
          <cell r="AU13478" t="str">
            <v/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 t="str">
            <v/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 t="str">
            <v/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 t="str">
            <v/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 t="str">
            <v/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 t="str">
            <v/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 t="str">
            <v/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 t="str">
            <v/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 t="str">
            <v/>
          </cell>
          <cell r="AT13487" t="str">
            <v/>
          </cell>
          <cell r="AU13487" t="str">
            <v/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 t="str">
            <v/>
          </cell>
          <cell r="AT13488" t="str">
            <v/>
          </cell>
          <cell r="AU13488" t="str">
            <v/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 t="str">
            <v/>
          </cell>
          <cell r="AT13489" t="str">
            <v/>
          </cell>
          <cell r="AU13489" t="str">
            <v/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 t="str">
            <v/>
          </cell>
          <cell r="AT13490" t="str">
            <v/>
          </cell>
          <cell r="AU13490" t="str">
            <v/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 t="str">
            <v/>
          </cell>
          <cell r="AT13491" t="str">
            <v/>
          </cell>
          <cell r="AU13491" t="str">
            <v/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 t="str">
            <v/>
          </cell>
          <cell r="AT13492" t="str">
            <v/>
          </cell>
          <cell r="AU13492" t="str">
            <v/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 t="str">
            <v/>
          </cell>
          <cell r="AT13493" t="str">
            <v/>
          </cell>
          <cell r="AU13493" t="str">
            <v/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 t="str">
            <v/>
          </cell>
          <cell r="AT13494" t="str">
            <v/>
          </cell>
          <cell r="AU13494" t="str">
            <v/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 t="str">
            <v/>
          </cell>
          <cell r="AT13495" t="str">
            <v/>
          </cell>
          <cell r="AU13495" t="str">
            <v/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 t="str">
            <v/>
          </cell>
          <cell r="AT13496" t="str">
            <v/>
          </cell>
          <cell r="AU13496" t="str">
            <v/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 t="str">
            <v/>
          </cell>
          <cell r="AT13497" t="str">
            <v/>
          </cell>
          <cell r="AU13497" t="str">
            <v/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 t="str">
            <v/>
          </cell>
          <cell r="AT13498" t="str">
            <v/>
          </cell>
          <cell r="AU13498" t="str">
            <v/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 t="str">
            <v/>
          </cell>
          <cell r="AT13499" t="str">
            <v/>
          </cell>
          <cell r="AU13499" t="str">
            <v/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 t="str">
            <v/>
          </cell>
          <cell r="AT13500" t="str">
            <v/>
          </cell>
          <cell r="AU13500" t="str">
            <v/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 t="str">
            <v/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 t="str">
            <v/>
          </cell>
          <cell r="AT13502" t="str">
            <v/>
          </cell>
          <cell r="AU13502" t="str">
            <v/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 t="str">
            <v/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 t="str">
            <v/>
          </cell>
          <cell r="AT13504" t="str">
            <v/>
          </cell>
          <cell r="AU13504" t="str">
            <v/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 t="str">
            <v/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 t="str">
            <v/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 t="str">
            <v/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 t="str">
            <v/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 t="str">
            <v/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 t="str">
            <v/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 t="str">
            <v/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 t="str">
            <v/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 t="str">
            <v/>
          </cell>
          <cell r="AT13516" t="str">
            <v/>
          </cell>
          <cell r="AU13516" t="str">
            <v/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 t="str">
            <v/>
          </cell>
          <cell r="AT13517" t="str">
            <v/>
          </cell>
          <cell r="AU13517" t="str">
            <v/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 t="str">
            <v/>
          </cell>
          <cell r="AT13518" t="str">
            <v/>
          </cell>
          <cell r="AU13518" t="str">
            <v/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 t="str">
            <v/>
          </cell>
          <cell r="AT13519" t="str">
            <v/>
          </cell>
          <cell r="AU13519" t="str">
            <v/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 t="str">
            <v/>
          </cell>
          <cell r="AT13520" t="str">
            <v/>
          </cell>
          <cell r="AU13520" t="str">
            <v/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 t="str">
            <v/>
          </cell>
          <cell r="AT13521" t="str">
            <v/>
          </cell>
          <cell r="AU13521" t="str">
            <v/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 t="str">
            <v/>
          </cell>
          <cell r="AT13522" t="str">
            <v/>
          </cell>
          <cell r="AU13522" t="str">
            <v/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 t="str">
            <v/>
          </cell>
          <cell r="AT13523" t="str">
            <v/>
          </cell>
          <cell r="AU13523" t="str">
            <v/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 t="str">
            <v/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 t="str">
            <v/>
          </cell>
          <cell r="AT13525" t="str">
            <v/>
          </cell>
          <cell r="AU13525" t="str">
            <v/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 t="str">
            <v/>
          </cell>
          <cell r="AT13526" t="str">
            <v/>
          </cell>
          <cell r="AU13526" t="str">
            <v/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 t="str">
            <v/>
          </cell>
          <cell r="AT13527" t="str">
            <v/>
          </cell>
          <cell r="AU13527" t="str">
            <v/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 t="str">
            <v/>
          </cell>
          <cell r="AT13528" t="str">
            <v/>
          </cell>
          <cell r="AU13528" t="str">
            <v/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 t="str">
            <v/>
          </cell>
          <cell r="AT13529" t="str">
            <v/>
          </cell>
          <cell r="AU13529" t="str">
            <v/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 t="str">
            <v/>
          </cell>
          <cell r="AT13530" t="str">
            <v/>
          </cell>
          <cell r="AU13530" t="str">
            <v/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 t="str">
            <v/>
          </cell>
          <cell r="AT13531" t="str">
            <v/>
          </cell>
          <cell r="AU13531" t="str">
            <v/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 t="str">
            <v/>
          </cell>
          <cell r="AT13532" t="str">
            <v/>
          </cell>
          <cell r="AU13532" t="str">
            <v/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 t="str">
            <v/>
          </cell>
          <cell r="AT13533" t="str">
            <v/>
          </cell>
          <cell r="AU13533" t="str">
            <v/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 t="str">
            <v/>
          </cell>
          <cell r="AT13534" t="str">
            <v/>
          </cell>
          <cell r="AU13534" t="str">
            <v/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 t="str">
            <v/>
          </cell>
          <cell r="AT13535" t="str">
            <v/>
          </cell>
          <cell r="AU13535" t="str">
            <v/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 t="str">
            <v/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 t="str">
            <v/>
          </cell>
          <cell r="AT13537" t="str">
            <v/>
          </cell>
          <cell r="AU13537" t="str">
            <v/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 t="str">
            <v/>
          </cell>
          <cell r="AT13538" t="str">
            <v/>
          </cell>
          <cell r="AU13538" t="str">
            <v/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 t="str">
            <v/>
          </cell>
          <cell r="AT13539" t="str">
            <v/>
          </cell>
          <cell r="AU13539" t="str">
            <v/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 t="str">
            <v/>
          </cell>
          <cell r="AT13540" t="str">
            <v/>
          </cell>
          <cell r="AU13540" t="str">
            <v/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 t="str">
            <v/>
          </cell>
          <cell r="AT13541" t="str">
            <v/>
          </cell>
          <cell r="AU13541" t="str">
            <v/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 t="str">
            <v/>
          </cell>
          <cell r="AT13542" t="str">
            <v/>
          </cell>
          <cell r="AU13542" t="str">
            <v/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 t="str">
            <v/>
          </cell>
          <cell r="AT13543" t="str">
            <v/>
          </cell>
          <cell r="AU13543" t="str">
            <v/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 t="str">
            <v/>
          </cell>
          <cell r="AT13544" t="str">
            <v/>
          </cell>
          <cell r="AU13544" t="str">
            <v/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 t="str">
            <v/>
          </cell>
          <cell r="AT13545" t="str">
            <v/>
          </cell>
          <cell r="AU13545" t="str">
            <v/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 t="str">
            <v/>
          </cell>
          <cell r="AT13546" t="str">
            <v/>
          </cell>
          <cell r="AU13546" t="str">
            <v/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 t="str">
            <v/>
          </cell>
          <cell r="AT13547" t="str">
            <v/>
          </cell>
          <cell r="AU13547" t="str">
            <v/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 t="str">
            <v/>
          </cell>
          <cell r="AT13548" t="str">
            <v/>
          </cell>
          <cell r="AU13548" t="str">
            <v/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 t="str">
            <v/>
          </cell>
          <cell r="AT13549" t="str">
            <v/>
          </cell>
          <cell r="AU13549" t="str">
            <v/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 t="str">
            <v/>
          </cell>
          <cell r="AT13550" t="str">
            <v/>
          </cell>
          <cell r="AU13550" t="str">
            <v/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 t="str">
            <v/>
          </cell>
          <cell r="AT13551" t="str">
            <v/>
          </cell>
          <cell r="AU13551" t="str">
            <v/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 t="str">
            <v/>
          </cell>
          <cell r="AT13552" t="str">
            <v/>
          </cell>
          <cell r="AU13552" t="str">
            <v/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 t="str">
            <v/>
          </cell>
          <cell r="AT13553" t="str">
            <v/>
          </cell>
          <cell r="AU13553" t="str">
            <v/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 t="str">
            <v/>
          </cell>
          <cell r="AT13554" t="str">
            <v/>
          </cell>
          <cell r="AU13554" t="str">
            <v/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 t="str">
            <v/>
          </cell>
          <cell r="AT13555" t="str">
            <v/>
          </cell>
          <cell r="AU13555" t="str">
            <v/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 t="str">
            <v/>
          </cell>
          <cell r="AT13556" t="str">
            <v/>
          </cell>
          <cell r="AU13556" t="str">
            <v/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 t="str">
            <v/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 t="str">
            <v/>
          </cell>
          <cell r="AT13558" t="str">
            <v/>
          </cell>
          <cell r="AU13558" t="str">
            <v/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 t="str">
            <v/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 t="str">
            <v/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 t="str">
            <v/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 t="str">
            <v/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 t="str">
            <v/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 t="str">
            <v/>
          </cell>
          <cell r="AT13564" t="str">
            <v/>
          </cell>
          <cell r="AU13564" t="str">
            <v/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 t="str">
            <v/>
          </cell>
          <cell r="AT13565" t="str">
            <v/>
          </cell>
          <cell r="AU13565" t="str">
            <v/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 t="str">
            <v/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 t="str">
            <v/>
          </cell>
          <cell r="AT13567" t="str">
            <v/>
          </cell>
          <cell r="AU13567" t="str">
            <v/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 t="str">
            <v/>
          </cell>
          <cell r="AT13568" t="str">
            <v/>
          </cell>
          <cell r="AU13568" t="str">
            <v/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 t="str">
            <v/>
          </cell>
          <cell r="AT13570" t="str">
            <v/>
          </cell>
          <cell r="AU13570" t="str">
            <v/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 t="str">
            <v/>
          </cell>
          <cell r="AT13571" t="str">
            <v/>
          </cell>
          <cell r="AU13571" t="str">
            <v/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 t="str">
            <v/>
          </cell>
          <cell r="AT13572" t="str">
            <v/>
          </cell>
          <cell r="AU13572" t="str">
            <v/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 t="str">
            <v/>
          </cell>
          <cell r="AT13574" t="str">
            <v/>
          </cell>
          <cell r="AU13574" t="str">
            <v/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 t="str">
            <v/>
          </cell>
          <cell r="AT13575" t="str">
            <v/>
          </cell>
          <cell r="AU13575" t="str">
            <v/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 t="str">
            <v/>
          </cell>
          <cell r="AT13576" t="str">
            <v/>
          </cell>
          <cell r="AU13576" t="str">
            <v/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 t="str">
            <v/>
          </cell>
          <cell r="AT13577" t="str">
            <v/>
          </cell>
          <cell r="AU13577" t="str">
            <v/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 t="str">
            <v/>
          </cell>
          <cell r="AT13578" t="str">
            <v/>
          </cell>
          <cell r="AU13578" t="str">
            <v/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 t="str">
            <v/>
          </cell>
          <cell r="AT13579" t="str">
            <v/>
          </cell>
          <cell r="AU13579" t="str">
            <v/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 t="str">
            <v/>
          </cell>
          <cell r="AT13580" t="str">
            <v/>
          </cell>
          <cell r="AU13580" t="str">
            <v/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 t="str">
            <v/>
          </cell>
          <cell r="AT13581" t="str">
            <v/>
          </cell>
          <cell r="AU13581" t="str">
            <v/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 t="str">
            <v/>
          </cell>
          <cell r="AT13582" t="str">
            <v/>
          </cell>
          <cell r="AU13582" t="str">
            <v/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 t="str">
            <v/>
          </cell>
          <cell r="AT13583" t="str">
            <v/>
          </cell>
          <cell r="AU13583" t="str">
            <v/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 t="str">
            <v/>
          </cell>
          <cell r="AT13584" t="str">
            <v/>
          </cell>
          <cell r="AU13584" t="str">
            <v/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 t="str">
            <v/>
          </cell>
          <cell r="AT13585" t="str">
            <v/>
          </cell>
          <cell r="AU13585" t="str">
            <v/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 t="str">
            <v/>
          </cell>
          <cell r="AT13586" t="str">
            <v/>
          </cell>
          <cell r="AU13586" t="str">
            <v/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 t="str">
            <v/>
          </cell>
          <cell r="AT13587" t="str">
            <v/>
          </cell>
          <cell r="AU13587" t="str">
            <v/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 t="str">
            <v/>
          </cell>
          <cell r="AT13588" t="str">
            <v/>
          </cell>
          <cell r="AU13588" t="str">
            <v/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 t="str">
            <v/>
          </cell>
          <cell r="AT13589" t="str">
            <v/>
          </cell>
          <cell r="AU13589" t="str">
            <v/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 t="str">
            <v/>
          </cell>
          <cell r="AT13590" t="str">
            <v/>
          </cell>
          <cell r="AU13590" t="str">
            <v/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 t="str">
            <v/>
          </cell>
          <cell r="AT13591" t="str">
            <v/>
          </cell>
          <cell r="AU13591" t="str">
            <v/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 t="str">
            <v/>
          </cell>
          <cell r="AT13592" t="str">
            <v/>
          </cell>
          <cell r="AU13592" t="str">
            <v/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 t="str">
            <v/>
          </cell>
          <cell r="AT13593" t="str">
            <v/>
          </cell>
          <cell r="AU13593" t="str">
            <v/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 t="str">
            <v/>
          </cell>
          <cell r="AT13594" t="str">
            <v/>
          </cell>
          <cell r="AU13594" t="str">
            <v/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 t="str">
            <v/>
          </cell>
          <cell r="AT13595" t="str">
            <v/>
          </cell>
          <cell r="AU13595" t="str">
            <v/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 t="str">
            <v/>
          </cell>
          <cell r="AT13596" t="str">
            <v/>
          </cell>
          <cell r="AU13596" t="str">
            <v/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 t="str">
            <v/>
          </cell>
          <cell r="AT13597" t="str">
            <v/>
          </cell>
          <cell r="AU13597" t="str">
            <v/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 t="str">
            <v/>
          </cell>
          <cell r="AT13606" t="str">
            <v/>
          </cell>
          <cell r="AU13606" t="str">
            <v/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 t="str">
            <v/>
          </cell>
          <cell r="AT13607" t="str">
            <v/>
          </cell>
          <cell r="AU13607" t="str">
            <v/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 t="str">
            <v/>
          </cell>
          <cell r="AT13608" t="str">
            <v/>
          </cell>
          <cell r="AU13608" t="str">
            <v/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 t="str">
            <v/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 t="str">
            <v/>
          </cell>
          <cell r="AT13611" t="str">
            <v/>
          </cell>
          <cell r="AU13611" t="str">
            <v/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 t="str">
            <v/>
          </cell>
          <cell r="AT13612" t="str">
            <v/>
          </cell>
          <cell r="AU13612" t="str">
            <v/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 t="str">
            <v/>
          </cell>
          <cell r="AT13613" t="str">
            <v/>
          </cell>
          <cell r="AU13613" t="str">
            <v/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 t="str">
            <v/>
          </cell>
          <cell r="AT13614" t="str">
            <v/>
          </cell>
          <cell r="AU13614" t="str">
            <v/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 t="str">
            <v/>
          </cell>
          <cell r="AT13615" t="str">
            <v/>
          </cell>
          <cell r="AU13615" t="str">
            <v/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 t="str">
            <v/>
          </cell>
          <cell r="AT13617" t="str">
            <v/>
          </cell>
          <cell r="AU13617" t="str">
            <v/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 t="str">
            <v/>
          </cell>
          <cell r="AT13618" t="str">
            <v/>
          </cell>
          <cell r="AU13618" t="str">
            <v/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 t="str">
            <v/>
          </cell>
          <cell r="AT13619" t="str">
            <v/>
          </cell>
          <cell r="AU13619" t="str">
            <v/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 t="str">
            <v/>
          </cell>
          <cell r="AT13620" t="str">
            <v/>
          </cell>
          <cell r="AU13620" t="str">
            <v/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 t="str">
            <v/>
          </cell>
          <cell r="AT13621" t="str">
            <v/>
          </cell>
          <cell r="AU13621" t="str">
            <v/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 t="str">
            <v/>
          </cell>
          <cell r="AT13622" t="str">
            <v/>
          </cell>
          <cell r="AU13622" t="str">
            <v/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 t="str">
            <v/>
          </cell>
          <cell r="AT13623" t="str">
            <v/>
          </cell>
          <cell r="AU13623" t="str">
            <v/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 t="str">
            <v/>
          </cell>
          <cell r="AT13624" t="str">
            <v/>
          </cell>
          <cell r="AU13624" t="str">
            <v/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 t="str">
            <v/>
          </cell>
          <cell r="AT13625" t="str">
            <v/>
          </cell>
          <cell r="AU13625" t="str">
            <v/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 t="str">
            <v/>
          </cell>
          <cell r="AT13626" t="str">
            <v/>
          </cell>
          <cell r="AU13626" t="str">
            <v/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 t="str">
            <v/>
          </cell>
          <cell r="AT13627" t="str">
            <v/>
          </cell>
          <cell r="AU13627" t="str">
            <v/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 t="str">
            <v/>
          </cell>
          <cell r="AT13628" t="str">
            <v/>
          </cell>
          <cell r="AU13628" t="str">
            <v/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 t="str">
            <v/>
          </cell>
          <cell r="AT13629" t="str">
            <v/>
          </cell>
          <cell r="AU13629" t="str">
            <v/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 t="str">
            <v/>
          </cell>
          <cell r="AT13630" t="str">
            <v/>
          </cell>
          <cell r="AU13630" t="str">
            <v/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 t="str">
            <v/>
          </cell>
          <cell r="AT13631" t="str">
            <v/>
          </cell>
          <cell r="AU13631" t="str">
            <v/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 t="str">
            <v/>
          </cell>
          <cell r="AT13632" t="str">
            <v/>
          </cell>
          <cell r="AU13632" t="str">
            <v/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 t="str">
            <v/>
          </cell>
          <cell r="AT13633" t="str">
            <v/>
          </cell>
          <cell r="AU13633" t="str">
            <v/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 t="str">
            <v/>
          </cell>
          <cell r="AT13634" t="str">
            <v/>
          </cell>
          <cell r="AU13634" t="str">
            <v/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 t="str">
            <v/>
          </cell>
          <cell r="AT13635" t="str">
            <v/>
          </cell>
          <cell r="AU13635" t="str">
            <v/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 t="str">
            <v/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 t="str">
            <v/>
          </cell>
          <cell r="AT13637" t="str">
            <v/>
          </cell>
          <cell r="AU13637" t="str">
            <v/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 t="str">
            <v/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 t="str">
            <v/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 t="str">
            <v/>
          </cell>
          <cell r="AT13640" t="str">
            <v/>
          </cell>
          <cell r="AU13640" t="str">
            <v/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 t="str">
            <v/>
          </cell>
          <cell r="AT13641" t="str">
            <v/>
          </cell>
          <cell r="AU13641" t="str">
            <v/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 t="str">
            <v/>
          </cell>
          <cell r="AT13642" t="str">
            <v/>
          </cell>
          <cell r="AU13642" t="str">
            <v/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 t="str">
            <v/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 t="str">
            <v/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 t="str">
            <v/>
          </cell>
          <cell r="AT13645" t="str">
            <v/>
          </cell>
          <cell r="AU13645" t="str">
            <v/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 t="str">
            <v/>
          </cell>
          <cell r="AT13646" t="str">
            <v/>
          </cell>
          <cell r="AU13646" t="str">
            <v/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 t="str">
            <v/>
          </cell>
          <cell r="AT13647" t="str">
            <v/>
          </cell>
          <cell r="AU13647" t="str">
            <v/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 t="str">
            <v/>
          </cell>
          <cell r="AT13648" t="str">
            <v/>
          </cell>
          <cell r="AU13648" t="str">
            <v/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 t="str">
            <v/>
          </cell>
          <cell r="AT13649" t="str">
            <v/>
          </cell>
          <cell r="AU13649" t="str">
            <v/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 t="str">
            <v/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 t="str">
            <v/>
          </cell>
          <cell r="AT13651" t="str">
            <v/>
          </cell>
          <cell r="AU13651" t="str">
            <v/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 t="str">
            <v/>
          </cell>
          <cell r="AT13652" t="str">
            <v/>
          </cell>
          <cell r="AU13652" t="str">
            <v/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 t="str">
            <v/>
          </cell>
          <cell r="AT13653" t="str">
            <v/>
          </cell>
          <cell r="AU13653" t="str">
            <v/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 t="str">
            <v/>
          </cell>
          <cell r="AT13654" t="str">
            <v/>
          </cell>
          <cell r="AU13654" t="str">
            <v/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 t="str">
            <v/>
          </cell>
          <cell r="AT13673" t="str">
            <v/>
          </cell>
          <cell r="AU13673" t="str">
            <v/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 t="str">
            <v/>
          </cell>
          <cell r="AT13674" t="str">
            <v/>
          </cell>
          <cell r="AU13674" t="str">
            <v/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 t="str">
            <v/>
          </cell>
          <cell r="AT13675" t="str">
            <v/>
          </cell>
          <cell r="AU13675" t="str">
            <v/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 t="str">
            <v/>
          </cell>
          <cell r="AT13676" t="str">
            <v/>
          </cell>
          <cell r="AU13676" t="str">
            <v/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 t="str">
            <v/>
          </cell>
          <cell r="AT13677" t="str">
            <v/>
          </cell>
          <cell r="AU13677" t="str">
            <v/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 t="str">
            <v/>
          </cell>
          <cell r="AT13678" t="str">
            <v/>
          </cell>
          <cell r="AU13678" t="str">
            <v/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 t="str">
            <v/>
          </cell>
          <cell r="AT13681" t="str">
            <v/>
          </cell>
          <cell r="AU13681" t="str">
            <v/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 t="str">
            <v/>
          </cell>
          <cell r="AT13683" t="str">
            <v/>
          </cell>
          <cell r="AU13683" t="str">
            <v/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 t="str">
            <v/>
          </cell>
          <cell r="AT13684" t="str">
            <v/>
          </cell>
          <cell r="AU13684" t="str">
            <v/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 t="str">
            <v/>
          </cell>
          <cell r="AT13685" t="str">
            <v/>
          </cell>
          <cell r="AU13685" t="str">
            <v/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 t="str">
            <v/>
          </cell>
          <cell r="AT13689" t="str">
            <v/>
          </cell>
          <cell r="AU13689" t="str">
            <v/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 t="str">
            <v/>
          </cell>
          <cell r="AT13693" t="str">
            <v/>
          </cell>
          <cell r="AU13693" t="str">
            <v/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 t="str">
            <v/>
          </cell>
          <cell r="AT13694" t="str">
            <v/>
          </cell>
          <cell r="AU13694" t="str">
            <v/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 t="str">
            <v/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 t="str">
            <v/>
          </cell>
          <cell r="AT13696" t="str">
            <v/>
          </cell>
          <cell r="AU13696" t="str">
            <v/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 t="str">
            <v/>
          </cell>
          <cell r="AT13697" t="str">
            <v/>
          </cell>
          <cell r="AU13697" t="str">
            <v/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 t="str">
            <v/>
          </cell>
          <cell r="AT13699" t="str">
            <v/>
          </cell>
          <cell r="AU13699" t="str">
            <v/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 t="str">
            <v/>
          </cell>
          <cell r="AT13700" t="str">
            <v/>
          </cell>
          <cell r="AU13700" t="str">
            <v/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 t="str">
            <v/>
          </cell>
          <cell r="AT13701" t="str">
            <v/>
          </cell>
          <cell r="AU13701" t="str">
            <v/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 t="str">
            <v/>
          </cell>
          <cell r="AT13702" t="str">
            <v/>
          </cell>
          <cell r="AU13702" t="str">
            <v/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 t="str">
            <v/>
          </cell>
          <cell r="AT13705" t="str">
            <v/>
          </cell>
          <cell r="AU13705" t="str">
            <v/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 t="str">
            <v/>
          </cell>
          <cell r="AT13706" t="str">
            <v/>
          </cell>
          <cell r="AU13706" t="str">
            <v/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 t="str">
            <v/>
          </cell>
          <cell r="AT13708" t="str">
            <v/>
          </cell>
          <cell r="AU13708" t="str">
            <v/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 t="str">
            <v/>
          </cell>
          <cell r="AT13709" t="str">
            <v/>
          </cell>
          <cell r="AU13709" t="str">
            <v/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 t="str">
            <v/>
          </cell>
          <cell r="AT13710" t="str">
            <v/>
          </cell>
          <cell r="AU13710" t="str">
            <v/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 t="str">
            <v/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 t="str">
            <v/>
          </cell>
          <cell r="AT13713" t="str">
            <v/>
          </cell>
          <cell r="AU13713" t="str">
            <v/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 t="str">
            <v/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 t="str">
            <v/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 t="str">
            <v/>
          </cell>
          <cell r="AT13716" t="str">
            <v/>
          </cell>
          <cell r="AU13716" t="str">
            <v/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 t="str">
            <v/>
          </cell>
          <cell r="AT13717" t="str">
            <v/>
          </cell>
          <cell r="AU13717" t="str">
            <v/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 t="str">
            <v/>
          </cell>
          <cell r="AT13718" t="str">
            <v/>
          </cell>
          <cell r="AU13718" t="str">
            <v/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 t="str">
            <v/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 t="str">
            <v/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 t="str">
            <v/>
          </cell>
          <cell r="AT13721" t="str">
            <v/>
          </cell>
          <cell r="AU13721" t="str">
            <v/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 t="str">
            <v/>
          </cell>
          <cell r="AT13722" t="str">
            <v/>
          </cell>
          <cell r="AU13722" t="str">
            <v/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 t="str">
            <v/>
          </cell>
          <cell r="AT13723" t="str">
            <v/>
          </cell>
          <cell r="AU13723" t="str">
            <v/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 t="str">
            <v/>
          </cell>
          <cell r="AT13724" t="str">
            <v/>
          </cell>
          <cell r="AU13724" t="str">
            <v/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 t="str">
            <v/>
          </cell>
          <cell r="AT13725" t="str">
            <v/>
          </cell>
          <cell r="AU13725" t="str">
            <v/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 t="str">
            <v/>
          </cell>
          <cell r="AT13726" t="str">
            <v/>
          </cell>
          <cell r="AU13726" t="str">
            <v/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 t="str">
            <v/>
          </cell>
          <cell r="AT13727" t="str">
            <v/>
          </cell>
          <cell r="AU13727" t="str">
            <v/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 t="str">
            <v/>
          </cell>
          <cell r="AT13728" t="str">
            <v/>
          </cell>
          <cell r="AU13728" t="str">
            <v/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 t="str">
            <v/>
          </cell>
          <cell r="AT13729" t="str">
            <v/>
          </cell>
          <cell r="AU13729" t="str">
            <v/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 t="str">
            <v/>
          </cell>
          <cell r="AT13730" t="str">
            <v/>
          </cell>
          <cell r="AU13730" t="str">
            <v/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 t="str">
            <v/>
          </cell>
          <cell r="AT13731" t="str">
            <v/>
          </cell>
          <cell r="AU13731" t="str">
            <v/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 t="str">
            <v/>
          </cell>
          <cell r="AT13732" t="str">
            <v/>
          </cell>
          <cell r="AU13732" t="str">
            <v/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 t="str">
            <v/>
          </cell>
          <cell r="AT13733" t="str">
            <v/>
          </cell>
          <cell r="AU13733" t="str">
            <v/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 t="str">
            <v/>
          </cell>
          <cell r="AT13734" t="str">
            <v/>
          </cell>
          <cell r="AU13734" t="str">
            <v/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 t="str">
            <v/>
          </cell>
          <cell r="AT13735" t="str">
            <v/>
          </cell>
          <cell r="AU13735" t="str">
            <v/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 t="str">
            <v/>
          </cell>
          <cell r="AT13736" t="str">
            <v/>
          </cell>
          <cell r="AU13736" t="str">
            <v/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 t="str">
            <v/>
          </cell>
          <cell r="AT13737" t="str">
            <v/>
          </cell>
          <cell r="AU13737" t="str">
            <v/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 t="str">
            <v/>
          </cell>
          <cell r="AT13738" t="str">
            <v/>
          </cell>
          <cell r="AU13738" t="str">
            <v/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 t="str">
            <v/>
          </cell>
          <cell r="AT13739" t="str">
            <v/>
          </cell>
          <cell r="AU13739" t="str">
            <v/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 t="str">
            <v/>
          </cell>
          <cell r="AT13740" t="str">
            <v/>
          </cell>
          <cell r="AU13740" t="str">
            <v/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 t="str">
            <v/>
          </cell>
          <cell r="AT13741" t="str">
            <v/>
          </cell>
          <cell r="AU13741" t="str">
            <v/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 t="str">
            <v/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 t="str">
            <v/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 t="str">
            <v/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 t="str">
            <v/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 t="str">
            <v/>
          </cell>
          <cell r="AT13746" t="str">
            <v/>
          </cell>
          <cell r="AU13746" t="str">
            <v/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 t="str">
            <v/>
          </cell>
          <cell r="AT13747" t="str">
            <v/>
          </cell>
          <cell r="AU13747" t="str">
            <v/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 t="str">
            <v/>
          </cell>
          <cell r="AT13748" t="str">
            <v/>
          </cell>
          <cell r="AU13748" t="str">
            <v/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 t="str">
            <v/>
          </cell>
          <cell r="AT13749" t="str">
            <v/>
          </cell>
          <cell r="AU13749" t="str">
            <v/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 t="str">
            <v/>
          </cell>
          <cell r="AT13750" t="str">
            <v/>
          </cell>
          <cell r="AU13750" t="str">
            <v/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 t="str">
            <v/>
          </cell>
          <cell r="AT13751" t="str">
            <v/>
          </cell>
          <cell r="AU13751" t="str">
            <v/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 t="str">
            <v/>
          </cell>
          <cell r="AT13752" t="str">
            <v/>
          </cell>
          <cell r="AU13752" t="str">
            <v/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 t="str">
            <v/>
          </cell>
          <cell r="AT13753" t="str">
            <v/>
          </cell>
          <cell r="AU13753" t="str">
            <v/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 t="str">
            <v/>
          </cell>
          <cell r="AT13754" t="str">
            <v/>
          </cell>
          <cell r="AU13754" t="str">
            <v/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 t="str">
            <v/>
          </cell>
          <cell r="AT13755" t="str">
            <v/>
          </cell>
          <cell r="AU13755" t="str">
            <v/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 t="str">
            <v/>
          </cell>
          <cell r="AT13756" t="str">
            <v/>
          </cell>
          <cell r="AU13756" t="str">
            <v/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 t="str">
            <v/>
          </cell>
          <cell r="AT13759" t="str">
            <v/>
          </cell>
          <cell r="AU13759" t="str">
            <v/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 t="str">
            <v/>
          </cell>
          <cell r="AT13760" t="str">
            <v/>
          </cell>
          <cell r="AU13760" t="str">
            <v/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 t="str">
            <v/>
          </cell>
          <cell r="AT13763" t="str">
            <v/>
          </cell>
          <cell r="AU13763" t="str">
            <v/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 t="str">
            <v/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 t="str">
            <v/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 t="str">
            <v/>
          </cell>
          <cell r="AT13767" t="str">
            <v/>
          </cell>
          <cell r="AU13767" t="str">
            <v/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 t="str">
            <v/>
          </cell>
          <cell r="AT13768" t="str">
            <v/>
          </cell>
          <cell r="AU13768" t="str">
            <v/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 t="str">
            <v/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 t="str">
            <v/>
          </cell>
          <cell r="AT13770" t="str">
            <v/>
          </cell>
          <cell r="AU13770" t="str">
            <v/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 t="str">
            <v/>
          </cell>
          <cell r="AT13771" t="str">
            <v/>
          </cell>
          <cell r="AU13771" t="str">
            <v/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 t="str">
            <v/>
          </cell>
          <cell r="AT13772" t="str">
            <v/>
          </cell>
          <cell r="AU13772" t="str">
            <v/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 t="str">
            <v/>
          </cell>
          <cell r="AT13773" t="str">
            <v/>
          </cell>
          <cell r="AU13773" t="str">
            <v/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 t="str">
            <v/>
          </cell>
          <cell r="AT13774" t="str">
            <v/>
          </cell>
          <cell r="AU13774" t="str">
            <v/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 t="str">
            <v/>
          </cell>
          <cell r="AT13775" t="str">
            <v/>
          </cell>
          <cell r="AU13775" t="str">
            <v/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 t="str">
            <v/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 t="str">
            <v/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 t="str">
            <v/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 t="str">
            <v/>
          </cell>
          <cell r="AT13779" t="str">
            <v/>
          </cell>
          <cell r="AU13779" t="str">
            <v/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 t="str">
            <v/>
          </cell>
          <cell r="AT13780" t="str">
            <v/>
          </cell>
          <cell r="AU13780" t="str">
            <v/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 t="str">
            <v/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 t="str">
            <v/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 t="str">
            <v/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 t="str">
            <v/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 t="str">
            <v/>
          </cell>
          <cell r="AT13785" t="str">
            <v/>
          </cell>
          <cell r="AU13785" t="str">
            <v/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 t="str">
            <v/>
          </cell>
          <cell r="AT13786" t="str">
            <v/>
          </cell>
          <cell r="AU13786" t="str">
            <v/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 t="str">
            <v/>
          </cell>
          <cell r="AT13787" t="str">
            <v/>
          </cell>
          <cell r="AU13787" t="str">
            <v/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 t="str">
            <v/>
          </cell>
          <cell r="AT13788" t="str">
            <v/>
          </cell>
          <cell r="AU13788" t="str">
            <v/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 t="str">
            <v/>
          </cell>
          <cell r="AT13789" t="str">
            <v/>
          </cell>
          <cell r="AU13789" t="str">
            <v/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 t="str">
            <v/>
          </cell>
          <cell r="AT13790" t="str">
            <v/>
          </cell>
          <cell r="AU13790" t="str">
            <v/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 t="str">
            <v/>
          </cell>
          <cell r="AT13791" t="str">
            <v/>
          </cell>
          <cell r="AU13791" t="str">
            <v/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 t="str">
            <v/>
          </cell>
          <cell r="AT13792" t="str">
            <v/>
          </cell>
          <cell r="AU13792" t="str">
            <v/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 t="str">
            <v/>
          </cell>
          <cell r="AT13793" t="str">
            <v/>
          </cell>
          <cell r="AU13793" t="str">
            <v/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 t="str">
            <v/>
          </cell>
          <cell r="AT13794" t="str">
            <v/>
          </cell>
          <cell r="AU13794" t="str">
            <v/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 t="str">
            <v/>
          </cell>
          <cell r="AT13795" t="str">
            <v/>
          </cell>
          <cell r="AU13795" t="str">
            <v/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 t="str">
            <v/>
          </cell>
          <cell r="AT13796" t="str">
            <v/>
          </cell>
          <cell r="AU13796" t="str">
            <v/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 t="str">
            <v/>
          </cell>
          <cell r="AT13797" t="str">
            <v/>
          </cell>
          <cell r="AU13797" t="str">
            <v/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 t="str">
            <v/>
          </cell>
          <cell r="AT13798" t="str">
            <v/>
          </cell>
          <cell r="AU13798" t="str">
            <v/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 t="str">
            <v/>
          </cell>
          <cell r="AT13799" t="str">
            <v/>
          </cell>
          <cell r="AU13799" t="str">
            <v/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 t="str">
            <v/>
          </cell>
          <cell r="AT13800" t="str">
            <v/>
          </cell>
          <cell r="AU13800" t="str">
            <v/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 t="str">
            <v/>
          </cell>
          <cell r="AT13801" t="str">
            <v/>
          </cell>
          <cell r="AU13801" t="str">
            <v/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 t="str">
            <v/>
          </cell>
          <cell r="AT13802" t="str">
            <v/>
          </cell>
          <cell r="AU13802" t="str">
            <v/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 t="str">
            <v/>
          </cell>
          <cell r="AT13803" t="str">
            <v/>
          </cell>
          <cell r="AU13803" t="str">
            <v/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 t="str">
            <v/>
          </cell>
          <cell r="AT13804" t="str">
            <v/>
          </cell>
          <cell r="AU13804" t="str">
            <v/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 t="str">
            <v/>
          </cell>
          <cell r="AT13805" t="str">
            <v/>
          </cell>
          <cell r="AU13805" t="str">
            <v/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 t="str">
            <v/>
          </cell>
          <cell r="AT13806" t="str">
            <v/>
          </cell>
          <cell r="AU13806" t="str">
            <v/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 t="str">
            <v/>
          </cell>
          <cell r="AT13807" t="str">
            <v/>
          </cell>
          <cell r="AU13807" t="str">
            <v/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 t="str">
            <v/>
          </cell>
          <cell r="AT13808" t="str">
            <v/>
          </cell>
          <cell r="AU13808" t="str">
            <v/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 t="str">
            <v/>
          </cell>
          <cell r="AT13809" t="str">
            <v/>
          </cell>
          <cell r="AU13809" t="str">
            <v/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 t="str">
            <v/>
          </cell>
          <cell r="AT13810" t="str">
            <v/>
          </cell>
          <cell r="AU13810" t="str">
            <v/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 t="str">
            <v/>
          </cell>
          <cell r="AT13811" t="str">
            <v/>
          </cell>
          <cell r="AU13811" t="str">
            <v/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 t="str">
            <v/>
          </cell>
          <cell r="AT13812" t="str">
            <v/>
          </cell>
          <cell r="AU13812" t="str">
            <v/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 t="str">
            <v/>
          </cell>
          <cell r="AT13813" t="str">
            <v/>
          </cell>
          <cell r="AU13813" t="str">
            <v/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 t="str">
            <v/>
          </cell>
          <cell r="AT13814" t="str">
            <v/>
          </cell>
          <cell r="AU13814" t="str">
            <v/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 t="str">
            <v/>
          </cell>
          <cell r="AT13815" t="str">
            <v/>
          </cell>
          <cell r="AU13815" t="str">
            <v/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 t="str">
            <v/>
          </cell>
          <cell r="AT13816" t="str">
            <v/>
          </cell>
          <cell r="AU13816" t="str">
            <v/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 t="str">
            <v/>
          </cell>
          <cell r="AT13817" t="str">
            <v/>
          </cell>
          <cell r="AU13817" t="str">
            <v/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 t="str">
            <v/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 t="str">
            <v/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 t="str">
            <v/>
          </cell>
          <cell r="AT13820" t="str">
            <v/>
          </cell>
          <cell r="AU13820" t="str">
            <v/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 t="str">
            <v/>
          </cell>
          <cell r="AT13821" t="str">
            <v/>
          </cell>
          <cell r="AU13821" t="str">
            <v/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 t="str">
            <v/>
          </cell>
          <cell r="AT13822" t="str">
            <v/>
          </cell>
          <cell r="AU13822" t="str">
            <v/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 t="str">
            <v/>
          </cell>
          <cell r="AT13823" t="str">
            <v/>
          </cell>
          <cell r="AU13823" t="str">
            <v/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 t="str">
            <v/>
          </cell>
          <cell r="AT13824" t="str">
            <v/>
          </cell>
          <cell r="AU13824" t="str">
            <v/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 t="str">
            <v/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 t="str">
            <v/>
          </cell>
          <cell r="AT13827" t="str">
            <v/>
          </cell>
          <cell r="AU13827" t="str">
            <v/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 t="str">
            <v/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 t="str">
            <v/>
          </cell>
          <cell r="AT13830" t="str">
            <v/>
          </cell>
          <cell r="AU13830" t="str">
            <v/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 t="str">
            <v/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 t="str">
            <v/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 t="str">
            <v/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 t="str">
            <v/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 t="str">
            <v/>
          </cell>
          <cell r="AT13839" t="str">
            <v/>
          </cell>
          <cell r="AU13839" t="str">
            <v/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 t="str">
            <v/>
          </cell>
          <cell r="AT13842" t="str">
            <v/>
          </cell>
          <cell r="AU13842" t="str">
            <v/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 t="str">
            <v/>
          </cell>
          <cell r="AT13843" t="str">
            <v/>
          </cell>
          <cell r="AU13843" t="str">
            <v/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 t="str">
            <v/>
          </cell>
          <cell r="AT13844" t="str">
            <v/>
          </cell>
          <cell r="AU13844" t="str">
            <v/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 t="str">
            <v/>
          </cell>
          <cell r="AT13845" t="str">
            <v/>
          </cell>
          <cell r="AU13845" t="str">
            <v/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 t="str">
            <v/>
          </cell>
          <cell r="AT13846" t="str">
            <v/>
          </cell>
          <cell r="AU13846" t="str">
            <v/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 t="str">
            <v/>
          </cell>
          <cell r="AT13847" t="str">
            <v/>
          </cell>
          <cell r="AU13847" t="str">
            <v/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 t="str">
            <v/>
          </cell>
          <cell r="AT13848" t="str">
            <v/>
          </cell>
          <cell r="AU13848" t="str">
            <v/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 t="str">
            <v/>
          </cell>
          <cell r="AT13849" t="str">
            <v/>
          </cell>
          <cell r="AU13849" t="str">
            <v/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 t="str">
            <v/>
          </cell>
          <cell r="AT13850" t="str">
            <v/>
          </cell>
          <cell r="AU13850" t="str">
            <v/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 t="str">
            <v/>
          </cell>
          <cell r="AT13851" t="str">
            <v/>
          </cell>
          <cell r="AU13851" t="str">
            <v/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 t="str">
            <v/>
          </cell>
          <cell r="AT13852" t="str">
            <v/>
          </cell>
          <cell r="AU13852" t="str">
            <v/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 t="str">
            <v/>
          </cell>
          <cell r="AT13853" t="str">
            <v/>
          </cell>
          <cell r="AU13853" t="str">
            <v/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 t="str">
            <v/>
          </cell>
          <cell r="AT13854" t="str">
            <v/>
          </cell>
          <cell r="AU13854" t="str">
            <v/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 t="str">
            <v/>
          </cell>
          <cell r="AT13855" t="str">
            <v/>
          </cell>
          <cell r="AU13855" t="str">
            <v/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 t="str">
            <v/>
          </cell>
          <cell r="AT13856" t="str">
            <v/>
          </cell>
          <cell r="AU13856" t="str">
            <v/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 t="str">
            <v/>
          </cell>
          <cell r="AT13861" t="str">
            <v/>
          </cell>
          <cell r="AU13861" t="str">
            <v/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 t="str">
            <v/>
          </cell>
          <cell r="AT13862" t="str">
            <v/>
          </cell>
          <cell r="AU13862" t="str">
            <v/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 t="str">
            <v/>
          </cell>
          <cell r="AT13863" t="str">
            <v/>
          </cell>
          <cell r="AU13863" t="str">
            <v/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 t="str">
            <v/>
          </cell>
          <cell r="AT13864" t="str">
            <v/>
          </cell>
          <cell r="AU13864" t="str">
            <v/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 t="str">
            <v/>
          </cell>
          <cell r="AT13865" t="str">
            <v/>
          </cell>
          <cell r="AU13865" t="str">
            <v/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 t="str">
            <v/>
          </cell>
          <cell r="AT13866" t="str">
            <v/>
          </cell>
          <cell r="AU13866" t="str">
            <v/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 t="str">
            <v/>
          </cell>
          <cell r="AT13867" t="str">
            <v/>
          </cell>
          <cell r="AU13867" t="str">
            <v/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 t="str">
            <v/>
          </cell>
          <cell r="AT13868" t="str">
            <v/>
          </cell>
          <cell r="AU13868" t="str">
            <v/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 t="str">
            <v/>
          </cell>
          <cell r="AT13869" t="str">
            <v/>
          </cell>
          <cell r="AU13869" t="str">
            <v/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 t="str">
            <v/>
          </cell>
          <cell r="AT13870" t="str">
            <v/>
          </cell>
          <cell r="AU13870" t="str">
            <v/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 t="str">
            <v/>
          </cell>
          <cell r="AT13871" t="str">
            <v/>
          </cell>
          <cell r="AU13871" t="str">
            <v/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 t="str">
            <v/>
          </cell>
          <cell r="AT13872" t="str">
            <v/>
          </cell>
          <cell r="AU13872" t="str">
            <v/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 t="str">
            <v/>
          </cell>
          <cell r="AT13873" t="str">
            <v/>
          </cell>
          <cell r="AU13873" t="str">
            <v/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 t="str">
            <v/>
          </cell>
          <cell r="AT13874" t="str">
            <v/>
          </cell>
          <cell r="AU13874" t="str">
            <v/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 t="str">
            <v/>
          </cell>
          <cell r="AT13875" t="str">
            <v/>
          </cell>
          <cell r="AU13875" t="str">
            <v/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 t="str">
            <v/>
          </cell>
          <cell r="AT13876" t="str">
            <v/>
          </cell>
          <cell r="AU13876" t="str">
            <v/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 t="str">
            <v/>
          </cell>
          <cell r="AT13877" t="str">
            <v/>
          </cell>
          <cell r="AU13877" t="str">
            <v/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 t="str">
            <v/>
          </cell>
          <cell r="AT13878" t="str">
            <v/>
          </cell>
          <cell r="AU13878" t="str">
            <v/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 t="str">
            <v/>
          </cell>
          <cell r="AT13879" t="str">
            <v/>
          </cell>
          <cell r="AU13879" t="str">
            <v/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 t="str">
            <v/>
          </cell>
          <cell r="AT13880" t="str">
            <v/>
          </cell>
          <cell r="AU13880" t="str">
            <v/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 t="str">
            <v/>
          </cell>
          <cell r="AT13881" t="str">
            <v/>
          </cell>
          <cell r="AU13881" t="str">
            <v/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 t="str">
            <v/>
          </cell>
          <cell r="AT13882" t="str">
            <v/>
          </cell>
          <cell r="AU13882" t="str">
            <v/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 t="str">
            <v/>
          </cell>
          <cell r="AT13883" t="str">
            <v/>
          </cell>
          <cell r="AU13883" t="str">
            <v/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 t="str">
            <v/>
          </cell>
          <cell r="AT13884" t="str">
            <v/>
          </cell>
          <cell r="AU13884" t="str">
            <v/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 t="str">
            <v/>
          </cell>
          <cell r="AT13885" t="str">
            <v/>
          </cell>
          <cell r="AU13885" t="str">
            <v/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 t="str">
            <v/>
          </cell>
          <cell r="AT13886" t="str">
            <v/>
          </cell>
          <cell r="AU13886" t="str">
            <v/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 t="str">
            <v/>
          </cell>
          <cell r="AT13887" t="str">
            <v/>
          </cell>
          <cell r="AU13887" t="str">
            <v/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 t="str">
            <v/>
          </cell>
          <cell r="AT13888" t="str">
            <v/>
          </cell>
          <cell r="AU13888" t="str">
            <v/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 t="str">
            <v/>
          </cell>
          <cell r="AT13889" t="str">
            <v/>
          </cell>
          <cell r="AU13889" t="str">
            <v/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 t="str">
            <v/>
          </cell>
          <cell r="AT13890" t="str">
            <v/>
          </cell>
          <cell r="AU13890" t="str">
            <v/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 t="str">
            <v/>
          </cell>
          <cell r="AT13891" t="str">
            <v/>
          </cell>
          <cell r="AU13891" t="str">
            <v/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 t="str">
            <v/>
          </cell>
          <cell r="AT13892" t="str">
            <v/>
          </cell>
          <cell r="AU13892" t="str">
            <v/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 t="str">
            <v/>
          </cell>
          <cell r="AT13893" t="str">
            <v/>
          </cell>
          <cell r="AU13893" t="str">
            <v/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 t="str">
            <v/>
          </cell>
          <cell r="AT13894" t="str">
            <v/>
          </cell>
          <cell r="AU13894" t="str">
            <v/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 t="str">
            <v/>
          </cell>
          <cell r="AT13895" t="str">
            <v/>
          </cell>
          <cell r="AU13895" t="str">
            <v/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 t="str">
            <v/>
          </cell>
          <cell r="AT13896" t="str">
            <v/>
          </cell>
          <cell r="AU13896" t="str">
            <v/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 t="str">
            <v/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 t="str">
            <v/>
          </cell>
          <cell r="AT13898" t="str">
            <v/>
          </cell>
          <cell r="AU13898" t="str">
            <v/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 t="str">
            <v/>
          </cell>
          <cell r="AT13900" t="str">
            <v/>
          </cell>
          <cell r="AU13900" t="str">
            <v/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 t="str">
            <v/>
          </cell>
          <cell r="AT13901" t="str">
            <v/>
          </cell>
          <cell r="AU13901" t="str">
            <v/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 t="str">
            <v/>
          </cell>
          <cell r="AT13902" t="str">
            <v/>
          </cell>
          <cell r="AU13902" t="str">
            <v/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 t="str">
            <v/>
          </cell>
          <cell r="AT13903" t="str">
            <v/>
          </cell>
          <cell r="AU13903" t="str">
            <v/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 t="str">
            <v/>
          </cell>
          <cell r="AT13904" t="str">
            <v/>
          </cell>
          <cell r="AU13904" t="str">
            <v/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 t="str">
            <v/>
          </cell>
          <cell r="AT13905" t="str">
            <v/>
          </cell>
          <cell r="AU13905" t="str">
            <v/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 t="str">
            <v/>
          </cell>
          <cell r="AT13906" t="str">
            <v/>
          </cell>
          <cell r="AU13906" t="str">
            <v/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 t="str">
            <v/>
          </cell>
          <cell r="AT13907" t="str">
            <v/>
          </cell>
          <cell r="AU13907" t="str">
            <v/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 t="str">
            <v/>
          </cell>
          <cell r="AT13908" t="str">
            <v/>
          </cell>
          <cell r="AU13908" t="str">
            <v/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 t="str">
            <v/>
          </cell>
          <cell r="AT13911" t="str">
            <v/>
          </cell>
          <cell r="AU13911" t="str">
            <v/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 t="str">
            <v/>
          </cell>
          <cell r="AT13913" t="str">
            <v/>
          </cell>
          <cell r="AU13913" t="str">
            <v/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 t="str">
            <v/>
          </cell>
          <cell r="AT13918" t="str">
            <v/>
          </cell>
          <cell r="AU13918" t="str">
            <v/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 t="str">
            <v/>
          </cell>
          <cell r="AT13919" t="str">
            <v/>
          </cell>
          <cell r="AU13919" t="str">
            <v/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 t="str">
            <v/>
          </cell>
          <cell r="AT13921" t="str">
            <v/>
          </cell>
          <cell r="AU13921" t="str">
            <v/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 t="str">
            <v/>
          </cell>
          <cell r="AT13922" t="str">
            <v/>
          </cell>
          <cell r="AU13922" t="str">
            <v/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 t="str">
            <v/>
          </cell>
          <cell r="AT13923" t="str">
            <v/>
          </cell>
          <cell r="AU13923" t="str">
            <v/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 t="str">
            <v/>
          </cell>
          <cell r="AT13924" t="str">
            <v/>
          </cell>
          <cell r="AU13924" t="str">
            <v/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 t="str">
            <v/>
          </cell>
          <cell r="AT13925" t="str">
            <v/>
          </cell>
          <cell r="AU13925" t="str">
            <v/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 t="str">
            <v/>
          </cell>
          <cell r="AT13926" t="str">
            <v/>
          </cell>
          <cell r="AU13926" t="str">
            <v/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 t="str">
            <v/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 t="str">
            <v/>
          </cell>
          <cell r="AT13928" t="str">
            <v/>
          </cell>
          <cell r="AU13928" t="str">
            <v/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 t="str">
            <v/>
          </cell>
          <cell r="AT13929" t="str">
            <v/>
          </cell>
          <cell r="AU13929" t="str">
            <v/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 t="str">
            <v/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 t="str">
            <v/>
          </cell>
          <cell r="AT13931" t="str">
            <v/>
          </cell>
          <cell r="AU13931" t="str">
            <v/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 t="str">
            <v/>
          </cell>
          <cell r="AT13932" t="str">
            <v/>
          </cell>
          <cell r="AU13932" t="str">
            <v/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 t="str">
            <v/>
          </cell>
          <cell r="AT13933" t="str">
            <v/>
          </cell>
          <cell r="AU13933" t="str">
            <v/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 t="str">
            <v/>
          </cell>
          <cell r="AT13934" t="str">
            <v/>
          </cell>
          <cell r="AU13934" t="str">
            <v/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 t="str">
            <v/>
          </cell>
          <cell r="AT13935" t="str">
            <v/>
          </cell>
          <cell r="AU13935" t="str">
            <v/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 t="str">
            <v/>
          </cell>
          <cell r="AT13936" t="str">
            <v/>
          </cell>
          <cell r="AU13936" t="str">
            <v/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 t="str">
            <v/>
          </cell>
          <cell r="AT13937" t="str">
            <v/>
          </cell>
          <cell r="AU13937" t="str">
            <v/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 t="str">
            <v/>
          </cell>
          <cell r="AT13938" t="str">
            <v/>
          </cell>
          <cell r="AU13938" t="str">
            <v/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 t="str">
            <v/>
          </cell>
          <cell r="AT13939" t="str">
            <v/>
          </cell>
          <cell r="AU13939" t="str">
            <v/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 t="str">
            <v/>
          </cell>
          <cell r="AT13940" t="str">
            <v/>
          </cell>
          <cell r="AU13940" t="str">
            <v/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 t="str">
            <v/>
          </cell>
          <cell r="AT13941" t="str">
            <v/>
          </cell>
          <cell r="AU13941" t="str">
            <v/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 t="str">
            <v/>
          </cell>
          <cell r="AT13942" t="str">
            <v/>
          </cell>
          <cell r="AU13942" t="str">
            <v/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 t="str">
            <v/>
          </cell>
          <cell r="AT13943" t="str">
            <v/>
          </cell>
          <cell r="AU13943" t="str">
            <v/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 t="str">
            <v/>
          </cell>
          <cell r="AT13944" t="str">
            <v/>
          </cell>
          <cell r="AU13944" t="str">
            <v/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 t="str">
            <v/>
          </cell>
          <cell r="AT13945" t="str">
            <v/>
          </cell>
          <cell r="AU13945" t="str">
            <v/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 t="str">
            <v/>
          </cell>
          <cell r="AT13946" t="str">
            <v/>
          </cell>
          <cell r="AU13946" t="str">
            <v/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 t="str">
            <v/>
          </cell>
          <cell r="AT13948" t="str">
            <v/>
          </cell>
          <cell r="AU13948" t="str">
            <v/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 t="str">
            <v/>
          </cell>
          <cell r="AT13949" t="str">
            <v/>
          </cell>
          <cell r="AU13949" t="str">
            <v/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 t="str">
            <v/>
          </cell>
          <cell r="AT13950" t="str">
            <v/>
          </cell>
          <cell r="AU13950" t="str">
            <v/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 t="str">
            <v/>
          </cell>
          <cell r="AT13951" t="str">
            <v/>
          </cell>
          <cell r="AU13951" t="str">
            <v/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 t="str">
            <v/>
          </cell>
          <cell r="AT13952" t="str">
            <v/>
          </cell>
          <cell r="AU13952" t="str">
            <v/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 t="str">
            <v/>
          </cell>
          <cell r="AT13953" t="str">
            <v/>
          </cell>
          <cell r="AU13953" t="str">
            <v/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 t="str">
            <v/>
          </cell>
          <cell r="AT13954" t="str">
            <v/>
          </cell>
          <cell r="AU13954" t="str">
            <v/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 t="str">
            <v/>
          </cell>
          <cell r="AT13955" t="str">
            <v/>
          </cell>
          <cell r="AU13955" t="str">
            <v/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 t="str">
            <v/>
          </cell>
          <cell r="AT13956" t="str">
            <v/>
          </cell>
          <cell r="AU13956" t="str">
            <v/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 t="str">
            <v/>
          </cell>
          <cell r="AT13957" t="str">
            <v/>
          </cell>
          <cell r="AU13957" t="str">
            <v/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 t="str">
            <v/>
          </cell>
          <cell r="AT13958" t="str">
            <v/>
          </cell>
          <cell r="AU13958" t="str">
            <v/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 t="str">
            <v/>
          </cell>
          <cell r="AT13959" t="str">
            <v/>
          </cell>
          <cell r="AU13959" t="str">
            <v/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 t="str">
            <v/>
          </cell>
          <cell r="AT13960" t="str">
            <v/>
          </cell>
          <cell r="AU13960" t="str">
            <v/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 t="str">
            <v/>
          </cell>
          <cell r="AT13961" t="str">
            <v/>
          </cell>
          <cell r="AU13961" t="str">
            <v/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 t="str">
            <v/>
          </cell>
          <cell r="AT13962" t="str">
            <v/>
          </cell>
          <cell r="AU13962" t="str">
            <v/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 t="str">
            <v/>
          </cell>
          <cell r="AT13963" t="str">
            <v/>
          </cell>
          <cell r="AU13963" t="str">
            <v/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 t="str">
            <v/>
          </cell>
          <cell r="AT13964" t="str">
            <v/>
          </cell>
          <cell r="AU13964" t="str">
            <v/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 t="str">
            <v/>
          </cell>
          <cell r="AT13965" t="str">
            <v/>
          </cell>
          <cell r="AU13965" t="str">
            <v/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 t="str">
            <v/>
          </cell>
          <cell r="AT13966" t="str">
            <v/>
          </cell>
          <cell r="AU13966" t="str">
            <v/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 t="str">
            <v/>
          </cell>
          <cell r="AT13967" t="str">
            <v/>
          </cell>
          <cell r="AU13967" t="str">
            <v/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 t="str">
            <v/>
          </cell>
          <cell r="AT13968" t="str">
            <v/>
          </cell>
          <cell r="AU13968" t="str">
            <v/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 t="str">
            <v/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 t="str">
            <v/>
          </cell>
          <cell r="AT13970" t="str">
            <v/>
          </cell>
          <cell r="AU13970" t="str">
            <v/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 t="str">
            <v/>
          </cell>
          <cell r="AT13971" t="str">
            <v/>
          </cell>
          <cell r="AU13971" t="str">
            <v/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 t="str">
            <v/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 t="str">
            <v/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 t="str">
            <v/>
          </cell>
          <cell r="AT13974" t="str">
            <v/>
          </cell>
          <cell r="AU13974" t="str">
            <v/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 t="str">
            <v/>
          </cell>
          <cell r="AT13975" t="str">
            <v/>
          </cell>
          <cell r="AU13975" t="str">
            <v/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 t="str">
            <v/>
          </cell>
          <cell r="AT13976" t="str">
            <v/>
          </cell>
          <cell r="AU13976" t="str">
            <v/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 t="str">
            <v/>
          </cell>
          <cell r="AT13977" t="str">
            <v/>
          </cell>
          <cell r="AU13977" t="str">
            <v/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 t="str">
            <v/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 t="str">
            <v/>
          </cell>
          <cell r="AT13979" t="str">
            <v/>
          </cell>
          <cell r="AU13979" t="str">
            <v/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 t="str">
            <v/>
          </cell>
          <cell r="AT13980" t="str">
            <v/>
          </cell>
          <cell r="AU13980" t="str">
            <v/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 t="str">
            <v/>
          </cell>
          <cell r="AT13981" t="str">
            <v/>
          </cell>
          <cell r="AU13981" t="str">
            <v/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 t="str">
            <v/>
          </cell>
          <cell r="AT13982" t="str">
            <v/>
          </cell>
          <cell r="AU13982" t="str">
            <v/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 t="str">
            <v/>
          </cell>
          <cell r="AT13983" t="str">
            <v/>
          </cell>
          <cell r="AU13983" t="str">
            <v/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 t="str">
            <v/>
          </cell>
          <cell r="AT13984" t="str">
            <v/>
          </cell>
          <cell r="AU13984" t="str">
            <v/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 t="str">
            <v/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 t="str">
            <v/>
          </cell>
          <cell r="AT13986" t="str">
            <v/>
          </cell>
          <cell r="AU13986" t="str">
            <v/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 t="str">
            <v/>
          </cell>
          <cell r="AT13987" t="str">
            <v/>
          </cell>
          <cell r="AU13987" t="str">
            <v/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 t="str">
            <v/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 t="str">
            <v/>
          </cell>
          <cell r="AT13990" t="str">
            <v/>
          </cell>
          <cell r="AU13990" t="str">
            <v/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 t="str">
            <v/>
          </cell>
          <cell r="AT13991" t="str">
            <v/>
          </cell>
          <cell r="AU13991" t="str">
            <v/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 t="str">
            <v/>
          </cell>
          <cell r="AT13992" t="str">
            <v/>
          </cell>
          <cell r="AU13992" t="str">
            <v/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 t="str">
            <v/>
          </cell>
          <cell r="AT13993" t="str">
            <v/>
          </cell>
          <cell r="AU13993" t="str">
            <v/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 t="str">
            <v/>
          </cell>
          <cell r="AT13994" t="str">
            <v/>
          </cell>
          <cell r="AU13994" t="str">
            <v/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 t="str">
            <v/>
          </cell>
          <cell r="AT13995" t="str">
            <v/>
          </cell>
          <cell r="AU13995" t="str">
            <v/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 t="str">
            <v/>
          </cell>
          <cell r="AT13997" t="str">
            <v/>
          </cell>
          <cell r="AU13997" t="str">
            <v/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 t="str">
            <v/>
          </cell>
          <cell r="AT13998" t="str">
            <v/>
          </cell>
          <cell r="AU13998" t="str">
            <v/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 t="str">
            <v/>
          </cell>
          <cell r="AT13999" t="str">
            <v/>
          </cell>
          <cell r="AU13999" t="str">
            <v/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 t="str">
            <v/>
          </cell>
          <cell r="AT14001" t="str">
            <v/>
          </cell>
          <cell r="AU14001" t="str">
            <v/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 t="str">
            <v/>
          </cell>
          <cell r="AT14002" t="str">
            <v/>
          </cell>
          <cell r="AU14002" t="str">
            <v/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 t="str">
            <v/>
          </cell>
          <cell r="AT14004" t="str">
            <v/>
          </cell>
          <cell r="AU14004" t="str">
            <v/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 t="str">
            <v/>
          </cell>
          <cell r="AT14005" t="str">
            <v/>
          </cell>
          <cell r="AU14005" t="str">
            <v/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 t="str">
            <v/>
          </cell>
          <cell r="AT14006" t="str">
            <v/>
          </cell>
          <cell r="AU14006" t="str">
            <v/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 t="str">
            <v/>
          </cell>
          <cell r="AT14007" t="str">
            <v/>
          </cell>
          <cell r="AU14007" t="str">
            <v/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 t="str">
            <v/>
          </cell>
          <cell r="AT14008" t="str">
            <v/>
          </cell>
          <cell r="AU14008" t="str">
            <v/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 t="str">
            <v/>
          </cell>
          <cell r="AT14009" t="str">
            <v/>
          </cell>
          <cell r="AU14009" t="str">
            <v/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 t="str">
            <v/>
          </cell>
          <cell r="AT14010" t="str">
            <v/>
          </cell>
          <cell r="AU14010" t="str">
            <v/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 t="str">
            <v/>
          </cell>
          <cell r="AT14011" t="str">
            <v/>
          </cell>
          <cell r="AU14011" t="str">
            <v/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 t="str">
            <v/>
          </cell>
          <cell r="AT14012" t="str">
            <v/>
          </cell>
          <cell r="AU14012" t="str">
            <v/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 t="str">
            <v/>
          </cell>
          <cell r="AT14013" t="str">
            <v/>
          </cell>
          <cell r="AU14013" t="str">
            <v/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 t="str">
            <v/>
          </cell>
          <cell r="AT14014" t="str">
            <v/>
          </cell>
          <cell r="AU14014" t="str">
            <v/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 t="str">
            <v/>
          </cell>
          <cell r="AT14015" t="str">
            <v/>
          </cell>
          <cell r="AU14015" t="str">
            <v/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 t="str">
            <v/>
          </cell>
          <cell r="AT14016" t="str">
            <v/>
          </cell>
          <cell r="AU14016" t="str">
            <v/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 t="str">
            <v/>
          </cell>
          <cell r="AT14017" t="str">
            <v/>
          </cell>
          <cell r="AU14017" t="str">
            <v/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 t="str">
            <v/>
          </cell>
          <cell r="AT14018" t="str">
            <v/>
          </cell>
          <cell r="AU14018" t="str">
            <v/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 t="str">
            <v/>
          </cell>
          <cell r="AT14019" t="str">
            <v/>
          </cell>
          <cell r="AU14019" t="str">
            <v/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 t="str">
            <v/>
          </cell>
          <cell r="AT14020" t="str">
            <v/>
          </cell>
          <cell r="AU14020" t="str">
            <v/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 t="str">
            <v/>
          </cell>
          <cell r="AT14021" t="str">
            <v/>
          </cell>
          <cell r="AU14021" t="str">
            <v/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 t="str">
            <v/>
          </cell>
          <cell r="AT14022" t="str">
            <v/>
          </cell>
          <cell r="AU14022" t="str">
            <v/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 t="str">
            <v/>
          </cell>
          <cell r="AT14023" t="str">
            <v/>
          </cell>
          <cell r="AU14023" t="str">
            <v/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 t="str">
            <v/>
          </cell>
          <cell r="AT14024" t="str">
            <v/>
          </cell>
          <cell r="AU14024" t="str">
            <v/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 t="str">
            <v/>
          </cell>
          <cell r="AT14025" t="str">
            <v/>
          </cell>
          <cell r="AU14025" t="str">
            <v/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 t="str">
            <v/>
          </cell>
          <cell r="AT14026" t="str">
            <v/>
          </cell>
          <cell r="AU14026" t="str">
            <v/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 t="str">
            <v/>
          </cell>
          <cell r="AT14027" t="str">
            <v/>
          </cell>
          <cell r="AU14027" t="str">
            <v/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 t="str">
            <v/>
          </cell>
          <cell r="AT14028" t="str">
            <v/>
          </cell>
          <cell r="AU14028" t="str">
            <v/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 t="str">
            <v/>
          </cell>
          <cell r="AT14029" t="str">
            <v/>
          </cell>
          <cell r="AU14029" t="str">
            <v/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 t="str">
            <v/>
          </cell>
          <cell r="AT14030" t="str">
            <v/>
          </cell>
          <cell r="AU14030" t="str">
            <v/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 t="str">
            <v/>
          </cell>
          <cell r="AT14031" t="str">
            <v/>
          </cell>
          <cell r="AU14031" t="str">
            <v/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 t="str">
            <v/>
          </cell>
          <cell r="AT14032" t="str">
            <v/>
          </cell>
          <cell r="AU14032" t="str">
            <v/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 t="str">
            <v/>
          </cell>
          <cell r="AT14033" t="str">
            <v/>
          </cell>
          <cell r="AU14033" t="str">
            <v/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 t="str">
            <v/>
          </cell>
          <cell r="AT14034" t="str">
            <v/>
          </cell>
          <cell r="AU14034" t="str">
            <v/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 t="str">
            <v/>
          </cell>
          <cell r="AT14035" t="str">
            <v/>
          </cell>
          <cell r="AU14035" t="str">
            <v/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 t="str">
            <v/>
          </cell>
          <cell r="AT14036" t="str">
            <v/>
          </cell>
          <cell r="AU14036" t="str">
            <v/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 t="str">
            <v/>
          </cell>
          <cell r="AT14037" t="str">
            <v/>
          </cell>
          <cell r="AU14037" t="str">
            <v/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 t="str">
            <v/>
          </cell>
          <cell r="AT14038" t="str">
            <v/>
          </cell>
          <cell r="AU14038" t="str">
            <v/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 t="str">
            <v/>
          </cell>
          <cell r="AT14039" t="str">
            <v/>
          </cell>
          <cell r="AU14039" t="str">
            <v/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 t="str">
            <v/>
          </cell>
          <cell r="AT14040" t="str">
            <v/>
          </cell>
          <cell r="AU14040" t="str">
            <v/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 t="str">
            <v/>
          </cell>
          <cell r="AT14041" t="str">
            <v/>
          </cell>
          <cell r="AU14041" t="str">
            <v/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 t="str">
            <v/>
          </cell>
          <cell r="AT14042" t="str">
            <v/>
          </cell>
          <cell r="AU14042" t="str">
            <v/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 t="str">
            <v/>
          </cell>
          <cell r="AT14043" t="str">
            <v/>
          </cell>
          <cell r="AU14043" t="str">
            <v/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 t="str">
            <v/>
          </cell>
          <cell r="AT14044" t="str">
            <v/>
          </cell>
          <cell r="AU14044" t="str">
            <v/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 t="str">
            <v/>
          </cell>
          <cell r="AT14045" t="str">
            <v/>
          </cell>
          <cell r="AU14045" t="str">
            <v/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 t="str">
            <v/>
          </cell>
          <cell r="AT14046" t="str">
            <v/>
          </cell>
          <cell r="AU14046" t="str">
            <v/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 t="str">
            <v/>
          </cell>
          <cell r="AT14047" t="str">
            <v/>
          </cell>
          <cell r="AU14047" t="str">
            <v/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 t="str">
            <v/>
          </cell>
          <cell r="AT14048" t="str">
            <v/>
          </cell>
          <cell r="AU14048" t="str">
            <v/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 t="str">
            <v/>
          </cell>
          <cell r="AT14049" t="str">
            <v/>
          </cell>
          <cell r="AU14049" t="str">
            <v/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 t="str">
            <v/>
          </cell>
          <cell r="AT14050" t="str">
            <v/>
          </cell>
          <cell r="AU14050" t="str">
            <v/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 t="str">
            <v/>
          </cell>
          <cell r="AT14051" t="str">
            <v/>
          </cell>
          <cell r="AU14051" t="str">
            <v/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 t="str">
            <v/>
          </cell>
          <cell r="AT14052" t="str">
            <v/>
          </cell>
          <cell r="AU14052" t="str">
            <v/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 t="str">
            <v/>
          </cell>
          <cell r="AT14053" t="str">
            <v/>
          </cell>
          <cell r="AU14053" t="str">
            <v/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 t="str">
            <v/>
          </cell>
          <cell r="AT14054" t="str">
            <v/>
          </cell>
          <cell r="AU14054" t="str">
            <v/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 t="str">
            <v/>
          </cell>
          <cell r="AT14055" t="str">
            <v/>
          </cell>
          <cell r="AU14055" t="str">
            <v/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 t="str">
            <v/>
          </cell>
          <cell r="AT14056" t="str">
            <v/>
          </cell>
          <cell r="AU14056" t="str">
            <v/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 t="str">
            <v/>
          </cell>
          <cell r="AT14057" t="str">
            <v/>
          </cell>
          <cell r="AU14057" t="str">
            <v/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 t="str">
            <v/>
          </cell>
          <cell r="AT14058" t="str">
            <v/>
          </cell>
          <cell r="AU14058" t="str">
            <v/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 t="str">
            <v/>
          </cell>
          <cell r="AT14059" t="str">
            <v/>
          </cell>
          <cell r="AU14059" t="str">
            <v/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 t="str">
            <v/>
          </cell>
          <cell r="AT14060" t="str">
            <v/>
          </cell>
          <cell r="AU14060" t="str">
            <v/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 t="str">
            <v/>
          </cell>
          <cell r="AT14061" t="str">
            <v/>
          </cell>
          <cell r="AU14061" t="str">
            <v/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 t="str">
            <v/>
          </cell>
          <cell r="AT14062" t="str">
            <v/>
          </cell>
          <cell r="AU14062" t="str">
            <v/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 t="str">
            <v/>
          </cell>
          <cell r="AT14063" t="str">
            <v/>
          </cell>
          <cell r="AU14063" t="str">
            <v/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 t="str">
            <v/>
          </cell>
          <cell r="AT14064" t="str">
            <v/>
          </cell>
          <cell r="AU14064" t="str">
            <v/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 t="str">
            <v/>
          </cell>
          <cell r="AT14065" t="str">
            <v/>
          </cell>
          <cell r="AU14065" t="str">
            <v/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 t="str">
            <v/>
          </cell>
          <cell r="AT14066" t="str">
            <v/>
          </cell>
          <cell r="AU14066" t="str">
            <v/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 t="str">
            <v/>
          </cell>
          <cell r="AT14067" t="str">
            <v/>
          </cell>
          <cell r="AU14067" t="str">
            <v/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 t="str">
            <v/>
          </cell>
          <cell r="AT14068" t="str">
            <v/>
          </cell>
          <cell r="AU14068" t="str">
            <v/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 t="str">
            <v/>
          </cell>
          <cell r="AT14069" t="str">
            <v/>
          </cell>
          <cell r="AU14069" t="str">
            <v/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 t="str">
            <v/>
          </cell>
          <cell r="AT14070" t="str">
            <v/>
          </cell>
          <cell r="AU14070" t="str">
            <v/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 t="str">
            <v/>
          </cell>
          <cell r="AT14071" t="str">
            <v/>
          </cell>
          <cell r="AU14071" t="str">
            <v/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 t="str">
            <v/>
          </cell>
          <cell r="AT14072" t="str">
            <v/>
          </cell>
          <cell r="AU14072" t="str">
            <v/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 t="str">
            <v/>
          </cell>
          <cell r="AT14073" t="str">
            <v/>
          </cell>
          <cell r="AU14073" t="str">
            <v/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 t="str">
            <v/>
          </cell>
          <cell r="AT14074" t="str">
            <v/>
          </cell>
          <cell r="AU14074" t="str">
            <v/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 t="str">
            <v/>
          </cell>
          <cell r="AT14075" t="str">
            <v/>
          </cell>
          <cell r="AU14075" t="str">
            <v/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 t="str">
            <v/>
          </cell>
          <cell r="AT14076" t="str">
            <v/>
          </cell>
          <cell r="AU14076" t="str">
            <v/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 t="str">
            <v/>
          </cell>
          <cell r="AT14077" t="str">
            <v/>
          </cell>
          <cell r="AU14077" t="str">
            <v/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 t="str">
            <v/>
          </cell>
          <cell r="AT14078" t="str">
            <v/>
          </cell>
          <cell r="AU14078" t="str">
            <v/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 t="str">
            <v/>
          </cell>
          <cell r="AT14079" t="str">
            <v/>
          </cell>
          <cell r="AU14079" t="str">
            <v/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 t="str">
            <v/>
          </cell>
          <cell r="AT14080" t="str">
            <v/>
          </cell>
          <cell r="AU14080" t="str">
            <v/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 t="str">
            <v/>
          </cell>
          <cell r="AT14081" t="str">
            <v/>
          </cell>
          <cell r="AU14081" t="str">
            <v/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 t="str">
            <v/>
          </cell>
          <cell r="AT14082" t="str">
            <v/>
          </cell>
          <cell r="AU14082" t="str">
            <v/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 t="str">
            <v/>
          </cell>
          <cell r="AT14083" t="str">
            <v/>
          </cell>
          <cell r="AU14083" t="str">
            <v/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 t="str">
            <v/>
          </cell>
          <cell r="AT14084" t="str">
            <v/>
          </cell>
          <cell r="AU14084" t="str">
            <v/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 t="str">
            <v/>
          </cell>
          <cell r="AT14085" t="str">
            <v/>
          </cell>
          <cell r="AU14085" t="str">
            <v/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>
        <row r="1">
          <cell r="A1">
            <v>0</v>
          </cell>
        </row>
      </sheetData>
      <sheetData sheetId="8"/>
      <sheetData sheetId="9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NTRADA"/>
      <sheetName val="CONSULTORIA"/>
      <sheetName val="EPP CONSULTORIA"/>
      <sheetName val="ANEXO-SUM-ENSAYOS-CONSULT"/>
      <sheetName val="PPTO"/>
      <sheetName val="ANEXO-SUM-ENSAYOS-OBRA"/>
      <sheetName val="PAGO PROD- IMP-FACT-TOTAL"/>
      <sheetName val="PAGO PROD- IMP-EYD-TOTAL"/>
      <sheetName val="AIU"/>
      <sheetName val="AMB Y SST"/>
      <sheetName val="AIU AMB-S"/>
      <sheetName val="COMPENSAC-EVALUAC-SEG-SDA"/>
      <sheetName val="PGS"/>
      <sheetName val="AIU PGS"/>
      <sheetName val="PMT"/>
      <sheetName val="AIU PMT"/>
      <sheetName val="AJUSTES"/>
      <sheetName val="DIAGNOSTICOS"/>
      <sheetName val="TABLAS"/>
      <sheetName val="F.P"/>
      <sheetName val="INSUMOS"/>
      <sheetName val="ITEMS"/>
    </sheetNames>
    <sheetDataSet>
      <sheetData sheetId="0" refreshError="1">
        <row r="7">
          <cell r="B7" t="str">
            <v>OBJETO DE LA LICITACIÓN: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PRESUPUESTO"/>
      <sheetName val="D. ENTRADA"/>
      <sheetName val="PPTO OBRA"/>
      <sheetName val="CANTIDADES CIV"/>
      <sheetName val="AIU OBRA"/>
      <sheetName val="ENSAYOS-OBRA"/>
      <sheetName val="AMBIENTAL"/>
      <sheetName val="AIU AMBIENTAL"/>
      <sheetName val="PGS"/>
      <sheetName val="AIU PGS"/>
      <sheetName val="PMT"/>
      <sheetName val="AIU PMT"/>
      <sheetName val="CONSULTORIA"/>
      <sheetName val="CONSULT DEDIC"/>
      <sheetName val="ENSAY-CONSULT"/>
      <sheetName val="INDIC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TABLAS"/>
      <sheetName val="F.P"/>
      <sheetName val="ITEMS"/>
      <sheetName val="INSUMOS"/>
    </sheetNames>
    <sheetDataSet>
      <sheetData sheetId="0"/>
      <sheetData sheetId="1">
        <row r="7">
          <cell r="B7" t="str">
            <v>OBJETO DE LA LICITACIÓN: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9:J129"/>
  <sheetViews>
    <sheetView showGridLines="0" view="pageBreakPreview" topLeftCell="A89" zoomScaleNormal="100" zoomScaleSheetLayoutView="100" workbookViewId="0">
      <selection activeCell="D19" sqref="D19:E103"/>
    </sheetView>
  </sheetViews>
  <sheetFormatPr baseColWidth="10" defaultColWidth="18.6640625" defaultRowHeight="10.199999999999999" x14ac:dyDescent="0.3"/>
  <cols>
    <col min="1" max="1" width="8.109375" style="415" bestFit="1" customWidth="1"/>
    <col min="2" max="2" width="4.6640625" style="350" customWidth="1"/>
    <col min="3" max="3" width="50" style="350" customWidth="1"/>
    <col min="4" max="4" width="8.33203125" style="350" customWidth="1"/>
    <col min="5" max="5" width="11.44140625" style="351" bestFit="1" customWidth="1"/>
    <col min="6" max="6" width="20.44140625" style="398" bestFit="1" customWidth="1"/>
    <col min="7" max="7" width="24.88671875" style="352" customWidth="1"/>
    <col min="8" max="8" width="19.6640625" style="350" bestFit="1" customWidth="1"/>
    <col min="9" max="214" width="18.6640625" style="350"/>
    <col min="215" max="215" width="7.88671875" style="350" customWidth="1"/>
    <col min="216" max="216" width="55" style="350" customWidth="1"/>
    <col min="217" max="217" width="7" style="350" bestFit="1" customWidth="1"/>
    <col min="218" max="218" width="9.33203125" style="350" bestFit="1" customWidth="1"/>
    <col min="219" max="219" width="14.44140625" style="350" bestFit="1" customWidth="1"/>
    <col min="220" max="220" width="19" style="350" bestFit="1" customWidth="1"/>
    <col min="221" max="221" width="17" style="350" customWidth="1"/>
    <col min="222" max="223" width="18.6640625" style="350" customWidth="1"/>
    <col min="224" max="470" width="18.6640625" style="350"/>
    <col min="471" max="471" width="7.88671875" style="350" customWidth="1"/>
    <col min="472" max="472" width="55" style="350" customWidth="1"/>
    <col min="473" max="473" width="7" style="350" bestFit="1" customWidth="1"/>
    <col min="474" max="474" width="9.33203125" style="350" bestFit="1" customWidth="1"/>
    <col min="475" max="475" width="14.44140625" style="350" bestFit="1" customWidth="1"/>
    <col min="476" max="476" width="19" style="350" bestFit="1" customWidth="1"/>
    <col min="477" max="477" width="17" style="350" customWidth="1"/>
    <col min="478" max="479" width="18.6640625" style="350" customWidth="1"/>
    <col min="480" max="726" width="18.6640625" style="350"/>
    <col min="727" max="727" width="7.88671875" style="350" customWidth="1"/>
    <col min="728" max="728" width="55" style="350" customWidth="1"/>
    <col min="729" max="729" width="7" style="350" bestFit="1" customWidth="1"/>
    <col min="730" max="730" width="9.33203125" style="350" bestFit="1" customWidth="1"/>
    <col min="731" max="731" width="14.44140625" style="350" bestFit="1" customWidth="1"/>
    <col min="732" max="732" width="19" style="350" bestFit="1" customWidth="1"/>
    <col min="733" max="733" width="17" style="350" customWidth="1"/>
    <col min="734" max="735" width="18.6640625" style="350" customWidth="1"/>
    <col min="736" max="982" width="18.6640625" style="350"/>
    <col min="983" max="983" width="7.88671875" style="350" customWidth="1"/>
    <col min="984" max="984" width="55" style="350" customWidth="1"/>
    <col min="985" max="985" width="7" style="350" bestFit="1" customWidth="1"/>
    <col min="986" max="986" width="9.33203125" style="350" bestFit="1" customWidth="1"/>
    <col min="987" max="987" width="14.44140625" style="350" bestFit="1" customWidth="1"/>
    <col min="988" max="988" width="19" style="350" bestFit="1" customWidth="1"/>
    <col min="989" max="989" width="17" style="350" customWidth="1"/>
    <col min="990" max="991" width="18.6640625" style="350" customWidth="1"/>
    <col min="992" max="1238" width="18.6640625" style="350"/>
    <col min="1239" max="1239" width="7.88671875" style="350" customWidth="1"/>
    <col min="1240" max="1240" width="55" style="350" customWidth="1"/>
    <col min="1241" max="1241" width="7" style="350" bestFit="1" customWidth="1"/>
    <col min="1242" max="1242" width="9.33203125" style="350" bestFit="1" customWidth="1"/>
    <col min="1243" max="1243" width="14.44140625" style="350" bestFit="1" customWidth="1"/>
    <col min="1244" max="1244" width="19" style="350" bestFit="1" customWidth="1"/>
    <col min="1245" max="1245" width="17" style="350" customWidth="1"/>
    <col min="1246" max="1247" width="18.6640625" style="350" customWidth="1"/>
    <col min="1248" max="1494" width="18.6640625" style="350"/>
    <col min="1495" max="1495" width="7.88671875" style="350" customWidth="1"/>
    <col min="1496" max="1496" width="55" style="350" customWidth="1"/>
    <col min="1497" max="1497" width="7" style="350" bestFit="1" customWidth="1"/>
    <col min="1498" max="1498" width="9.33203125" style="350" bestFit="1" customWidth="1"/>
    <col min="1499" max="1499" width="14.44140625" style="350" bestFit="1" customWidth="1"/>
    <col min="1500" max="1500" width="19" style="350" bestFit="1" customWidth="1"/>
    <col min="1501" max="1501" width="17" style="350" customWidth="1"/>
    <col min="1502" max="1503" width="18.6640625" style="350" customWidth="1"/>
    <col min="1504" max="1750" width="18.6640625" style="350"/>
    <col min="1751" max="1751" width="7.88671875" style="350" customWidth="1"/>
    <col min="1752" max="1752" width="55" style="350" customWidth="1"/>
    <col min="1753" max="1753" width="7" style="350" bestFit="1" customWidth="1"/>
    <col min="1754" max="1754" width="9.33203125" style="350" bestFit="1" customWidth="1"/>
    <col min="1755" max="1755" width="14.44140625" style="350" bestFit="1" customWidth="1"/>
    <col min="1756" max="1756" width="19" style="350" bestFit="1" customWidth="1"/>
    <col min="1757" max="1757" width="17" style="350" customWidth="1"/>
    <col min="1758" max="1759" width="18.6640625" style="350" customWidth="1"/>
    <col min="1760" max="2006" width="18.6640625" style="350"/>
    <col min="2007" max="2007" width="7.88671875" style="350" customWidth="1"/>
    <col min="2008" max="2008" width="55" style="350" customWidth="1"/>
    <col min="2009" max="2009" width="7" style="350" bestFit="1" customWidth="1"/>
    <col min="2010" max="2010" width="9.33203125" style="350" bestFit="1" customWidth="1"/>
    <col min="2011" max="2011" width="14.44140625" style="350" bestFit="1" customWidth="1"/>
    <col min="2012" max="2012" width="19" style="350" bestFit="1" customWidth="1"/>
    <col min="2013" max="2013" width="17" style="350" customWidth="1"/>
    <col min="2014" max="2015" width="18.6640625" style="350" customWidth="1"/>
    <col min="2016" max="2262" width="18.6640625" style="350"/>
    <col min="2263" max="2263" width="7.88671875" style="350" customWidth="1"/>
    <col min="2264" max="2264" width="55" style="350" customWidth="1"/>
    <col min="2265" max="2265" width="7" style="350" bestFit="1" customWidth="1"/>
    <col min="2266" max="2266" width="9.33203125" style="350" bestFit="1" customWidth="1"/>
    <col min="2267" max="2267" width="14.44140625" style="350" bestFit="1" customWidth="1"/>
    <col min="2268" max="2268" width="19" style="350" bestFit="1" customWidth="1"/>
    <col min="2269" max="2269" width="17" style="350" customWidth="1"/>
    <col min="2270" max="2271" width="18.6640625" style="350" customWidth="1"/>
    <col min="2272" max="2518" width="18.6640625" style="350"/>
    <col min="2519" max="2519" width="7.88671875" style="350" customWidth="1"/>
    <col min="2520" max="2520" width="55" style="350" customWidth="1"/>
    <col min="2521" max="2521" width="7" style="350" bestFit="1" customWidth="1"/>
    <col min="2522" max="2522" width="9.33203125" style="350" bestFit="1" customWidth="1"/>
    <col min="2523" max="2523" width="14.44140625" style="350" bestFit="1" customWidth="1"/>
    <col min="2524" max="2524" width="19" style="350" bestFit="1" customWidth="1"/>
    <col min="2525" max="2525" width="17" style="350" customWidth="1"/>
    <col min="2526" max="2527" width="18.6640625" style="350" customWidth="1"/>
    <col min="2528" max="2774" width="18.6640625" style="350"/>
    <col min="2775" max="2775" width="7.88671875" style="350" customWidth="1"/>
    <col min="2776" max="2776" width="55" style="350" customWidth="1"/>
    <col min="2777" max="2777" width="7" style="350" bestFit="1" customWidth="1"/>
    <col min="2778" max="2778" width="9.33203125" style="350" bestFit="1" customWidth="1"/>
    <col min="2779" max="2779" width="14.44140625" style="350" bestFit="1" customWidth="1"/>
    <col min="2780" max="2780" width="19" style="350" bestFit="1" customWidth="1"/>
    <col min="2781" max="2781" width="17" style="350" customWidth="1"/>
    <col min="2782" max="2783" width="18.6640625" style="350" customWidth="1"/>
    <col min="2784" max="3030" width="18.6640625" style="350"/>
    <col min="3031" max="3031" width="7.88671875" style="350" customWidth="1"/>
    <col min="3032" max="3032" width="55" style="350" customWidth="1"/>
    <col min="3033" max="3033" width="7" style="350" bestFit="1" customWidth="1"/>
    <col min="3034" max="3034" width="9.33203125" style="350" bestFit="1" customWidth="1"/>
    <col min="3035" max="3035" width="14.44140625" style="350" bestFit="1" customWidth="1"/>
    <col min="3036" max="3036" width="19" style="350" bestFit="1" customWidth="1"/>
    <col min="3037" max="3037" width="17" style="350" customWidth="1"/>
    <col min="3038" max="3039" width="18.6640625" style="350" customWidth="1"/>
    <col min="3040" max="3286" width="18.6640625" style="350"/>
    <col min="3287" max="3287" width="7.88671875" style="350" customWidth="1"/>
    <col min="3288" max="3288" width="55" style="350" customWidth="1"/>
    <col min="3289" max="3289" width="7" style="350" bestFit="1" customWidth="1"/>
    <col min="3290" max="3290" width="9.33203125" style="350" bestFit="1" customWidth="1"/>
    <col min="3291" max="3291" width="14.44140625" style="350" bestFit="1" customWidth="1"/>
    <col min="3292" max="3292" width="19" style="350" bestFit="1" customWidth="1"/>
    <col min="3293" max="3293" width="17" style="350" customWidth="1"/>
    <col min="3294" max="3295" width="18.6640625" style="350" customWidth="1"/>
    <col min="3296" max="3542" width="18.6640625" style="350"/>
    <col min="3543" max="3543" width="7.88671875" style="350" customWidth="1"/>
    <col min="3544" max="3544" width="55" style="350" customWidth="1"/>
    <col min="3545" max="3545" width="7" style="350" bestFit="1" customWidth="1"/>
    <col min="3546" max="3546" width="9.33203125" style="350" bestFit="1" customWidth="1"/>
    <col min="3547" max="3547" width="14.44140625" style="350" bestFit="1" customWidth="1"/>
    <col min="3548" max="3548" width="19" style="350" bestFit="1" customWidth="1"/>
    <col min="3549" max="3549" width="17" style="350" customWidth="1"/>
    <col min="3550" max="3551" width="18.6640625" style="350" customWidth="1"/>
    <col min="3552" max="3798" width="18.6640625" style="350"/>
    <col min="3799" max="3799" width="7.88671875" style="350" customWidth="1"/>
    <col min="3800" max="3800" width="55" style="350" customWidth="1"/>
    <col min="3801" max="3801" width="7" style="350" bestFit="1" customWidth="1"/>
    <col min="3802" max="3802" width="9.33203125" style="350" bestFit="1" customWidth="1"/>
    <col min="3803" max="3803" width="14.44140625" style="350" bestFit="1" customWidth="1"/>
    <col min="3804" max="3804" width="19" style="350" bestFit="1" customWidth="1"/>
    <col min="3805" max="3805" width="17" style="350" customWidth="1"/>
    <col min="3806" max="3807" width="18.6640625" style="350" customWidth="1"/>
    <col min="3808" max="4054" width="18.6640625" style="350"/>
    <col min="4055" max="4055" width="7.88671875" style="350" customWidth="1"/>
    <col min="4056" max="4056" width="55" style="350" customWidth="1"/>
    <col min="4057" max="4057" width="7" style="350" bestFit="1" customWidth="1"/>
    <col min="4058" max="4058" width="9.33203125" style="350" bestFit="1" customWidth="1"/>
    <col min="4059" max="4059" width="14.44140625" style="350" bestFit="1" customWidth="1"/>
    <col min="4060" max="4060" width="19" style="350" bestFit="1" customWidth="1"/>
    <col min="4061" max="4061" width="17" style="350" customWidth="1"/>
    <col min="4062" max="4063" width="18.6640625" style="350" customWidth="1"/>
    <col min="4064" max="4310" width="18.6640625" style="350"/>
    <col min="4311" max="4311" width="7.88671875" style="350" customWidth="1"/>
    <col min="4312" max="4312" width="55" style="350" customWidth="1"/>
    <col min="4313" max="4313" width="7" style="350" bestFit="1" customWidth="1"/>
    <col min="4314" max="4314" width="9.33203125" style="350" bestFit="1" customWidth="1"/>
    <col min="4315" max="4315" width="14.44140625" style="350" bestFit="1" customWidth="1"/>
    <col min="4316" max="4316" width="19" style="350" bestFit="1" customWidth="1"/>
    <col min="4317" max="4317" width="17" style="350" customWidth="1"/>
    <col min="4318" max="4319" width="18.6640625" style="350" customWidth="1"/>
    <col min="4320" max="4566" width="18.6640625" style="350"/>
    <col min="4567" max="4567" width="7.88671875" style="350" customWidth="1"/>
    <col min="4568" max="4568" width="55" style="350" customWidth="1"/>
    <col min="4569" max="4569" width="7" style="350" bestFit="1" customWidth="1"/>
    <col min="4570" max="4570" width="9.33203125" style="350" bestFit="1" customWidth="1"/>
    <col min="4571" max="4571" width="14.44140625" style="350" bestFit="1" customWidth="1"/>
    <col min="4572" max="4572" width="19" style="350" bestFit="1" customWidth="1"/>
    <col min="4573" max="4573" width="17" style="350" customWidth="1"/>
    <col min="4574" max="4575" width="18.6640625" style="350" customWidth="1"/>
    <col min="4576" max="4822" width="18.6640625" style="350"/>
    <col min="4823" max="4823" width="7.88671875" style="350" customWidth="1"/>
    <col min="4824" max="4824" width="55" style="350" customWidth="1"/>
    <col min="4825" max="4825" width="7" style="350" bestFit="1" customWidth="1"/>
    <col min="4826" max="4826" width="9.33203125" style="350" bestFit="1" customWidth="1"/>
    <col min="4827" max="4827" width="14.44140625" style="350" bestFit="1" customWidth="1"/>
    <col min="4828" max="4828" width="19" style="350" bestFit="1" customWidth="1"/>
    <col min="4829" max="4829" width="17" style="350" customWidth="1"/>
    <col min="4830" max="4831" width="18.6640625" style="350" customWidth="1"/>
    <col min="4832" max="5078" width="18.6640625" style="350"/>
    <col min="5079" max="5079" width="7.88671875" style="350" customWidth="1"/>
    <col min="5080" max="5080" width="55" style="350" customWidth="1"/>
    <col min="5081" max="5081" width="7" style="350" bestFit="1" customWidth="1"/>
    <col min="5082" max="5082" width="9.33203125" style="350" bestFit="1" customWidth="1"/>
    <col min="5083" max="5083" width="14.44140625" style="350" bestFit="1" customWidth="1"/>
    <col min="5084" max="5084" width="19" style="350" bestFit="1" customWidth="1"/>
    <col min="5085" max="5085" width="17" style="350" customWidth="1"/>
    <col min="5086" max="5087" width="18.6640625" style="350" customWidth="1"/>
    <col min="5088" max="5334" width="18.6640625" style="350"/>
    <col min="5335" max="5335" width="7.88671875" style="350" customWidth="1"/>
    <col min="5336" max="5336" width="55" style="350" customWidth="1"/>
    <col min="5337" max="5337" width="7" style="350" bestFit="1" customWidth="1"/>
    <col min="5338" max="5338" width="9.33203125" style="350" bestFit="1" customWidth="1"/>
    <col min="5339" max="5339" width="14.44140625" style="350" bestFit="1" customWidth="1"/>
    <col min="5340" max="5340" width="19" style="350" bestFit="1" customWidth="1"/>
    <col min="5341" max="5341" width="17" style="350" customWidth="1"/>
    <col min="5342" max="5343" width="18.6640625" style="350" customWidth="1"/>
    <col min="5344" max="5590" width="18.6640625" style="350"/>
    <col min="5591" max="5591" width="7.88671875" style="350" customWidth="1"/>
    <col min="5592" max="5592" width="55" style="350" customWidth="1"/>
    <col min="5593" max="5593" width="7" style="350" bestFit="1" customWidth="1"/>
    <col min="5594" max="5594" width="9.33203125" style="350" bestFit="1" customWidth="1"/>
    <col min="5595" max="5595" width="14.44140625" style="350" bestFit="1" customWidth="1"/>
    <col min="5596" max="5596" width="19" style="350" bestFit="1" customWidth="1"/>
    <col min="5597" max="5597" width="17" style="350" customWidth="1"/>
    <col min="5598" max="5599" width="18.6640625" style="350" customWidth="1"/>
    <col min="5600" max="5846" width="18.6640625" style="350"/>
    <col min="5847" max="5847" width="7.88671875" style="350" customWidth="1"/>
    <col min="5848" max="5848" width="55" style="350" customWidth="1"/>
    <col min="5849" max="5849" width="7" style="350" bestFit="1" customWidth="1"/>
    <col min="5850" max="5850" width="9.33203125" style="350" bestFit="1" customWidth="1"/>
    <col min="5851" max="5851" width="14.44140625" style="350" bestFit="1" customWidth="1"/>
    <col min="5852" max="5852" width="19" style="350" bestFit="1" customWidth="1"/>
    <col min="5853" max="5853" width="17" style="350" customWidth="1"/>
    <col min="5854" max="5855" width="18.6640625" style="350" customWidth="1"/>
    <col min="5856" max="6102" width="18.6640625" style="350"/>
    <col min="6103" max="6103" width="7.88671875" style="350" customWidth="1"/>
    <col min="6104" max="6104" width="55" style="350" customWidth="1"/>
    <col min="6105" max="6105" width="7" style="350" bestFit="1" customWidth="1"/>
    <col min="6106" max="6106" width="9.33203125" style="350" bestFit="1" customWidth="1"/>
    <col min="6107" max="6107" width="14.44140625" style="350" bestFit="1" customWidth="1"/>
    <col min="6108" max="6108" width="19" style="350" bestFit="1" customWidth="1"/>
    <col min="6109" max="6109" width="17" style="350" customWidth="1"/>
    <col min="6110" max="6111" width="18.6640625" style="350" customWidth="1"/>
    <col min="6112" max="6358" width="18.6640625" style="350"/>
    <col min="6359" max="6359" width="7.88671875" style="350" customWidth="1"/>
    <col min="6360" max="6360" width="55" style="350" customWidth="1"/>
    <col min="6361" max="6361" width="7" style="350" bestFit="1" customWidth="1"/>
    <col min="6362" max="6362" width="9.33203125" style="350" bestFit="1" customWidth="1"/>
    <col min="6363" max="6363" width="14.44140625" style="350" bestFit="1" customWidth="1"/>
    <col min="6364" max="6364" width="19" style="350" bestFit="1" customWidth="1"/>
    <col min="6365" max="6365" width="17" style="350" customWidth="1"/>
    <col min="6366" max="6367" width="18.6640625" style="350" customWidth="1"/>
    <col min="6368" max="6614" width="18.6640625" style="350"/>
    <col min="6615" max="6615" width="7.88671875" style="350" customWidth="1"/>
    <col min="6616" max="6616" width="55" style="350" customWidth="1"/>
    <col min="6617" max="6617" width="7" style="350" bestFit="1" customWidth="1"/>
    <col min="6618" max="6618" width="9.33203125" style="350" bestFit="1" customWidth="1"/>
    <col min="6619" max="6619" width="14.44140625" style="350" bestFit="1" customWidth="1"/>
    <col min="6620" max="6620" width="19" style="350" bestFit="1" customWidth="1"/>
    <col min="6621" max="6621" width="17" style="350" customWidth="1"/>
    <col min="6622" max="6623" width="18.6640625" style="350" customWidth="1"/>
    <col min="6624" max="6870" width="18.6640625" style="350"/>
    <col min="6871" max="6871" width="7.88671875" style="350" customWidth="1"/>
    <col min="6872" max="6872" width="55" style="350" customWidth="1"/>
    <col min="6873" max="6873" width="7" style="350" bestFit="1" customWidth="1"/>
    <col min="6874" max="6874" width="9.33203125" style="350" bestFit="1" customWidth="1"/>
    <col min="6875" max="6875" width="14.44140625" style="350" bestFit="1" customWidth="1"/>
    <col min="6876" max="6876" width="19" style="350" bestFit="1" customWidth="1"/>
    <col min="6877" max="6877" width="17" style="350" customWidth="1"/>
    <col min="6878" max="6879" width="18.6640625" style="350" customWidth="1"/>
    <col min="6880" max="7126" width="18.6640625" style="350"/>
    <col min="7127" max="7127" width="7.88671875" style="350" customWidth="1"/>
    <col min="7128" max="7128" width="55" style="350" customWidth="1"/>
    <col min="7129" max="7129" width="7" style="350" bestFit="1" customWidth="1"/>
    <col min="7130" max="7130" width="9.33203125" style="350" bestFit="1" customWidth="1"/>
    <col min="7131" max="7131" width="14.44140625" style="350" bestFit="1" customWidth="1"/>
    <col min="7132" max="7132" width="19" style="350" bestFit="1" customWidth="1"/>
    <col min="7133" max="7133" width="17" style="350" customWidth="1"/>
    <col min="7134" max="7135" width="18.6640625" style="350" customWidth="1"/>
    <col min="7136" max="7382" width="18.6640625" style="350"/>
    <col min="7383" max="7383" width="7.88671875" style="350" customWidth="1"/>
    <col min="7384" max="7384" width="55" style="350" customWidth="1"/>
    <col min="7385" max="7385" width="7" style="350" bestFit="1" customWidth="1"/>
    <col min="7386" max="7386" width="9.33203125" style="350" bestFit="1" customWidth="1"/>
    <col min="7387" max="7387" width="14.44140625" style="350" bestFit="1" customWidth="1"/>
    <col min="7388" max="7388" width="19" style="350" bestFit="1" customWidth="1"/>
    <col min="7389" max="7389" width="17" style="350" customWidth="1"/>
    <col min="7390" max="7391" width="18.6640625" style="350" customWidth="1"/>
    <col min="7392" max="7638" width="18.6640625" style="350"/>
    <col min="7639" max="7639" width="7.88671875" style="350" customWidth="1"/>
    <col min="7640" max="7640" width="55" style="350" customWidth="1"/>
    <col min="7641" max="7641" width="7" style="350" bestFit="1" customWidth="1"/>
    <col min="7642" max="7642" width="9.33203125" style="350" bestFit="1" customWidth="1"/>
    <col min="7643" max="7643" width="14.44140625" style="350" bestFit="1" customWidth="1"/>
    <col min="7644" max="7644" width="19" style="350" bestFit="1" customWidth="1"/>
    <col min="7645" max="7645" width="17" style="350" customWidth="1"/>
    <col min="7646" max="7647" width="18.6640625" style="350" customWidth="1"/>
    <col min="7648" max="7894" width="18.6640625" style="350"/>
    <col min="7895" max="7895" width="7.88671875" style="350" customWidth="1"/>
    <col min="7896" max="7896" width="55" style="350" customWidth="1"/>
    <col min="7897" max="7897" width="7" style="350" bestFit="1" customWidth="1"/>
    <col min="7898" max="7898" width="9.33203125" style="350" bestFit="1" customWidth="1"/>
    <col min="7899" max="7899" width="14.44140625" style="350" bestFit="1" customWidth="1"/>
    <col min="7900" max="7900" width="19" style="350" bestFit="1" customWidth="1"/>
    <col min="7901" max="7901" width="17" style="350" customWidth="1"/>
    <col min="7902" max="7903" width="18.6640625" style="350" customWidth="1"/>
    <col min="7904" max="8150" width="18.6640625" style="350"/>
    <col min="8151" max="8151" width="7.88671875" style="350" customWidth="1"/>
    <col min="8152" max="8152" width="55" style="350" customWidth="1"/>
    <col min="8153" max="8153" width="7" style="350" bestFit="1" customWidth="1"/>
    <col min="8154" max="8154" width="9.33203125" style="350" bestFit="1" customWidth="1"/>
    <col min="8155" max="8155" width="14.44140625" style="350" bestFit="1" customWidth="1"/>
    <col min="8156" max="8156" width="19" style="350" bestFit="1" customWidth="1"/>
    <col min="8157" max="8157" width="17" style="350" customWidth="1"/>
    <col min="8158" max="8159" width="18.6640625" style="350" customWidth="1"/>
    <col min="8160" max="8406" width="18.6640625" style="350"/>
    <col min="8407" max="8407" width="7.88671875" style="350" customWidth="1"/>
    <col min="8408" max="8408" width="55" style="350" customWidth="1"/>
    <col min="8409" max="8409" width="7" style="350" bestFit="1" customWidth="1"/>
    <col min="8410" max="8410" width="9.33203125" style="350" bestFit="1" customWidth="1"/>
    <col min="8411" max="8411" width="14.44140625" style="350" bestFit="1" customWidth="1"/>
    <col min="8412" max="8412" width="19" style="350" bestFit="1" customWidth="1"/>
    <col min="8413" max="8413" width="17" style="350" customWidth="1"/>
    <col min="8414" max="8415" width="18.6640625" style="350" customWidth="1"/>
    <col min="8416" max="8662" width="18.6640625" style="350"/>
    <col min="8663" max="8663" width="7.88671875" style="350" customWidth="1"/>
    <col min="8664" max="8664" width="55" style="350" customWidth="1"/>
    <col min="8665" max="8665" width="7" style="350" bestFit="1" customWidth="1"/>
    <col min="8666" max="8666" width="9.33203125" style="350" bestFit="1" customWidth="1"/>
    <col min="8667" max="8667" width="14.44140625" style="350" bestFit="1" customWidth="1"/>
    <col min="8668" max="8668" width="19" style="350" bestFit="1" customWidth="1"/>
    <col min="8669" max="8669" width="17" style="350" customWidth="1"/>
    <col min="8670" max="8671" width="18.6640625" style="350" customWidth="1"/>
    <col min="8672" max="8918" width="18.6640625" style="350"/>
    <col min="8919" max="8919" width="7.88671875" style="350" customWidth="1"/>
    <col min="8920" max="8920" width="55" style="350" customWidth="1"/>
    <col min="8921" max="8921" width="7" style="350" bestFit="1" customWidth="1"/>
    <col min="8922" max="8922" width="9.33203125" style="350" bestFit="1" customWidth="1"/>
    <col min="8923" max="8923" width="14.44140625" style="350" bestFit="1" customWidth="1"/>
    <col min="8924" max="8924" width="19" style="350" bestFit="1" customWidth="1"/>
    <col min="8925" max="8925" width="17" style="350" customWidth="1"/>
    <col min="8926" max="8927" width="18.6640625" style="350" customWidth="1"/>
    <col min="8928" max="9174" width="18.6640625" style="350"/>
    <col min="9175" max="9175" width="7.88671875" style="350" customWidth="1"/>
    <col min="9176" max="9176" width="55" style="350" customWidth="1"/>
    <col min="9177" max="9177" width="7" style="350" bestFit="1" customWidth="1"/>
    <col min="9178" max="9178" width="9.33203125" style="350" bestFit="1" customWidth="1"/>
    <col min="9179" max="9179" width="14.44140625" style="350" bestFit="1" customWidth="1"/>
    <col min="9180" max="9180" width="19" style="350" bestFit="1" customWidth="1"/>
    <col min="9181" max="9181" width="17" style="350" customWidth="1"/>
    <col min="9182" max="9183" width="18.6640625" style="350" customWidth="1"/>
    <col min="9184" max="9430" width="18.6640625" style="350"/>
    <col min="9431" max="9431" width="7.88671875" style="350" customWidth="1"/>
    <col min="9432" max="9432" width="55" style="350" customWidth="1"/>
    <col min="9433" max="9433" width="7" style="350" bestFit="1" customWidth="1"/>
    <col min="9434" max="9434" width="9.33203125" style="350" bestFit="1" customWidth="1"/>
    <col min="9435" max="9435" width="14.44140625" style="350" bestFit="1" customWidth="1"/>
    <col min="9436" max="9436" width="19" style="350" bestFit="1" customWidth="1"/>
    <col min="9437" max="9437" width="17" style="350" customWidth="1"/>
    <col min="9438" max="9439" width="18.6640625" style="350" customWidth="1"/>
    <col min="9440" max="9686" width="18.6640625" style="350"/>
    <col min="9687" max="9687" width="7.88671875" style="350" customWidth="1"/>
    <col min="9688" max="9688" width="55" style="350" customWidth="1"/>
    <col min="9689" max="9689" width="7" style="350" bestFit="1" customWidth="1"/>
    <col min="9690" max="9690" width="9.33203125" style="350" bestFit="1" customWidth="1"/>
    <col min="9691" max="9691" width="14.44140625" style="350" bestFit="1" customWidth="1"/>
    <col min="9692" max="9692" width="19" style="350" bestFit="1" customWidth="1"/>
    <col min="9693" max="9693" width="17" style="350" customWidth="1"/>
    <col min="9694" max="9695" width="18.6640625" style="350" customWidth="1"/>
    <col min="9696" max="9942" width="18.6640625" style="350"/>
    <col min="9943" max="9943" width="7.88671875" style="350" customWidth="1"/>
    <col min="9944" max="9944" width="55" style="350" customWidth="1"/>
    <col min="9945" max="9945" width="7" style="350" bestFit="1" customWidth="1"/>
    <col min="9946" max="9946" width="9.33203125" style="350" bestFit="1" customWidth="1"/>
    <col min="9947" max="9947" width="14.44140625" style="350" bestFit="1" customWidth="1"/>
    <col min="9948" max="9948" width="19" style="350" bestFit="1" customWidth="1"/>
    <col min="9949" max="9949" width="17" style="350" customWidth="1"/>
    <col min="9950" max="9951" width="18.6640625" style="350" customWidth="1"/>
    <col min="9952" max="10198" width="18.6640625" style="350"/>
    <col min="10199" max="10199" width="7.88671875" style="350" customWidth="1"/>
    <col min="10200" max="10200" width="55" style="350" customWidth="1"/>
    <col min="10201" max="10201" width="7" style="350" bestFit="1" customWidth="1"/>
    <col min="10202" max="10202" width="9.33203125" style="350" bestFit="1" customWidth="1"/>
    <col min="10203" max="10203" width="14.44140625" style="350" bestFit="1" customWidth="1"/>
    <col min="10204" max="10204" width="19" style="350" bestFit="1" customWidth="1"/>
    <col min="10205" max="10205" width="17" style="350" customWidth="1"/>
    <col min="10206" max="10207" width="18.6640625" style="350" customWidth="1"/>
    <col min="10208" max="10454" width="18.6640625" style="350"/>
    <col min="10455" max="10455" width="7.88671875" style="350" customWidth="1"/>
    <col min="10456" max="10456" width="55" style="350" customWidth="1"/>
    <col min="10457" max="10457" width="7" style="350" bestFit="1" customWidth="1"/>
    <col min="10458" max="10458" width="9.33203125" style="350" bestFit="1" customWidth="1"/>
    <col min="10459" max="10459" width="14.44140625" style="350" bestFit="1" customWidth="1"/>
    <col min="10460" max="10460" width="19" style="350" bestFit="1" customWidth="1"/>
    <col min="10461" max="10461" width="17" style="350" customWidth="1"/>
    <col min="10462" max="10463" width="18.6640625" style="350" customWidth="1"/>
    <col min="10464" max="10710" width="18.6640625" style="350"/>
    <col min="10711" max="10711" width="7.88671875" style="350" customWidth="1"/>
    <col min="10712" max="10712" width="55" style="350" customWidth="1"/>
    <col min="10713" max="10713" width="7" style="350" bestFit="1" customWidth="1"/>
    <col min="10714" max="10714" width="9.33203125" style="350" bestFit="1" customWidth="1"/>
    <col min="10715" max="10715" width="14.44140625" style="350" bestFit="1" customWidth="1"/>
    <col min="10716" max="10716" width="19" style="350" bestFit="1" customWidth="1"/>
    <col min="10717" max="10717" width="17" style="350" customWidth="1"/>
    <col min="10718" max="10719" width="18.6640625" style="350" customWidth="1"/>
    <col min="10720" max="10966" width="18.6640625" style="350"/>
    <col min="10967" max="10967" width="7.88671875" style="350" customWidth="1"/>
    <col min="10968" max="10968" width="55" style="350" customWidth="1"/>
    <col min="10969" max="10969" width="7" style="350" bestFit="1" customWidth="1"/>
    <col min="10970" max="10970" width="9.33203125" style="350" bestFit="1" customWidth="1"/>
    <col min="10971" max="10971" width="14.44140625" style="350" bestFit="1" customWidth="1"/>
    <col min="10972" max="10972" width="19" style="350" bestFit="1" customWidth="1"/>
    <col min="10973" max="10973" width="17" style="350" customWidth="1"/>
    <col min="10974" max="10975" width="18.6640625" style="350" customWidth="1"/>
    <col min="10976" max="11222" width="18.6640625" style="350"/>
    <col min="11223" max="11223" width="7.88671875" style="350" customWidth="1"/>
    <col min="11224" max="11224" width="55" style="350" customWidth="1"/>
    <col min="11225" max="11225" width="7" style="350" bestFit="1" customWidth="1"/>
    <col min="11226" max="11226" width="9.33203125" style="350" bestFit="1" customWidth="1"/>
    <col min="11227" max="11227" width="14.44140625" style="350" bestFit="1" customWidth="1"/>
    <col min="11228" max="11228" width="19" style="350" bestFit="1" customWidth="1"/>
    <col min="11229" max="11229" width="17" style="350" customWidth="1"/>
    <col min="11230" max="11231" width="18.6640625" style="350" customWidth="1"/>
    <col min="11232" max="11478" width="18.6640625" style="350"/>
    <col min="11479" max="11479" width="7.88671875" style="350" customWidth="1"/>
    <col min="11480" max="11480" width="55" style="350" customWidth="1"/>
    <col min="11481" max="11481" width="7" style="350" bestFit="1" customWidth="1"/>
    <col min="11482" max="11482" width="9.33203125" style="350" bestFit="1" customWidth="1"/>
    <col min="11483" max="11483" width="14.44140625" style="350" bestFit="1" customWidth="1"/>
    <col min="11484" max="11484" width="19" style="350" bestFit="1" customWidth="1"/>
    <col min="11485" max="11485" width="17" style="350" customWidth="1"/>
    <col min="11486" max="11487" width="18.6640625" style="350" customWidth="1"/>
    <col min="11488" max="11734" width="18.6640625" style="350"/>
    <col min="11735" max="11735" width="7.88671875" style="350" customWidth="1"/>
    <col min="11736" max="11736" width="55" style="350" customWidth="1"/>
    <col min="11737" max="11737" width="7" style="350" bestFit="1" customWidth="1"/>
    <col min="11738" max="11738" width="9.33203125" style="350" bestFit="1" customWidth="1"/>
    <col min="11739" max="11739" width="14.44140625" style="350" bestFit="1" customWidth="1"/>
    <col min="11740" max="11740" width="19" style="350" bestFit="1" customWidth="1"/>
    <col min="11741" max="11741" width="17" style="350" customWidth="1"/>
    <col min="11742" max="11743" width="18.6640625" style="350" customWidth="1"/>
    <col min="11744" max="11990" width="18.6640625" style="350"/>
    <col min="11991" max="11991" width="7.88671875" style="350" customWidth="1"/>
    <col min="11992" max="11992" width="55" style="350" customWidth="1"/>
    <col min="11993" max="11993" width="7" style="350" bestFit="1" customWidth="1"/>
    <col min="11994" max="11994" width="9.33203125" style="350" bestFit="1" customWidth="1"/>
    <col min="11995" max="11995" width="14.44140625" style="350" bestFit="1" customWidth="1"/>
    <col min="11996" max="11996" width="19" style="350" bestFit="1" customWidth="1"/>
    <col min="11997" max="11997" width="17" style="350" customWidth="1"/>
    <col min="11998" max="11999" width="18.6640625" style="350" customWidth="1"/>
    <col min="12000" max="12246" width="18.6640625" style="350"/>
    <col min="12247" max="12247" width="7.88671875" style="350" customWidth="1"/>
    <col min="12248" max="12248" width="55" style="350" customWidth="1"/>
    <col min="12249" max="12249" width="7" style="350" bestFit="1" customWidth="1"/>
    <col min="12250" max="12250" width="9.33203125" style="350" bestFit="1" customWidth="1"/>
    <col min="12251" max="12251" width="14.44140625" style="350" bestFit="1" customWidth="1"/>
    <col min="12252" max="12252" width="19" style="350" bestFit="1" customWidth="1"/>
    <col min="12253" max="12253" width="17" style="350" customWidth="1"/>
    <col min="12254" max="12255" width="18.6640625" style="350" customWidth="1"/>
    <col min="12256" max="12502" width="18.6640625" style="350"/>
    <col min="12503" max="12503" width="7.88671875" style="350" customWidth="1"/>
    <col min="12504" max="12504" width="55" style="350" customWidth="1"/>
    <col min="12505" max="12505" width="7" style="350" bestFit="1" customWidth="1"/>
    <col min="12506" max="12506" width="9.33203125" style="350" bestFit="1" customWidth="1"/>
    <col min="12507" max="12507" width="14.44140625" style="350" bestFit="1" customWidth="1"/>
    <col min="12508" max="12508" width="19" style="350" bestFit="1" customWidth="1"/>
    <col min="12509" max="12509" width="17" style="350" customWidth="1"/>
    <col min="12510" max="12511" width="18.6640625" style="350" customWidth="1"/>
    <col min="12512" max="12758" width="18.6640625" style="350"/>
    <col min="12759" max="12759" width="7.88671875" style="350" customWidth="1"/>
    <col min="12760" max="12760" width="55" style="350" customWidth="1"/>
    <col min="12761" max="12761" width="7" style="350" bestFit="1" customWidth="1"/>
    <col min="12762" max="12762" width="9.33203125" style="350" bestFit="1" customWidth="1"/>
    <col min="12763" max="12763" width="14.44140625" style="350" bestFit="1" customWidth="1"/>
    <col min="12764" max="12764" width="19" style="350" bestFit="1" customWidth="1"/>
    <col min="12765" max="12765" width="17" style="350" customWidth="1"/>
    <col min="12766" max="12767" width="18.6640625" style="350" customWidth="1"/>
    <col min="12768" max="13014" width="18.6640625" style="350"/>
    <col min="13015" max="13015" width="7.88671875" style="350" customWidth="1"/>
    <col min="13016" max="13016" width="55" style="350" customWidth="1"/>
    <col min="13017" max="13017" width="7" style="350" bestFit="1" customWidth="1"/>
    <col min="13018" max="13018" width="9.33203125" style="350" bestFit="1" customWidth="1"/>
    <col min="13019" max="13019" width="14.44140625" style="350" bestFit="1" customWidth="1"/>
    <col min="13020" max="13020" width="19" style="350" bestFit="1" customWidth="1"/>
    <col min="13021" max="13021" width="17" style="350" customWidth="1"/>
    <col min="13022" max="13023" width="18.6640625" style="350" customWidth="1"/>
    <col min="13024" max="13270" width="18.6640625" style="350"/>
    <col min="13271" max="13271" width="7.88671875" style="350" customWidth="1"/>
    <col min="13272" max="13272" width="55" style="350" customWidth="1"/>
    <col min="13273" max="13273" width="7" style="350" bestFit="1" customWidth="1"/>
    <col min="13274" max="13274" width="9.33203125" style="350" bestFit="1" customWidth="1"/>
    <col min="13275" max="13275" width="14.44140625" style="350" bestFit="1" customWidth="1"/>
    <col min="13276" max="13276" width="19" style="350" bestFit="1" customWidth="1"/>
    <col min="13277" max="13277" width="17" style="350" customWidth="1"/>
    <col min="13278" max="13279" width="18.6640625" style="350" customWidth="1"/>
    <col min="13280" max="13526" width="18.6640625" style="350"/>
    <col min="13527" max="13527" width="7.88671875" style="350" customWidth="1"/>
    <col min="13528" max="13528" width="55" style="350" customWidth="1"/>
    <col min="13529" max="13529" width="7" style="350" bestFit="1" customWidth="1"/>
    <col min="13530" max="13530" width="9.33203125" style="350" bestFit="1" customWidth="1"/>
    <col min="13531" max="13531" width="14.44140625" style="350" bestFit="1" customWidth="1"/>
    <col min="13532" max="13532" width="19" style="350" bestFit="1" customWidth="1"/>
    <col min="13533" max="13533" width="17" style="350" customWidth="1"/>
    <col min="13534" max="13535" width="18.6640625" style="350" customWidth="1"/>
    <col min="13536" max="13782" width="18.6640625" style="350"/>
    <col min="13783" max="13783" width="7.88671875" style="350" customWidth="1"/>
    <col min="13784" max="13784" width="55" style="350" customWidth="1"/>
    <col min="13785" max="13785" width="7" style="350" bestFit="1" customWidth="1"/>
    <col min="13786" max="13786" width="9.33203125" style="350" bestFit="1" customWidth="1"/>
    <col min="13787" max="13787" width="14.44140625" style="350" bestFit="1" customWidth="1"/>
    <col min="13788" max="13788" width="19" style="350" bestFit="1" customWidth="1"/>
    <col min="13789" max="13789" width="17" style="350" customWidth="1"/>
    <col min="13790" max="13791" width="18.6640625" style="350" customWidth="1"/>
    <col min="13792" max="14038" width="18.6640625" style="350"/>
    <col min="14039" max="14039" width="7.88671875" style="350" customWidth="1"/>
    <col min="14040" max="14040" width="55" style="350" customWidth="1"/>
    <col min="14041" max="14041" width="7" style="350" bestFit="1" customWidth="1"/>
    <col min="14042" max="14042" width="9.33203125" style="350" bestFit="1" customWidth="1"/>
    <col min="14043" max="14043" width="14.44140625" style="350" bestFit="1" customWidth="1"/>
    <col min="14044" max="14044" width="19" style="350" bestFit="1" customWidth="1"/>
    <col min="14045" max="14045" width="17" style="350" customWidth="1"/>
    <col min="14046" max="14047" width="18.6640625" style="350" customWidth="1"/>
    <col min="14048" max="14294" width="18.6640625" style="350"/>
    <col min="14295" max="14295" width="7.88671875" style="350" customWidth="1"/>
    <col min="14296" max="14296" width="55" style="350" customWidth="1"/>
    <col min="14297" max="14297" width="7" style="350" bestFit="1" customWidth="1"/>
    <col min="14298" max="14298" width="9.33203125" style="350" bestFit="1" customWidth="1"/>
    <col min="14299" max="14299" width="14.44140625" style="350" bestFit="1" customWidth="1"/>
    <col min="14300" max="14300" width="19" style="350" bestFit="1" customWidth="1"/>
    <col min="14301" max="14301" width="17" style="350" customWidth="1"/>
    <col min="14302" max="14303" width="18.6640625" style="350" customWidth="1"/>
    <col min="14304" max="14550" width="18.6640625" style="350"/>
    <col min="14551" max="14551" width="7.88671875" style="350" customWidth="1"/>
    <col min="14552" max="14552" width="55" style="350" customWidth="1"/>
    <col min="14553" max="14553" width="7" style="350" bestFit="1" customWidth="1"/>
    <col min="14554" max="14554" width="9.33203125" style="350" bestFit="1" customWidth="1"/>
    <col min="14555" max="14555" width="14.44140625" style="350" bestFit="1" customWidth="1"/>
    <col min="14556" max="14556" width="19" style="350" bestFit="1" customWidth="1"/>
    <col min="14557" max="14557" width="17" style="350" customWidth="1"/>
    <col min="14558" max="14559" width="18.6640625" style="350" customWidth="1"/>
    <col min="14560" max="14806" width="18.6640625" style="350"/>
    <col min="14807" max="14807" width="7.88671875" style="350" customWidth="1"/>
    <col min="14808" max="14808" width="55" style="350" customWidth="1"/>
    <col min="14809" max="14809" width="7" style="350" bestFit="1" customWidth="1"/>
    <col min="14810" max="14810" width="9.33203125" style="350" bestFit="1" customWidth="1"/>
    <col min="14811" max="14811" width="14.44140625" style="350" bestFit="1" customWidth="1"/>
    <col min="14812" max="14812" width="19" style="350" bestFit="1" customWidth="1"/>
    <col min="14813" max="14813" width="17" style="350" customWidth="1"/>
    <col min="14814" max="14815" width="18.6640625" style="350" customWidth="1"/>
    <col min="14816" max="15062" width="18.6640625" style="350"/>
    <col min="15063" max="15063" width="7.88671875" style="350" customWidth="1"/>
    <col min="15064" max="15064" width="55" style="350" customWidth="1"/>
    <col min="15065" max="15065" width="7" style="350" bestFit="1" customWidth="1"/>
    <col min="15066" max="15066" width="9.33203125" style="350" bestFit="1" customWidth="1"/>
    <col min="15067" max="15067" width="14.44140625" style="350" bestFit="1" customWidth="1"/>
    <col min="15068" max="15068" width="19" style="350" bestFit="1" customWidth="1"/>
    <col min="15069" max="15069" width="17" style="350" customWidth="1"/>
    <col min="15070" max="15071" width="18.6640625" style="350" customWidth="1"/>
    <col min="15072" max="15318" width="18.6640625" style="350"/>
    <col min="15319" max="15319" width="7.88671875" style="350" customWidth="1"/>
    <col min="15320" max="15320" width="55" style="350" customWidth="1"/>
    <col min="15321" max="15321" width="7" style="350" bestFit="1" customWidth="1"/>
    <col min="15322" max="15322" width="9.33203125" style="350" bestFit="1" customWidth="1"/>
    <col min="15323" max="15323" width="14.44140625" style="350" bestFit="1" customWidth="1"/>
    <col min="15324" max="15324" width="19" style="350" bestFit="1" customWidth="1"/>
    <col min="15325" max="15325" width="17" style="350" customWidth="1"/>
    <col min="15326" max="15327" width="18.6640625" style="350" customWidth="1"/>
    <col min="15328" max="15574" width="18.6640625" style="350"/>
    <col min="15575" max="15575" width="7.88671875" style="350" customWidth="1"/>
    <col min="15576" max="15576" width="55" style="350" customWidth="1"/>
    <col min="15577" max="15577" width="7" style="350" bestFit="1" customWidth="1"/>
    <col min="15578" max="15578" width="9.33203125" style="350" bestFit="1" customWidth="1"/>
    <col min="15579" max="15579" width="14.44140625" style="350" bestFit="1" customWidth="1"/>
    <col min="15580" max="15580" width="19" style="350" bestFit="1" customWidth="1"/>
    <col min="15581" max="15581" width="17" style="350" customWidth="1"/>
    <col min="15582" max="15583" width="18.6640625" style="350" customWidth="1"/>
    <col min="15584" max="15830" width="18.6640625" style="350"/>
    <col min="15831" max="15831" width="7.88671875" style="350" customWidth="1"/>
    <col min="15832" max="15832" width="55" style="350" customWidth="1"/>
    <col min="15833" max="15833" width="7" style="350" bestFit="1" customWidth="1"/>
    <col min="15834" max="15834" width="9.33203125" style="350" bestFit="1" customWidth="1"/>
    <col min="15835" max="15835" width="14.44140625" style="350" bestFit="1" customWidth="1"/>
    <col min="15836" max="15836" width="19" style="350" bestFit="1" customWidth="1"/>
    <col min="15837" max="15837" width="17" style="350" customWidth="1"/>
    <col min="15838" max="15839" width="18.6640625" style="350" customWidth="1"/>
    <col min="15840" max="16086" width="18.6640625" style="350"/>
    <col min="16087" max="16087" width="7.88671875" style="350" customWidth="1"/>
    <col min="16088" max="16088" width="55" style="350" customWidth="1"/>
    <col min="16089" max="16089" width="7" style="350" bestFit="1" customWidth="1"/>
    <col min="16090" max="16090" width="9.33203125" style="350" bestFit="1" customWidth="1"/>
    <col min="16091" max="16091" width="14.44140625" style="350" bestFit="1" customWidth="1"/>
    <col min="16092" max="16092" width="19" style="350" bestFit="1" customWidth="1"/>
    <col min="16093" max="16093" width="17" style="350" customWidth="1"/>
    <col min="16094" max="16095" width="18.6640625" style="350" customWidth="1"/>
    <col min="16096" max="16384" width="18.6640625" style="350"/>
  </cols>
  <sheetData>
    <row r="9" spans="1:7" ht="27.9" customHeight="1" x14ac:dyDescent="0.3">
      <c r="A9" s="431" t="s">
        <v>364</v>
      </c>
      <c r="B9" s="431"/>
      <c r="C9" s="431"/>
    </row>
    <row r="10" spans="1:7" ht="15" customHeight="1" x14ac:dyDescent="0.3">
      <c r="A10" s="429" t="s">
        <v>0</v>
      </c>
      <c r="B10" s="429"/>
      <c r="C10" s="429"/>
      <c r="D10" s="429"/>
      <c r="E10" s="429"/>
      <c r="F10" s="429"/>
      <c r="G10" s="429"/>
    </row>
    <row r="11" spans="1:7" ht="15" customHeight="1" x14ac:dyDescent="0.3">
      <c r="A11" s="429" t="s">
        <v>1</v>
      </c>
      <c r="B11" s="429"/>
      <c r="C11" s="429"/>
      <c r="D11" s="429"/>
      <c r="E11" s="429"/>
      <c r="F11" s="429"/>
      <c r="G11" s="429"/>
    </row>
    <row r="12" spans="1:7" ht="35.1" customHeight="1" x14ac:dyDescent="0.3">
      <c r="A12" s="430" t="s">
        <v>408</v>
      </c>
      <c r="B12" s="430"/>
      <c r="C12" s="430"/>
      <c r="D12" s="430"/>
      <c r="E12" s="430"/>
      <c r="F12" s="430"/>
      <c r="G12" s="430"/>
    </row>
    <row r="13" spans="1:7" ht="15" customHeight="1" x14ac:dyDescent="0.3">
      <c r="A13" s="432" t="s">
        <v>2</v>
      </c>
      <c r="B13" s="432"/>
      <c r="C13" s="432"/>
      <c r="D13" s="432"/>
      <c r="E13" s="432"/>
      <c r="F13" s="432"/>
      <c r="G13" s="432"/>
    </row>
    <row r="14" spans="1:7" ht="15" customHeight="1" x14ac:dyDescent="0.3">
      <c r="A14" s="439" t="s">
        <v>3</v>
      </c>
      <c r="B14" s="439"/>
      <c r="C14" s="439"/>
      <c r="D14" s="439"/>
      <c r="E14" s="439"/>
      <c r="F14" s="439"/>
      <c r="G14" s="439"/>
    </row>
    <row r="15" spans="1:7" ht="32.1" customHeight="1" x14ac:dyDescent="0.3">
      <c r="A15" s="397"/>
      <c r="B15" s="397"/>
      <c r="C15" s="397"/>
      <c r="D15" s="397"/>
      <c r="E15" s="397"/>
      <c r="F15" s="397"/>
      <c r="G15" s="397"/>
    </row>
    <row r="16" spans="1:7" ht="21.9" customHeight="1" x14ac:dyDescent="0.3">
      <c r="A16" s="412" t="s">
        <v>4</v>
      </c>
      <c r="B16" s="378" t="s">
        <v>5</v>
      </c>
      <c r="C16" s="353" t="s">
        <v>6</v>
      </c>
      <c r="D16" s="353" t="s">
        <v>7</v>
      </c>
      <c r="E16" s="353" t="s">
        <v>8</v>
      </c>
      <c r="F16" s="354" t="s">
        <v>9</v>
      </c>
      <c r="G16" s="355" t="s">
        <v>10</v>
      </c>
    </row>
    <row r="17" spans="1:10" ht="17.399999999999999" customHeight="1" x14ac:dyDescent="0.3">
      <c r="A17" s="450" t="s">
        <v>344</v>
      </c>
      <c r="B17" s="451"/>
      <c r="C17" s="451"/>
      <c r="D17" s="451"/>
      <c r="E17" s="451"/>
      <c r="F17" s="452"/>
      <c r="G17" s="372"/>
    </row>
    <row r="18" spans="1:10" x14ac:dyDescent="0.3">
      <c r="A18" s="446">
        <v>1</v>
      </c>
      <c r="B18" s="446"/>
      <c r="C18" s="377" t="s">
        <v>11</v>
      </c>
      <c r="D18" s="356"/>
      <c r="E18" s="356"/>
      <c r="F18" s="356"/>
      <c r="G18" s="372"/>
    </row>
    <row r="19" spans="1:10" x14ac:dyDescent="0.3">
      <c r="A19" s="413">
        <v>3007</v>
      </c>
      <c r="B19" s="396">
        <v>1.1000000000000001</v>
      </c>
      <c r="C19" s="358" t="s">
        <v>12</v>
      </c>
      <c r="D19" s="359" t="s">
        <v>13</v>
      </c>
      <c r="E19" s="360">
        <v>1200</v>
      </c>
      <c r="F19" s="424">
        <v>758</v>
      </c>
      <c r="G19" s="362">
        <f>+ROUND(E19*F19,0)</f>
        <v>909600</v>
      </c>
      <c r="J19" s="363"/>
    </row>
    <row r="20" spans="1:10" ht="30.6" x14ac:dyDescent="0.3">
      <c r="A20" s="413">
        <v>6162</v>
      </c>
      <c r="B20" s="396" t="s">
        <v>362</v>
      </c>
      <c r="C20" s="358" t="s">
        <v>361</v>
      </c>
      <c r="D20" s="359" t="s">
        <v>13</v>
      </c>
      <c r="E20" s="360">
        <v>1200</v>
      </c>
      <c r="F20" s="428">
        <v>135</v>
      </c>
      <c r="G20" s="362">
        <f>+ROUND(E20*F20,0)</f>
        <v>162000</v>
      </c>
      <c r="J20" s="363"/>
    </row>
    <row r="21" spans="1:10" x14ac:dyDescent="0.3">
      <c r="A21" s="413"/>
      <c r="B21" s="379"/>
      <c r="C21" s="373" t="s">
        <v>16</v>
      </c>
      <c r="D21" s="374"/>
      <c r="E21" s="375"/>
      <c r="F21" s="425"/>
      <c r="G21" s="357">
        <f>+SUM(G19:G20)</f>
        <v>1071600</v>
      </c>
      <c r="J21" s="363"/>
    </row>
    <row r="22" spans="1:10" x14ac:dyDescent="0.3">
      <c r="A22" s="413"/>
      <c r="B22" s="379"/>
      <c r="C22" s="356"/>
      <c r="D22" s="359"/>
      <c r="E22" s="360"/>
      <c r="F22" s="424"/>
      <c r="G22" s="362"/>
      <c r="J22" s="363"/>
    </row>
    <row r="23" spans="1:10" x14ac:dyDescent="0.3">
      <c r="A23" s="447">
        <v>2</v>
      </c>
      <c r="B23" s="447"/>
      <c r="C23" s="376" t="s">
        <v>17</v>
      </c>
      <c r="D23" s="359"/>
      <c r="E23" s="360"/>
      <c r="F23" s="424"/>
      <c r="G23" s="362"/>
      <c r="J23" s="363"/>
    </row>
    <row r="24" spans="1:10" x14ac:dyDescent="0.3">
      <c r="A24" s="413">
        <v>5366</v>
      </c>
      <c r="B24" s="396">
        <v>2.1</v>
      </c>
      <c r="C24" s="358" t="s">
        <v>18</v>
      </c>
      <c r="D24" s="359" t="s">
        <v>13</v>
      </c>
      <c r="E24" s="360">
        <v>500</v>
      </c>
      <c r="F24" s="424">
        <v>2656</v>
      </c>
      <c r="G24" s="362">
        <f>+ROUND(E24*F24,0)</f>
        <v>1328000</v>
      </c>
      <c r="J24" s="363"/>
    </row>
    <row r="25" spans="1:10" x14ac:dyDescent="0.3">
      <c r="A25" s="413"/>
      <c r="B25" s="379"/>
      <c r="C25" s="364" t="s">
        <v>20</v>
      </c>
      <c r="D25" s="374"/>
      <c r="E25" s="375"/>
      <c r="F25" s="425"/>
      <c r="G25" s="357">
        <f>SUM(G24)</f>
        <v>1328000</v>
      </c>
      <c r="J25" s="363"/>
    </row>
    <row r="26" spans="1:10" x14ac:dyDescent="0.3">
      <c r="A26" s="413"/>
      <c r="B26" s="379"/>
      <c r="C26" s="358"/>
      <c r="D26" s="359"/>
      <c r="E26" s="360"/>
      <c r="F26" s="424"/>
      <c r="G26" s="362"/>
      <c r="J26" s="363"/>
    </row>
    <row r="27" spans="1:10" x14ac:dyDescent="0.3">
      <c r="A27" s="447">
        <v>3</v>
      </c>
      <c r="B27" s="447"/>
      <c r="C27" s="376" t="s">
        <v>22</v>
      </c>
      <c r="D27" s="359" t="s">
        <v>23</v>
      </c>
      <c r="E27" s="360"/>
      <c r="F27" s="424"/>
      <c r="G27" s="362"/>
      <c r="H27" s="363"/>
      <c r="I27" s="382"/>
      <c r="J27" s="363"/>
    </row>
    <row r="28" spans="1:10" x14ac:dyDescent="0.3">
      <c r="A28" s="413">
        <v>3710</v>
      </c>
      <c r="B28" s="396">
        <v>3.1</v>
      </c>
      <c r="C28" s="358" t="s">
        <v>345</v>
      </c>
      <c r="D28" s="359" t="s">
        <v>21</v>
      </c>
      <c r="E28" s="360">
        <v>600</v>
      </c>
      <c r="F28" s="424">
        <v>5427</v>
      </c>
      <c r="G28" s="362">
        <f t="shared" ref="G28" si="0">+ROUND(E28*F28,0)</f>
        <v>3256200</v>
      </c>
      <c r="J28" s="363"/>
    </row>
    <row r="29" spans="1:10" ht="40.799999999999997" x14ac:dyDescent="0.3">
      <c r="A29" s="413">
        <v>3017</v>
      </c>
      <c r="B29" s="396">
        <v>3.2</v>
      </c>
      <c r="C29" s="358" t="s">
        <v>346</v>
      </c>
      <c r="D29" s="359" t="s">
        <v>21</v>
      </c>
      <c r="E29" s="360">
        <v>800</v>
      </c>
      <c r="F29" s="424">
        <v>34896</v>
      </c>
      <c r="G29" s="362">
        <f t="shared" ref="G29:G30" si="1">+ROUND(E29*F29,0)</f>
        <v>27916800</v>
      </c>
      <c r="J29" s="363"/>
    </row>
    <row r="30" spans="1:10" x14ac:dyDescent="0.3">
      <c r="A30" s="413">
        <v>3464</v>
      </c>
      <c r="B30" s="396">
        <v>3.3</v>
      </c>
      <c r="C30" s="358" t="s">
        <v>356</v>
      </c>
      <c r="D30" s="359" t="s">
        <v>21</v>
      </c>
      <c r="E30" s="360">
        <v>200</v>
      </c>
      <c r="F30" s="424">
        <v>36750</v>
      </c>
      <c r="G30" s="362">
        <f t="shared" si="1"/>
        <v>7350000</v>
      </c>
      <c r="J30" s="363"/>
    </row>
    <row r="31" spans="1:10" x14ac:dyDescent="0.3">
      <c r="A31" s="413"/>
      <c r="B31" s="379"/>
      <c r="C31" s="364" t="s">
        <v>24</v>
      </c>
      <c r="D31" s="374"/>
      <c r="E31" s="375"/>
      <c r="F31" s="425"/>
      <c r="G31" s="357">
        <f>SUM(G28:G30)</f>
        <v>38523000</v>
      </c>
      <c r="J31" s="363"/>
    </row>
    <row r="32" spans="1:10" x14ac:dyDescent="0.3">
      <c r="A32" s="413"/>
      <c r="B32" s="379"/>
      <c r="C32" s="358"/>
      <c r="D32" s="359"/>
      <c r="E32" s="360"/>
      <c r="F32" s="424"/>
      <c r="G32" s="362"/>
      <c r="J32" s="363"/>
    </row>
    <row r="33" spans="1:10" x14ac:dyDescent="0.3">
      <c r="A33" s="447">
        <v>4</v>
      </c>
      <c r="B33" s="447"/>
      <c r="C33" s="376" t="s">
        <v>25</v>
      </c>
      <c r="D33" s="359" t="s">
        <v>23</v>
      </c>
      <c r="E33" s="360"/>
      <c r="F33" s="424"/>
      <c r="G33" s="362"/>
      <c r="J33" s="363"/>
    </row>
    <row r="34" spans="1:10" ht="30.6" x14ac:dyDescent="0.3">
      <c r="A34" s="413">
        <v>4157</v>
      </c>
      <c r="B34" s="396">
        <v>4.0999999999999996</v>
      </c>
      <c r="C34" s="358" t="s">
        <v>347</v>
      </c>
      <c r="D34" s="359" t="s">
        <v>21</v>
      </c>
      <c r="E34" s="360">
        <v>300</v>
      </c>
      <c r="F34" s="424">
        <v>170564</v>
      </c>
      <c r="G34" s="362">
        <f t="shared" ref="G34:G35" si="2">+ROUND(E34*F34,0)</f>
        <v>51169200</v>
      </c>
      <c r="J34" s="363"/>
    </row>
    <row r="35" spans="1:10" ht="30.6" x14ac:dyDescent="0.3">
      <c r="A35" s="413">
        <v>4160</v>
      </c>
      <c r="B35" s="396">
        <v>4.2</v>
      </c>
      <c r="C35" s="358" t="s">
        <v>348</v>
      </c>
      <c r="D35" s="359" t="s">
        <v>21</v>
      </c>
      <c r="E35" s="360">
        <v>300</v>
      </c>
      <c r="F35" s="424">
        <v>152000</v>
      </c>
      <c r="G35" s="362">
        <f t="shared" si="2"/>
        <v>45600000</v>
      </c>
      <c r="J35" s="363"/>
    </row>
    <row r="36" spans="1:10" x14ac:dyDescent="0.3">
      <c r="A36" s="413"/>
      <c r="B36" s="379"/>
      <c r="C36" s="364" t="s">
        <v>26</v>
      </c>
      <c r="D36" s="374"/>
      <c r="E36" s="375"/>
      <c r="F36" s="425"/>
      <c r="G36" s="357">
        <f>SUM(G34:G35)</f>
        <v>96769200</v>
      </c>
      <c r="J36" s="363"/>
    </row>
    <row r="37" spans="1:10" x14ac:dyDescent="0.3">
      <c r="A37" s="413"/>
      <c r="B37" s="379"/>
      <c r="C37" s="358"/>
      <c r="D37" s="359"/>
      <c r="E37" s="360"/>
      <c r="F37" s="424"/>
      <c r="G37" s="421"/>
      <c r="J37" s="363"/>
    </row>
    <row r="38" spans="1:10" x14ac:dyDescent="0.3">
      <c r="A38" s="448">
        <v>5</v>
      </c>
      <c r="B38" s="449"/>
      <c r="C38" s="376" t="s">
        <v>27</v>
      </c>
      <c r="D38" s="359"/>
      <c r="E38" s="360"/>
      <c r="F38" s="424"/>
      <c r="G38" s="421"/>
      <c r="J38" s="363"/>
    </row>
    <row r="39" spans="1:10" ht="20.399999999999999" x14ac:dyDescent="0.3">
      <c r="A39" s="413">
        <v>4015</v>
      </c>
      <c r="B39" s="396">
        <v>5.0999999999999996</v>
      </c>
      <c r="C39" s="358" t="s">
        <v>349</v>
      </c>
      <c r="D39" s="359" t="s">
        <v>13</v>
      </c>
      <c r="E39" s="360">
        <v>5000</v>
      </c>
      <c r="F39" s="424">
        <v>10868</v>
      </c>
      <c r="G39" s="362">
        <f>+ROUND(E39*F39,0)</f>
        <v>54340000</v>
      </c>
      <c r="J39" s="363"/>
    </row>
    <row r="40" spans="1:10" x14ac:dyDescent="0.3">
      <c r="A40" s="413"/>
      <c r="B40" s="379"/>
      <c r="C40" s="364" t="s">
        <v>28</v>
      </c>
      <c r="D40" s="374"/>
      <c r="E40" s="375"/>
      <c r="F40" s="425"/>
      <c r="G40" s="357">
        <f>SUM(G39)</f>
        <v>54340000</v>
      </c>
      <c r="J40" s="363"/>
    </row>
    <row r="41" spans="1:10" x14ac:dyDescent="0.3">
      <c r="A41" s="413"/>
      <c r="B41" s="379"/>
      <c r="C41" s="358"/>
      <c r="D41" s="359"/>
      <c r="E41" s="360"/>
      <c r="F41" s="424"/>
      <c r="J41" s="363"/>
    </row>
    <row r="42" spans="1:10" x14ac:dyDescent="0.3">
      <c r="A42" s="448">
        <v>6</v>
      </c>
      <c r="B42" s="449"/>
      <c r="C42" s="377" t="s">
        <v>29</v>
      </c>
      <c r="D42" s="359"/>
      <c r="E42" s="360"/>
      <c r="F42" s="424"/>
      <c r="G42" s="421"/>
      <c r="J42" s="363"/>
    </row>
    <row r="43" spans="1:10" ht="20.399999999999999" x14ac:dyDescent="0.3">
      <c r="A43" s="413">
        <v>4238</v>
      </c>
      <c r="B43" s="396">
        <v>6.1</v>
      </c>
      <c r="C43" s="358" t="s">
        <v>351</v>
      </c>
      <c r="D43" s="359" t="s">
        <v>30</v>
      </c>
      <c r="E43" s="360">
        <v>600</v>
      </c>
      <c r="F43" s="424">
        <v>6562</v>
      </c>
      <c r="G43" s="362">
        <f>+ROUND(E43*F43,0)</f>
        <v>3937200</v>
      </c>
      <c r="J43" s="363"/>
    </row>
    <row r="44" spans="1:10" x14ac:dyDescent="0.3">
      <c r="A44" s="413">
        <v>7088</v>
      </c>
      <c r="B44" s="396">
        <v>6.2</v>
      </c>
      <c r="C44" s="358" t="s">
        <v>363</v>
      </c>
      <c r="D44" s="359" t="s">
        <v>30</v>
      </c>
      <c r="E44" s="360">
        <v>1000</v>
      </c>
      <c r="F44" s="424">
        <v>4522</v>
      </c>
      <c r="G44" s="362">
        <f>+ROUND(E44*F44,0)</f>
        <v>4522000</v>
      </c>
      <c r="J44" s="363"/>
    </row>
    <row r="45" spans="1:10" x14ac:dyDescent="0.3">
      <c r="A45" s="413"/>
      <c r="B45" s="379"/>
      <c r="C45" s="364" t="s">
        <v>31</v>
      </c>
      <c r="D45" s="374"/>
      <c r="E45" s="375"/>
      <c r="F45" s="425"/>
      <c r="G45" s="357">
        <f>SUM(G43:G44)</f>
        <v>8459200</v>
      </c>
      <c r="J45" s="363"/>
    </row>
    <row r="46" spans="1:10" x14ac:dyDescent="0.3">
      <c r="A46" s="413"/>
      <c r="B46" s="379"/>
      <c r="C46" s="356"/>
      <c r="D46" s="359" t="s">
        <v>23</v>
      </c>
      <c r="E46" s="360"/>
      <c r="F46" s="424"/>
      <c r="J46" s="363"/>
    </row>
    <row r="47" spans="1:10" x14ac:dyDescent="0.3">
      <c r="A47" s="448">
        <v>7</v>
      </c>
      <c r="B47" s="449"/>
      <c r="C47" s="376" t="s">
        <v>32</v>
      </c>
      <c r="D47" s="359"/>
      <c r="E47" s="360"/>
      <c r="F47" s="424"/>
      <c r="G47" s="421"/>
      <c r="J47" s="363"/>
    </row>
    <row r="48" spans="1:10" ht="30.6" x14ac:dyDescent="0.3">
      <c r="A48" s="413">
        <v>3012</v>
      </c>
      <c r="B48" s="396">
        <v>7.1</v>
      </c>
      <c r="C48" s="358" t="s">
        <v>353</v>
      </c>
      <c r="D48" s="359" t="s">
        <v>13</v>
      </c>
      <c r="E48" s="360">
        <v>200</v>
      </c>
      <c r="F48" s="424">
        <v>6831</v>
      </c>
      <c r="G48" s="362">
        <f>+ROUND(E48*F48,0)</f>
        <v>1366200</v>
      </c>
      <c r="J48" s="363"/>
    </row>
    <row r="49" spans="1:10" ht="30.6" x14ac:dyDescent="0.3">
      <c r="A49" s="413">
        <v>7751</v>
      </c>
      <c r="B49" s="396">
        <v>7.2</v>
      </c>
      <c r="C49" s="358" t="s">
        <v>350</v>
      </c>
      <c r="D49" s="359" t="s">
        <v>21</v>
      </c>
      <c r="E49" s="360">
        <v>70</v>
      </c>
      <c r="F49" s="424">
        <v>92496</v>
      </c>
      <c r="G49" s="362">
        <f t="shared" ref="G49" si="3">+ROUND(E49*F49,0)</f>
        <v>6474720</v>
      </c>
      <c r="J49" s="363"/>
    </row>
    <row r="50" spans="1:10" x14ac:dyDescent="0.3">
      <c r="A50" s="413">
        <v>4289</v>
      </c>
      <c r="B50" s="396">
        <v>7.3</v>
      </c>
      <c r="C50" s="358" t="s">
        <v>339</v>
      </c>
      <c r="D50" s="359" t="s">
        <v>13</v>
      </c>
      <c r="E50" s="360">
        <v>200</v>
      </c>
      <c r="F50" s="424">
        <v>22916</v>
      </c>
      <c r="G50" s="362">
        <f>+ROUND(E50*F50,0)</f>
        <v>4583200</v>
      </c>
      <c r="J50" s="363"/>
    </row>
    <row r="51" spans="1:10" ht="20.399999999999999" x14ac:dyDescent="0.3">
      <c r="A51" s="413">
        <v>3011</v>
      </c>
      <c r="B51" s="396">
        <v>7.4</v>
      </c>
      <c r="C51" s="358" t="s">
        <v>359</v>
      </c>
      <c r="D51" s="359" t="s">
        <v>19</v>
      </c>
      <c r="E51" s="360">
        <v>300</v>
      </c>
      <c r="F51" s="424">
        <v>5157</v>
      </c>
      <c r="G51" s="362">
        <f>+ROUND(E51*F51,0)</f>
        <v>1547100</v>
      </c>
      <c r="J51" s="363"/>
    </row>
    <row r="52" spans="1:10" ht="20.399999999999999" x14ac:dyDescent="0.3">
      <c r="A52" s="413">
        <v>3010</v>
      </c>
      <c r="B52" s="396">
        <v>7.5</v>
      </c>
      <c r="C52" s="358" t="s">
        <v>337</v>
      </c>
      <c r="D52" s="359" t="s">
        <v>21</v>
      </c>
      <c r="E52" s="360">
        <v>70</v>
      </c>
      <c r="F52" s="424">
        <v>32445</v>
      </c>
      <c r="G52" s="362">
        <f t="shared" ref="G52:G58" si="4">+ROUND(E52*F52,0)</f>
        <v>2271150</v>
      </c>
      <c r="J52" s="363"/>
    </row>
    <row r="53" spans="1:10" ht="18" customHeight="1" x14ac:dyDescent="0.3">
      <c r="A53" s="413" t="s">
        <v>372</v>
      </c>
      <c r="B53" s="396">
        <v>7.6</v>
      </c>
      <c r="C53" s="358" t="s">
        <v>371</v>
      </c>
      <c r="D53" s="359" t="s">
        <v>21</v>
      </c>
      <c r="E53" s="360">
        <v>20</v>
      </c>
      <c r="F53" s="424">
        <v>326407.99</v>
      </c>
      <c r="G53" s="362">
        <f t="shared" si="4"/>
        <v>6528160</v>
      </c>
      <c r="J53" s="363"/>
    </row>
    <row r="54" spans="1:10" ht="19.2" customHeight="1" x14ac:dyDescent="0.3">
      <c r="A54" s="413" t="s">
        <v>374</v>
      </c>
      <c r="B54" s="396">
        <v>7.7</v>
      </c>
      <c r="C54" s="358" t="s">
        <v>373</v>
      </c>
      <c r="D54" s="359" t="s">
        <v>19</v>
      </c>
      <c r="E54" s="360">
        <v>50</v>
      </c>
      <c r="F54" s="424">
        <v>68125.34</v>
      </c>
      <c r="G54" s="362">
        <f t="shared" si="4"/>
        <v>3406267</v>
      </c>
      <c r="J54" s="363"/>
    </row>
    <row r="55" spans="1:10" x14ac:dyDescent="0.3">
      <c r="A55" s="413">
        <v>4703</v>
      </c>
      <c r="B55" s="396">
        <v>7.8</v>
      </c>
      <c r="C55" s="358" t="s">
        <v>390</v>
      </c>
      <c r="D55" s="359" t="s">
        <v>13</v>
      </c>
      <c r="E55" s="360">
        <v>150</v>
      </c>
      <c r="F55" s="424">
        <v>2392</v>
      </c>
      <c r="G55" s="362">
        <f t="shared" si="4"/>
        <v>358800</v>
      </c>
      <c r="J55" s="363"/>
    </row>
    <row r="56" spans="1:10" x14ac:dyDescent="0.3">
      <c r="A56" s="413">
        <v>4581</v>
      </c>
      <c r="B56" s="396">
        <v>7.9</v>
      </c>
      <c r="C56" s="358" t="s">
        <v>392</v>
      </c>
      <c r="D56" s="359" t="s">
        <v>13</v>
      </c>
      <c r="E56" s="360">
        <v>104</v>
      </c>
      <c r="F56" s="424">
        <v>2429</v>
      </c>
      <c r="G56" s="362">
        <f t="shared" si="4"/>
        <v>252616</v>
      </c>
      <c r="J56" s="363"/>
    </row>
    <row r="57" spans="1:10" ht="20.399999999999999" x14ac:dyDescent="0.3">
      <c r="A57" s="413" t="s">
        <v>393</v>
      </c>
      <c r="B57" s="395">
        <v>7.1</v>
      </c>
      <c r="C57" s="358" t="s">
        <v>394</v>
      </c>
      <c r="D57" s="359" t="s">
        <v>334</v>
      </c>
      <c r="E57" s="360">
        <v>6</v>
      </c>
      <c r="F57" s="424">
        <v>982485.35</v>
      </c>
      <c r="G57" s="362">
        <f t="shared" si="4"/>
        <v>5894912</v>
      </c>
      <c r="J57" s="363"/>
    </row>
    <row r="58" spans="1:10" ht="20.399999999999999" x14ac:dyDescent="0.3">
      <c r="A58" s="413" t="s">
        <v>396</v>
      </c>
      <c r="B58" s="395">
        <v>7.11</v>
      </c>
      <c r="C58" s="358" t="s">
        <v>395</v>
      </c>
      <c r="D58" s="359" t="s">
        <v>15</v>
      </c>
      <c r="E58" s="360">
        <v>8</v>
      </c>
      <c r="F58" s="424">
        <v>954388</v>
      </c>
      <c r="G58" s="362">
        <f t="shared" si="4"/>
        <v>7635104</v>
      </c>
      <c r="J58" s="363"/>
    </row>
    <row r="59" spans="1:10" x14ac:dyDescent="0.3">
      <c r="A59" s="413"/>
      <c r="B59" s="379"/>
      <c r="C59" s="364" t="s">
        <v>33</v>
      </c>
      <c r="D59" s="374"/>
      <c r="E59" s="375"/>
      <c r="F59" s="425"/>
      <c r="G59" s="357">
        <f>SUM(G48:G58)</f>
        <v>40318229</v>
      </c>
      <c r="J59" s="363"/>
    </row>
    <row r="60" spans="1:10" x14ac:dyDescent="0.3">
      <c r="A60" s="413"/>
      <c r="B60" s="379"/>
      <c r="C60" s="358"/>
      <c r="D60" s="359"/>
      <c r="E60" s="360"/>
      <c r="F60" s="424"/>
      <c r="J60" s="363"/>
    </row>
    <row r="61" spans="1:10" x14ac:dyDescent="0.3">
      <c r="A61" s="448">
        <v>8</v>
      </c>
      <c r="B61" s="449"/>
      <c r="C61" s="376" t="s">
        <v>34</v>
      </c>
      <c r="D61" s="359"/>
      <c r="E61" s="360"/>
      <c r="F61" s="424"/>
      <c r="G61" s="421"/>
      <c r="J61" s="363"/>
    </row>
    <row r="62" spans="1:10" ht="20.399999999999999" x14ac:dyDescent="0.3">
      <c r="A62" s="413">
        <v>3567</v>
      </c>
      <c r="B62" s="396">
        <v>8.1</v>
      </c>
      <c r="C62" s="358" t="s">
        <v>340</v>
      </c>
      <c r="D62" s="359" t="s">
        <v>13</v>
      </c>
      <c r="E62" s="360">
        <v>100</v>
      </c>
      <c r="F62" s="424">
        <v>92722</v>
      </c>
      <c r="G62" s="362">
        <f>+ROUND(E62*F62,0)</f>
        <v>9272200</v>
      </c>
      <c r="J62" s="363"/>
    </row>
    <row r="63" spans="1:10" ht="30.6" x14ac:dyDescent="0.3">
      <c r="A63" s="413">
        <v>3425</v>
      </c>
      <c r="B63" s="396">
        <v>8.1999999999999993</v>
      </c>
      <c r="C63" s="358" t="s">
        <v>355</v>
      </c>
      <c r="D63" s="359" t="s">
        <v>13</v>
      </c>
      <c r="E63" s="360">
        <v>200</v>
      </c>
      <c r="F63" s="424">
        <v>68678</v>
      </c>
      <c r="G63" s="362">
        <f>+ROUND(E63*F63,0)</f>
        <v>13735600</v>
      </c>
      <c r="J63" s="363"/>
    </row>
    <row r="64" spans="1:10" ht="30.6" x14ac:dyDescent="0.3">
      <c r="A64" s="413" t="s">
        <v>380</v>
      </c>
      <c r="B64" s="396">
        <v>8.3000000000000007</v>
      </c>
      <c r="C64" s="358" t="s">
        <v>375</v>
      </c>
      <c r="D64" s="359" t="s">
        <v>13</v>
      </c>
      <c r="E64" s="360">
        <v>80</v>
      </c>
      <c r="F64" s="424">
        <v>168658.08</v>
      </c>
      <c r="G64" s="362">
        <f>+ROUND(E64*F64,0)</f>
        <v>13492646</v>
      </c>
      <c r="J64" s="363"/>
    </row>
    <row r="65" spans="1:10" x14ac:dyDescent="0.3">
      <c r="A65" s="413"/>
      <c r="B65" s="379"/>
      <c r="C65" s="364" t="s">
        <v>35</v>
      </c>
      <c r="D65" s="374"/>
      <c r="E65" s="375"/>
      <c r="F65" s="425"/>
      <c r="G65" s="357">
        <f>SUM(G62:G64)</f>
        <v>36500446</v>
      </c>
      <c r="J65" s="363"/>
    </row>
    <row r="66" spans="1:10" x14ac:dyDescent="0.3">
      <c r="A66" s="413"/>
      <c r="B66" s="379"/>
      <c r="C66" s="358"/>
      <c r="D66" s="359"/>
      <c r="E66" s="360"/>
      <c r="F66" s="424"/>
      <c r="J66" s="363"/>
    </row>
    <row r="67" spans="1:10" x14ac:dyDescent="0.3">
      <c r="A67" s="448">
        <v>9</v>
      </c>
      <c r="B67" s="449"/>
      <c r="C67" s="376" t="s">
        <v>36</v>
      </c>
      <c r="D67" s="359" t="s">
        <v>23</v>
      </c>
      <c r="E67" s="360"/>
      <c r="F67" s="424"/>
      <c r="G67" s="421"/>
      <c r="J67" s="363"/>
    </row>
    <row r="68" spans="1:10" ht="20.399999999999999" x14ac:dyDescent="0.3">
      <c r="A68" s="413">
        <v>3210</v>
      </c>
      <c r="B68" s="396">
        <v>9.1</v>
      </c>
      <c r="C68" s="358" t="s">
        <v>354</v>
      </c>
      <c r="D68" s="359" t="s">
        <v>19</v>
      </c>
      <c r="E68" s="360">
        <v>200</v>
      </c>
      <c r="F68" s="424">
        <v>62364</v>
      </c>
      <c r="G68" s="362">
        <f t="shared" ref="G68:G76" si="5">+ROUND(E68*F68,0)</f>
        <v>12472800</v>
      </c>
      <c r="J68" s="363"/>
    </row>
    <row r="69" spans="1:10" ht="20.399999999999999" x14ac:dyDescent="0.3">
      <c r="A69" s="413">
        <v>3751</v>
      </c>
      <c r="B69" s="396">
        <v>9.1999999999999993</v>
      </c>
      <c r="C69" s="358" t="s">
        <v>338</v>
      </c>
      <c r="D69" s="359" t="s">
        <v>19</v>
      </c>
      <c r="E69" s="360">
        <v>120</v>
      </c>
      <c r="F69" s="424">
        <v>65766</v>
      </c>
      <c r="G69" s="362">
        <f t="shared" si="5"/>
        <v>7891920</v>
      </c>
      <c r="J69" s="363"/>
    </row>
    <row r="70" spans="1:10" ht="40.799999999999997" x14ac:dyDescent="0.3">
      <c r="A70" s="413">
        <v>5181</v>
      </c>
      <c r="B70" s="396">
        <v>9.3000000000000007</v>
      </c>
      <c r="C70" s="358" t="s">
        <v>352</v>
      </c>
      <c r="D70" s="359" t="s">
        <v>19</v>
      </c>
      <c r="E70" s="360">
        <v>210</v>
      </c>
      <c r="F70" s="424">
        <v>52510</v>
      </c>
      <c r="G70" s="362">
        <f t="shared" si="5"/>
        <v>11027100</v>
      </c>
      <c r="J70" s="363"/>
    </row>
    <row r="71" spans="1:10" ht="20.399999999999999" x14ac:dyDescent="0.3">
      <c r="A71" s="413">
        <v>4054</v>
      </c>
      <c r="B71" s="396">
        <v>9.4</v>
      </c>
      <c r="C71" s="358" t="s">
        <v>357</v>
      </c>
      <c r="D71" s="359" t="s">
        <v>19</v>
      </c>
      <c r="E71" s="360">
        <v>120</v>
      </c>
      <c r="F71" s="424">
        <v>77295</v>
      </c>
      <c r="G71" s="362">
        <f t="shared" si="5"/>
        <v>9275400</v>
      </c>
      <c r="J71" s="363"/>
    </row>
    <row r="72" spans="1:10" ht="40.799999999999997" x14ac:dyDescent="0.3">
      <c r="A72" s="413">
        <v>4856</v>
      </c>
      <c r="B72" s="396">
        <v>9.5</v>
      </c>
      <c r="C72" s="358" t="s">
        <v>358</v>
      </c>
      <c r="D72" s="359" t="s">
        <v>13</v>
      </c>
      <c r="E72" s="360">
        <v>70</v>
      </c>
      <c r="F72" s="424">
        <v>103717</v>
      </c>
      <c r="G72" s="362">
        <f t="shared" si="5"/>
        <v>7260190</v>
      </c>
      <c r="J72" s="363"/>
    </row>
    <row r="73" spans="1:10" ht="20.399999999999999" x14ac:dyDescent="0.3">
      <c r="A73" s="413">
        <v>3207</v>
      </c>
      <c r="B73" s="396">
        <v>9.6</v>
      </c>
      <c r="C73" s="358" t="s">
        <v>360</v>
      </c>
      <c r="D73" s="359" t="s">
        <v>15</v>
      </c>
      <c r="E73" s="360">
        <v>50</v>
      </c>
      <c r="F73" s="424">
        <v>57338</v>
      </c>
      <c r="G73" s="362">
        <f t="shared" si="5"/>
        <v>2866900</v>
      </c>
      <c r="J73" s="363"/>
    </row>
    <row r="74" spans="1:10" ht="20.399999999999999" x14ac:dyDescent="0.3">
      <c r="A74" s="413">
        <v>8449</v>
      </c>
      <c r="B74" s="396">
        <v>9.6999999999999993</v>
      </c>
      <c r="C74" s="358" t="s">
        <v>370</v>
      </c>
      <c r="D74" s="359" t="s">
        <v>13</v>
      </c>
      <c r="E74" s="360">
        <v>200</v>
      </c>
      <c r="F74" s="424">
        <v>90508</v>
      </c>
      <c r="G74" s="362">
        <f t="shared" si="5"/>
        <v>18101600</v>
      </c>
      <c r="J74" s="363"/>
    </row>
    <row r="75" spans="1:10" ht="30.6" x14ac:dyDescent="0.3">
      <c r="A75" s="413">
        <v>4064</v>
      </c>
      <c r="B75" s="396">
        <v>9.8000000000000007</v>
      </c>
      <c r="C75" s="358" t="s">
        <v>389</v>
      </c>
      <c r="D75" s="359" t="s">
        <v>13</v>
      </c>
      <c r="E75" s="360">
        <v>200</v>
      </c>
      <c r="F75" s="424">
        <v>58619</v>
      </c>
      <c r="G75" s="362">
        <f t="shared" si="5"/>
        <v>11723800</v>
      </c>
      <c r="J75" s="363"/>
    </row>
    <row r="76" spans="1:10" ht="30.6" x14ac:dyDescent="0.3">
      <c r="A76" s="413">
        <v>6562</v>
      </c>
      <c r="B76" s="396">
        <v>9.9</v>
      </c>
      <c r="C76" s="358" t="s">
        <v>391</v>
      </c>
      <c r="D76" s="359" t="s">
        <v>13</v>
      </c>
      <c r="E76" s="360">
        <v>400</v>
      </c>
      <c r="F76" s="424">
        <v>70311</v>
      </c>
      <c r="G76" s="362">
        <f t="shared" si="5"/>
        <v>28124400</v>
      </c>
      <c r="J76" s="363"/>
    </row>
    <row r="77" spans="1:10" x14ac:dyDescent="0.3">
      <c r="A77" s="413"/>
      <c r="B77" s="379"/>
      <c r="C77" s="364" t="s">
        <v>37</v>
      </c>
      <c r="D77" s="374"/>
      <c r="E77" s="375"/>
      <c r="F77" s="425"/>
      <c r="G77" s="357">
        <f>SUM(G68:G76)</f>
        <v>108744110</v>
      </c>
      <c r="J77" s="363"/>
    </row>
    <row r="78" spans="1:10" x14ac:dyDescent="0.3">
      <c r="A78" s="413"/>
      <c r="B78" s="379"/>
      <c r="C78" s="358"/>
      <c r="D78" s="359"/>
      <c r="E78" s="360"/>
      <c r="F78" s="424"/>
      <c r="J78" s="363"/>
    </row>
    <row r="79" spans="1:10" x14ac:dyDescent="0.3">
      <c r="A79" s="448">
        <v>10</v>
      </c>
      <c r="B79" s="449"/>
      <c r="C79" s="377" t="s">
        <v>38</v>
      </c>
      <c r="D79" s="359" t="s">
        <v>23</v>
      </c>
      <c r="E79" s="360"/>
      <c r="F79" s="424"/>
      <c r="G79" s="421"/>
      <c r="J79" s="363"/>
    </row>
    <row r="80" spans="1:10" ht="23.4" customHeight="1" x14ac:dyDescent="0.3">
      <c r="A80" s="413" t="s">
        <v>376</v>
      </c>
      <c r="B80" s="396">
        <v>10.1</v>
      </c>
      <c r="C80" s="358" t="s">
        <v>39</v>
      </c>
      <c r="D80" s="359" t="s">
        <v>19</v>
      </c>
      <c r="E80" s="360">
        <v>50</v>
      </c>
      <c r="F80" s="424">
        <v>150653.4</v>
      </c>
      <c r="G80" s="362">
        <f t="shared" ref="G80:G85" si="6">+ROUND(E80*F80,0)</f>
        <v>7532670</v>
      </c>
      <c r="J80" s="363"/>
    </row>
    <row r="81" spans="1:10" ht="20.399999999999999" x14ac:dyDescent="0.3">
      <c r="A81" s="413">
        <v>5767</v>
      </c>
      <c r="B81" s="396">
        <v>10.199999999999999</v>
      </c>
      <c r="C81" s="358" t="s">
        <v>335</v>
      </c>
      <c r="D81" s="359" t="s">
        <v>19</v>
      </c>
      <c r="E81" s="360">
        <v>310</v>
      </c>
      <c r="F81" s="424">
        <v>13083</v>
      </c>
      <c r="G81" s="362">
        <f t="shared" si="6"/>
        <v>4055730</v>
      </c>
      <c r="J81" s="363"/>
    </row>
    <row r="82" spans="1:10" ht="24" customHeight="1" x14ac:dyDescent="0.3">
      <c r="A82" s="413" t="s">
        <v>377</v>
      </c>
      <c r="B82" s="396">
        <v>10.3</v>
      </c>
      <c r="C82" s="358" t="s">
        <v>40</v>
      </c>
      <c r="D82" s="359" t="s">
        <v>41</v>
      </c>
      <c r="E82" s="360">
        <v>6</v>
      </c>
      <c r="F82" s="424">
        <v>191184.83</v>
      </c>
      <c r="G82" s="362">
        <f t="shared" si="6"/>
        <v>1147109</v>
      </c>
      <c r="J82" s="363"/>
    </row>
    <row r="83" spans="1:10" ht="40.799999999999997" x14ac:dyDescent="0.3">
      <c r="A83" s="413">
        <v>7643</v>
      </c>
      <c r="B83" s="396">
        <v>10.4</v>
      </c>
      <c r="C83" s="358" t="s">
        <v>336</v>
      </c>
      <c r="D83" s="359" t="s">
        <v>14</v>
      </c>
      <c r="E83" s="360">
        <v>6</v>
      </c>
      <c r="F83" s="424">
        <v>1406498</v>
      </c>
      <c r="G83" s="362">
        <f t="shared" si="6"/>
        <v>8438988</v>
      </c>
      <c r="J83" s="363"/>
    </row>
    <row r="84" spans="1:10" ht="21" customHeight="1" x14ac:dyDescent="0.3">
      <c r="A84" s="413" t="s">
        <v>378</v>
      </c>
      <c r="B84" s="396">
        <v>10.5</v>
      </c>
      <c r="C84" s="358" t="s">
        <v>42</v>
      </c>
      <c r="D84" s="359" t="s">
        <v>14</v>
      </c>
      <c r="E84" s="360">
        <v>1</v>
      </c>
      <c r="F84" s="424">
        <v>490464.97</v>
      </c>
      <c r="G84" s="362">
        <f t="shared" si="6"/>
        <v>490465</v>
      </c>
      <c r="J84" s="363"/>
    </row>
    <row r="85" spans="1:10" ht="18" customHeight="1" x14ac:dyDescent="0.3">
      <c r="A85" s="413" t="s">
        <v>382</v>
      </c>
      <c r="B85" s="396">
        <v>10.6</v>
      </c>
      <c r="C85" s="358" t="s">
        <v>381</v>
      </c>
      <c r="D85" s="359" t="s">
        <v>14</v>
      </c>
      <c r="E85" s="360">
        <v>1</v>
      </c>
      <c r="F85" s="424">
        <v>1460457.22</v>
      </c>
      <c r="G85" s="362">
        <f t="shared" si="6"/>
        <v>1460457</v>
      </c>
      <c r="J85" s="363"/>
    </row>
    <row r="86" spans="1:10" x14ac:dyDescent="0.3">
      <c r="A86" s="413"/>
      <c r="B86" s="379"/>
      <c r="C86" s="364" t="s">
        <v>43</v>
      </c>
      <c r="D86" s="374"/>
      <c r="E86" s="375"/>
      <c r="F86" s="425"/>
      <c r="G86" s="357">
        <f>SUM(G80:G85)</f>
        <v>23125419</v>
      </c>
      <c r="J86" s="363"/>
    </row>
    <row r="87" spans="1:10" x14ac:dyDescent="0.3">
      <c r="A87" s="413"/>
      <c r="B87" s="379"/>
      <c r="C87" s="358"/>
      <c r="D87" s="359"/>
      <c r="E87" s="360"/>
      <c r="F87" s="424"/>
      <c r="J87" s="363"/>
    </row>
    <row r="88" spans="1:10" x14ac:dyDescent="0.3">
      <c r="A88" s="448">
        <v>11</v>
      </c>
      <c r="B88" s="449"/>
      <c r="C88" s="377" t="s">
        <v>44</v>
      </c>
      <c r="D88" s="359"/>
      <c r="E88" s="360"/>
      <c r="F88" s="424"/>
      <c r="G88" s="421"/>
      <c r="H88" s="366"/>
      <c r="J88" s="363"/>
    </row>
    <row r="89" spans="1:10" ht="20.399999999999999" x14ac:dyDescent="0.3">
      <c r="A89" s="413" t="s">
        <v>385</v>
      </c>
      <c r="B89" s="396">
        <v>11.1</v>
      </c>
      <c r="C89" s="358" t="s">
        <v>383</v>
      </c>
      <c r="D89" s="359" t="s">
        <v>13</v>
      </c>
      <c r="E89" s="360">
        <v>1196</v>
      </c>
      <c r="F89" s="424">
        <v>64583</v>
      </c>
      <c r="G89" s="362">
        <f t="shared" ref="G89:G95" si="7">+ROUND(E89*F89,0)</f>
        <v>77241268</v>
      </c>
      <c r="J89" s="363"/>
    </row>
    <row r="90" spans="1:10" ht="40.799999999999997" x14ac:dyDescent="0.3">
      <c r="A90" s="413">
        <v>4200</v>
      </c>
      <c r="B90" s="396">
        <v>11.2</v>
      </c>
      <c r="C90" s="358" t="s">
        <v>366</v>
      </c>
      <c r="D90" s="359" t="s">
        <v>21</v>
      </c>
      <c r="E90" s="360">
        <v>58</v>
      </c>
      <c r="F90" s="424">
        <v>1026911</v>
      </c>
      <c r="G90" s="362">
        <f t="shared" si="7"/>
        <v>59560838</v>
      </c>
      <c r="J90" s="363"/>
    </row>
    <row r="91" spans="1:10" ht="20.399999999999999" x14ac:dyDescent="0.3">
      <c r="A91" s="413">
        <v>3867</v>
      </c>
      <c r="B91" s="396">
        <v>11.3</v>
      </c>
      <c r="C91" s="358" t="s">
        <v>365</v>
      </c>
      <c r="D91" s="359" t="s">
        <v>13</v>
      </c>
      <c r="E91" s="360">
        <v>800</v>
      </c>
      <c r="F91" s="424">
        <v>5065</v>
      </c>
      <c r="G91" s="362">
        <f t="shared" si="7"/>
        <v>4052000</v>
      </c>
      <c r="J91" s="363"/>
    </row>
    <row r="92" spans="1:10" ht="21" customHeight="1" x14ac:dyDescent="0.3">
      <c r="A92" s="413" t="s">
        <v>386</v>
      </c>
      <c r="B92" s="396">
        <v>11.4</v>
      </c>
      <c r="C92" s="358" t="s">
        <v>384</v>
      </c>
      <c r="D92" s="359" t="s">
        <v>13</v>
      </c>
      <c r="E92" s="360">
        <v>1000</v>
      </c>
      <c r="F92" s="424">
        <v>10036.84</v>
      </c>
      <c r="G92" s="362">
        <f t="shared" si="7"/>
        <v>10036840</v>
      </c>
      <c r="J92" s="363"/>
    </row>
    <row r="93" spans="1:10" ht="22.95" customHeight="1" x14ac:dyDescent="0.3">
      <c r="A93" s="413" t="s">
        <v>400</v>
      </c>
      <c r="B93" s="396">
        <v>11.5</v>
      </c>
      <c r="C93" s="358" t="s">
        <v>399</v>
      </c>
      <c r="D93" s="359" t="s">
        <v>19</v>
      </c>
      <c r="E93" s="360">
        <v>300</v>
      </c>
      <c r="F93" s="424">
        <v>13956.17</v>
      </c>
      <c r="G93" s="362">
        <f t="shared" si="7"/>
        <v>4186851</v>
      </c>
      <c r="J93" s="363"/>
    </row>
    <row r="94" spans="1:10" ht="20.399999999999999" x14ac:dyDescent="0.3">
      <c r="A94" s="413" t="s">
        <v>397</v>
      </c>
      <c r="B94" s="396">
        <v>11.6</v>
      </c>
      <c r="C94" s="358" t="s">
        <v>398</v>
      </c>
      <c r="D94" s="359" t="s">
        <v>19</v>
      </c>
      <c r="E94" s="360">
        <v>500</v>
      </c>
      <c r="F94" s="424">
        <v>25419.41</v>
      </c>
      <c r="G94" s="362">
        <f t="shared" si="7"/>
        <v>12709705</v>
      </c>
      <c r="J94" s="363"/>
    </row>
    <row r="95" spans="1:10" ht="20.399999999999999" x14ac:dyDescent="0.3">
      <c r="A95" s="413" t="s">
        <v>401</v>
      </c>
      <c r="B95" s="396">
        <v>11.7</v>
      </c>
      <c r="C95" s="358" t="s">
        <v>402</v>
      </c>
      <c r="D95" s="359" t="s">
        <v>334</v>
      </c>
      <c r="E95" s="360">
        <v>8</v>
      </c>
      <c r="F95" s="424">
        <v>436129.65</v>
      </c>
      <c r="G95" s="362">
        <f t="shared" si="7"/>
        <v>3489037</v>
      </c>
      <c r="J95" s="363"/>
    </row>
    <row r="96" spans="1:10" x14ac:dyDescent="0.3">
      <c r="A96" s="413"/>
      <c r="B96" s="379"/>
      <c r="C96" s="364" t="s">
        <v>45</v>
      </c>
      <c r="D96" s="374"/>
      <c r="E96" s="375"/>
      <c r="F96" s="425"/>
      <c r="G96" s="357">
        <f>SUM(G89:G95)</f>
        <v>171276539</v>
      </c>
      <c r="J96" s="363"/>
    </row>
    <row r="97" spans="1:10" x14ac:dyDescent="0.3">
      <c r="A97" s="413"/>
      <c r="B97" s="379"/>
      <c r="C97" s="379"/>
      <c r="D97" s="379"/>
      <c r="E97" s="379"/>
      <c r="F97" s="426"/>
      <c r="G97" s="421"/>
      <c r="J97" s="363"/>
    </row>
    <row r="98" spans="1:10" x14ac:dyDescent="0.3">
      <c r="A98" s="448">
        <v>12</v>
      </c>
      <c r="B98" s="449"/>
      <c r="C98" s="377" t="s">
        <v>46</v>
      </c>
      <c r="D98" s="359" t="s">
        <v>23</v>
      </c>
      <c r="E98" s="360"/>
      <c r="F98" s="424"/>
      <c r="J98" s="363"/>
    </row>
    <row r="99" spans="1:10" ht="38.4" customHeight="1" x14ac:dyDescent="0.3">
      <c r="A99" s="414" t="s">
        <v>403</v>
      </c>
      <c r="B99" s="396">
        <v>12.1</v>
      </c>
      <c r="C99" s="358" t="s">
        <v>379</v>
      </c>
      <c r="D99" s="365" t="s">
        <v>14</v>
      </c>
      <c r="E99" s="360">
        <v>5</v>
      </c>
      <c r="F99" s="424">
        <v>235940.51</v>
      </c>
      <c r="G99" s="362">
        <f>+ROUND(E99*F99,0)</f>
        <v>1179703</v>
      </c>
      <c r="J99" s="363"/>
    </row>
    <row r="100" spans="1:10" ht="20.25" customHeight="1" x14ac:dyDescent="0.3">
      <c r="A100" s="414">
        <v>4675</v>
      </c>
      <c r="B100" s="396">
        <v>12.2</v>
      </c>
      <c r="C100" s="358" t="s">
        <v>367</v>
      </c>
      <c r="D100" s="365" t="s">
        <v>14</v>
      </c>
      <c r="E100" s="360">
        <v>8</v>
      </c>
      <c r="F100" s="424">
        <v>360072</v>
      </c>
      <c r="G100" s="362">
        <f>+ROUND(E100*F100,0)</f>
        <v>2880576</v>
      </c>
    </row>
    <row r="101" spans="1:10" ht="20.25" customHeight="1" x14ac:dyDescent="0.3">
      <c r="A101" s="414">
        <v>7382</v>
      </c>
      <c r="B101" s="396">
        <v>12.3</v>
      </c>
      <c r="C101" s="358" t="s">
        <v>368</v>
      </c>
      <c r="D101" s="365" t="s">
        <v>14</v>
      </c>
      <c r="E101" s="360">
        <v>2</v>
      </c>
      <c r="F101" s="424">
        <v>6247500</v>
      </c>
      <c r="G101" s="362">
        <f>+ROUND(E101*F101,0)</f>
        <v>12495000</v>
      </c>
    </row>
    <row r="102" spans="1:10" ht="20.25" customHeight="1" x14ac:dyDescent="0.3">
      <c r="A102" s="414">
        <v>8406</v>
      </c>
      <c r="B102" s="396">
        <v>12.4</v>
      </c>
      <c r="C102" s="358" t="s">
        <v>369</v>
      </c>
      <c r="D102" s="365" t="s">
        <v>14</v>
      </c>
      <c r="E102" s="360">
        <v>5</v>
      </c>
      <c r="F102" s="424">
        <v>2157279</v>
      </c>
      <c r="G102" s="362">
        <f>+ROUND(E102*F102,0)</f>
        <v>10786395</v>
      </c>
    </row>
    <row r="103" spans="1:10" ht="20.25" customHeight="1" x14ac:dyDescent="0.3">
      <c r="A103" s="414" t="s">
        <v>388</v>
      </c>
      <c r="B103" s="396">
        <v>12.5</v>
      </c>
      <c r="C103" s="358" t="s">
        <v>387</v>
      </c>
      <c r="D103" s="365" t="s">
        <v>19</v>
      </c>
      <c r="E103" s="360">
        <v>60</v>
      </c>
      <c r="F103" s="424">
        <v>377490.68</v>
      </c>
      <c r="G103" s="362">
        <f>+ROUND(E103*F103,0)</f>
        <v>22649441</v>
      </c>
    </row>
    <row r="104" spans="1:10" x14ac:dyDescent="0.3">
      <c r="A104" s="414"/>
      <c r="B104" s="380"/>
      <c r="C104" s="364" t="s">
        <v>46</v>
      </c>
      <c r="D104" s="381"/>
      <c r="E104" s="375"/>
      <c r="F104" s="375"/>
      <c r="G104" s="357">
        <f>SUM(G99:G103)</f>
        <v>49991115</v>
      </c>
      <c r="H104" s="363"/>
    </row>
    <row r="105" spans="1:10" x14ac:dyDescent="0.3">
      <c r="A105" s="416"/>
      <c r="B105" s="417"/>
      <c r="C105" s="417"/>
      <c r="D105" s="417"/>
      <c r="E105" s="417"/>
      <c r="F105" s="417"/>
      <c r="G105" s="368"/>
    </row>
    <row r="106" spans="1:10" x14ac:dyDescent="0.3">
      <c r="A106" s="440" t="s">
        <v>47</v>
      </c>
      <c r="B106" s="441"/>
      <c r="C106" s="441"/>
      <c r="D106" s="441"/>
      <c r="E106" s="441"/>
      <c r="F106" s="441"/>
      <c r="G106" s="410">
        <f>+G21+G25+G31+G36+G40+G45+G59+G65+G77+G96+G104+G86</f>
        <v>630446858</v>
      </c>
    </row>
    <row r="107" spans="1:10" x14ac:dyDescent="0.3">
      <c r="A107" s="367"/>
      <c r="B107" s="367"/>
      <c r="C107" s="367"/>
      <c r="D107" s="367"/>
      <c r="E107" s="367"/>
      <c r="F107" s="399"/>
    </row>
    <row r="108" spans="1:10" x14ac:dyDescent="0.3">
      <c r="A108" s="442" t="s">
        <v>48</v>
      </c>
      <c r="B108" s="443"/>
      <c r="C108" s="443"/>
      <c r="D108" s="443"/>
      <c r="E108" s="444"/>
      <c r="F108" s="369">
        <f>+'PGA - SST'!$M$97</f>
        <v>2.5411213961510457E-2</v>
      </c>
      <c r="G108" s="411">
        <f>+F108*$G$106</f>
        <v>16020420</v>
      </c>
    </row>
    <row r="109" spans="1:10" ht="12.9" customHeight="1" x14ac:dyDescent="0.3">
      <c r="A109" s="445" t="s">
        <v>49</v>
      </c>
      <c r="B109" s="445"/>
      <c r="C109" s="445"/>
      <c r="D109" s="445"/>
      <c r="E109" s="445"/>
      <c r="F109" s="369">
        <f>+PGS!$K$48</f>
        <v>1.1073012596408244E-2</v>
      </c>
      <c r="G109" s="411">
        <f>+F109*$G$106</f>
        <v>6980946</v>
      </c>
    </row>
    <row r="110" spans="1:10" ht="12.9" customHeight="1" x14ac:dyDescent="0.3">
      <c r="A110" s="445" t="s">
        <v>50</v>
      </c>
      <c r="B110" s="445"/>
      <c r="C110" s="445"/>
      <c r="D110" s="445"/>
      <c r="E110" s="445"/>
      <c r="F110" s="369">
        <f>+PMT!$N$32</f>
        <v>1.4891619937298506E-2</v>
      </c>
      <c r="G110" s="411">
        <f>+F110*$G$106</f>
        <v>9388375</v>
      </c>
    </row>
    <row r="111" spans="1:10" ht="12.9" customHeight="1" x14ac:dyDescent="0.3">
      <c r="A111" s="367"/>
      <c r="B111" s="367"/>
      <c r="C111" s="367"/>
      <c r="D111" s="367"/>
      <c r="E111" s="367"/>
      <c r="F111" s="399"/>
    </row>
    <row r="112" spans="1:10" ht="12.9" customHeight="1" x14ac:dyDescent="0.3">
      <c r="A112" s="440" t="s">
        <v>51</v>
      </c>
      <c r="B112" s="441"/>
      <c r="C112" s="441"/>
      <c r="D112" s="441"/>
      <c r="E112" s="441"/>
      <c r="F112" s="441"/>
      <c r="G112" s="410">
        <f>+G108+G109+G110</f>
        <v>32389741</v>
      </c>
    </row>
    <row r="113" spans="1:8" ht="14.25" customHeight="1" x14ac:dyDescent="0.3">
      <c r="A113" s="367"/>
      <c r="B113" s="367"/>
      <c r="C113" s="367"/>
      <c r="D113" s="367"/>
      <c r="E113" s="367"/>
      <c r="F113" s="399"/>
    </row>
    <row r="114" spans="1:8" ht="14.25" customHeight="1" x14ac:dyDescent="0.3">
      <c r="A114" s="438" t="s">
        <v>52</v>
      </c>
      <c r="B114" s="438"/>
      <c r="C114" s="438"/>
      <c r="D114" s="438"/>
      <c r="E114" s="438"/>
      <c r="F114" s="400">
        <f>+'AIU OBRA'!$O$77</f>
        <v>0.2766509924119756</v>
      </c>
      <c r="G114" s="411">
        <f>+F114*$G$106</f>
        <v>174413748.92871186</v>
      </c>
    </row>
    <row r="115" spans="1:8" ht="14.25" customHeight="1" x14ac:dyDescent="0.3">
      <c r="A115" s="438" t="s">
        <v>53</v>
      </c>
      <c r="B115" s="438"/>
      <c r="C115" s="438"/>
      <c r="D115" s="438"/>
      <c r="E115" s="438"/>
      <c r="F115" s="400">
        <f>+'AIU OBRA'!$O$78</f>
        <v>0.01</v>
      </c>
      <c r="G115" s="411">
        <f>+F115*$G$106</f>
        <v>6304468.5800000001</v>
      </c>
      <c r="H115" s="363"/>
    </row>
    <row r="116" spans="1:8" x14ac:dyDescent="0.3">
      <c r="A116" s="435" t="s">
        <v>54</v>
      </c>
      <c r="B116" s="436"/>
      <c r="C116" s="436"/>
      <c r="D116" s="436"/>
      <c r="E116" s="437"/>
      <c r="F116" s="400">
        <f>+'AIU OBRA'!$O$79</f>
        <v>0.05</v>
      </c>
      <c r="G116" s="411">
        <f>+F116*$G$106</f>
        <v>31522342.900000002</v>
      </c>
      <c r="H116" s="363"/>
    </row>
    <row r="117" spans="1:8" x14ac:dyDescent="0.2">
      <c r="A117" s="370"/>
      <c r="B117" s="370"/>
      <c r="C117" s="370"/>
      <c r="D117" s="370"/>
      <c r="E117" s="370"/>
      <c r="F117" s="401"/>
    </row>
    <row r="118" spans="1:8" x14ac:dyDescent="0.3">
      <c r="A118" s="440" t="s">
        <v>55</v>
      </c>
      <c r="B118" s="441"/>
      <c r="C118" s="441"/>
      <c r="D118" s="441"/>
      <c r="E118" s="441"/>
      <c r="F118" s="441"/>
      <c r="G118" s="410">
        <f>SUM(G114:G116)</f>
        <v>212240560.40871188</v>
      </c>
      <c r="H118" s="371"/>
    </row>
    <row r="119" spans="1:8" x14ac:dyDescent="0.3">
      <c r="A119" s="367"/>
      <c r="B119" s="367"/>
      <c r="C119" s="367"/>
      <c r="D119" s="367"/>
      <c r="E119" s="367"/>
      <c r="F119" s="399"/>
      <c r="G119" s="368"/>
    </row>
    <row r="120" spans="1:8" ht="13.2" x14ac:dyDescent="0.3">
      <c r="A120" s="434" t="s">
        <v>56</v>
      </c>
      <c r="B120" s="434"/>
      <c r="C120" s="434"/>
      <c r="D120" s="434"/>
      <c r="E120" s="434"/>
      <c r="F120" s="434"/>
      <c r="G120" s="427">
        <f>+G118+G112+G106</f>
        <v>875077159.40871191</v>
      </c>
    </row>
    <row r="121" spans="1:8" x14ac:dyDescent="0.3">
      <c r="A121" s="433"/>
      <c r="B121" s="433"/>
      <c r="C121" s="433"/>
      <c r="D121" s="433"/>
      <c r="E121" s="433"/>
      <c r="F121" s="402"/>
    </row>
    <row r="129" spans="7:7" x14ac:dyDescent="0.3">
      <c r="G129" s="423"/>
    </row>
  </sheetData>
  <dataConsolidate/>
  <mergeCells count="30">
    <mergeCell ref="A67:B67"/>
    <mergeCell ref="A79:B79"/>
    <mergeCell ref="A88:B88"/>
    <mergeCell ref="A17:F17"/>
    <mergeCell ref="A33:B33"/>
    <mergeCell ref="A38:B38"/>
    <mergeCell ref="A42:B42"/>
    <mergeCell ref="A61:B61"/>
    <mergeCell ref="A47:B47"/>
    <mergeCell ref="A121:E121"/>
    <mergeCell ref="A120:F120"/>
    <mergeCell ref="A116:E116"/>
    <mergeCell ref="A114:E114"/>
    <mergeCell ref="A14:G14"/>
    <mergeCell ref="A106:F106"/>
    <mergeCell ref="A115:E115"/>
    <mergeCell ref="A118:F118"/>
    <mergeCell ref="A108:E108"/>
    <mergeCell ref="A109:E109"/>
    <mergeCell ref="A110:E110"/>
    <mergeCell ref="A112:F112"/>
    <mergeCell ref="A18:B18"/>
    <mergeCell ref="A23:B23"/>
    <mergeCell ref="A27:B27"/>
    <mergeCell ref="A98:B98"/>
    <mergeCell ref="A10:G10"/>
    <mergeCell ref="A11:G11"/>
    <mergeCell ref="A12:G12"/>
    <mergeCell ref="A9:C9"/>
    <mergeCell ref="A13:G13"/>
  </mergeCells>
  <printOptions horizontalCentered="1"/>
  <pageMargins left="0.59055118110236227" right="0.39370078740157483" top="0.59055118110236227" bottom="0.39370078740157483" header="0.31496062992125984" footer="0.31496062992125984"/>
  <pageSetup scale="5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9861D-6C0D-4A74-84DB-87050F184E16}">
  <sheetPr>
    <tabColor theme="4"/>
  </sheetPr>
  <dimension ref="A9:J129"/>
  <sheetViews>
    <sheetView showGridLines="0" tabSelected="1" view="pageBreakPreview" topLeftCell="A8" zoomScaleNormal="100" zoomScaleSheetLayoutView="100" workbookViewId="0">
      <selection activeCell="F23" sqref="F23"/>
    </sheetView>
  </sheetViews>
  <sheetFormatPr baseColWidth="10" defaultColWidth="18.6640625" defaultRowHeight="10.199999999999999" x14ac:dyDescent="0.3"/>
  <cols>
    <col min="1" max="1" width="8.109375" style="415" bestFit="1" customWidth="1"/>
    <col min="2" max="2" width="4.6640625" style="350" customWidth="1"/>
    <col min="3" max="3" width="50" style="350" customWidth="1"/>
    <col min="4" max="4" width="8.33203125" style="350" customWidth="1"/>
    <col min="5" max="5" width="11.44140625" style="351" bestFit="1" customWidth="1"/>
    <col min="6" max="6" width="20.44140625" style="398" bestFit="1" customWidth="1"/>
    <col min="7" max="7" width="24.88671875" style="352" customWidth="1"/>
    <col min="8" max="8" width="19.6640625" style="350" bestFit="1" customWidth="1"/>
    <col min="9" max="214" width="18.6640625" style="350"/>
    <col min="215" max="215" width="7.88671875" style="350" customWidth="1"/>
    <col min="216" max="216" width="55" style="350" customWidth="1"/>
    <col min="217" max="217" width="7" style="350" bestFit="1" customWidth="1"/>
    <col min="218" max="218" width="9.33203125" style="350" bestFit="1" customWidth="1"/>
    <col min="219" max="219" width="14.44140625" style="350" bestFit="1" customWidth="1"/>
    <col min="220" max="220" width="19" style="350" bestFit="1" customWidth="1"/>
    <col min="221" max="221" width="17" style="350" customWidth="1"/>
    <col min="222" max="223" width="18.6640625" style="350" customWidth="1"/>
    <col min="224" max="470" width="18.6640625" style="350"/>
    <col min="471" max="471" width="7.88671875" style="350" customWidth="1"/>
    <col min="472" max="472" width="55" style="350" customWidth="1"/>
    <col min="473" max="473" width="7" style="350" bestFit="1" customWidth="1"/>
    <col min="474" max="474" width="9.33203125" style="350" bestFit="1" customWidth="1"/>
    <col min="475" max="475" width="14.44140625" style="350" bestFit="1" customWidth="1"/>
    <col min="476" max="476" width="19" style="350" bestFit="1" customWidth="1"/>
    <col min="477" max="477" width="17" style="350" customWidth="1"/>
    <col min="478" max="479" width="18.6640625" style="350" customWidth="1"/>
    <col min="480" max="726" width="18.6640625" style="350"/>
    <col min="727" max="727" width="7.88671875" style="350" customWidth="1"/>
    <col min="728" max="728" width="55" style="350" customWidth="1"/>
    <col min="729" max="729" width="7" style="350" bestFit="1" customWidth="1"/>
    <col min="730" max="730" width="9.33203125" style="350" bestFit="1" customWidth="1"/>
    <col min="731" max="731" width="14.44140625" style="350" bestFit="1" customWidth="1"/>
    <col min="732" max="732" width="19" style="350" bestFit="1" customWidth="1"/>
    <col min="733" max="733" width="17" style="350" customWidth="1"/>
    <col min="734" max="735" width="18.6640625" style="350" customWidth="1"/>
    <col min="736" max="982" width="18.6640625" style="350"/>
    <col min="983" max="983" width="7.88671875" style="350" customWidth="1"/>
    <col min="984" max="984" width="55" style="350" customWidth="1"/>
    <col min="985" max="985" width="7" style="350" bestFit="1" customWidth="1"/>
    <col min="986" max="986" width="9.33203125" style="350" bestFit="1" customWidth="1"/>
    <col min="987" max="987" width="14.44140625" style="350" bestFit="1" customWidth="1"/>
    <col min="988" max="988" width="19" style="350" bestFit="1" customWidth="1"/>
    <col min="989" max="989" width="17" style="350" customWidth="1"/>
    <col min="990" max="991" width="18.6640625" style="350" customWidth="1"/>
    <col min="992" max="1238" width="18.6640625" style="350"/>
    <col min="1239" max="1239" width="7.88671875" style="350" customWidth="1"/>
    <col min="1240" max="1240" width="55" style="350" customWidth="1"/>
    <col min="1241" max="1241" width="7" style="350" bestFit="1" customWidth="1"/>
    <col min="1242" max="1242" width="9.33203125" style="350" bestFit="1" customWidth="1"/>
    <col min="1243" max="1243" width="14.44140625" style="350" bestFit="1" customWidth="1"/>
    <col min="1244" max="1244" width="19" style="350" bestFit="1" customWidth="1"/>
    <col min="1245" max="1245" width="17" style="350" customWidth="1"/>
    <col min="1246" max="1247" width="18.6640625" style="350" customWidth="1"/>
    <col min="1248" max="1494" width="18.6640625" style="350"/>
    <col min="1495" max="1495" width="7.88671875" style="350" customWidth="1"/>
    <col min="1496" max="1496" width="55" style="350" customWidth="1"/>
    <col min="1497" max="1497" width="7" style="350" bestFit="1" customWidth="1"/>
    <col min="1498" max="1498" width="9.33203125" style="350" bestFit="1" customWidth="1"/>
    <col min="1499" max="1499" width="14.44140625" style="350" bestFit="1" customWidth="1"/>
    <col min="1500" max="1500" width="19" style="350" bestFit="1" customWidth="1"/>
    <col min="1501" max="1501" width="17" style="350" customWidth="1"/>
    <col min="1502" max="1503" width="18.6640625" style="350" customWidth="1"/>
    <col min="1504" max="1750" width="18.6640625" style="350"/>
    <col min="1751" max="1751" width="7.88671875" style="350" customWidth="1"/>
    <col min="1752" max="1752" width="55" style="350" customWidth="1"/>
    <col min="1753" max="1753" width="7" style="350" bestFit="1" customWidth="1"/>
    <col min="1754" max="1754" width="9.33203125" style="350" bestFit="1" customWidth="1"/>
    <col min="1755" max="1755" width="14.44140625" style="350" bestFit="1" customWidth="1"/>
    <col min="1756" max="1756" width="19" style="350" bestFit="1" customWidth="1"/>
    <col min="1757" max="1757" width="17" style="350" customWidth="1"/>
    <col min="1758" max="1759" width="18.6640625" style="350" customWidth="1"/>
    <col min="1760" max="2006" width="18.6640625" style="350"/>
    <col min="2007" max="2007" width="7.88671875" style="350" customWidth="1"/>
    <col min="2008" max="2008" width="55" style="350" customWidth="1"/>
    <col min="2009" max="2009" width="7" style="350" bestFit="1" customWidth="1"/>
    <col min="2010" max="2010" width="9.33203125" style="350" bestFit="1" customWidth="1"/>
    <col min="2011" max="2011" width="14.44140625" style="350" bestFit="1" customWidth="1"/>
    <col min="2012" max="2012" width="19" style="350" bestFit="1" customWidth="1"/>
    <col min="2013" max="2013" width="17" style="350" customWidth="1"/>
    <col min="2014" max="2015" width="18.6640625" style="350" customWidth="1"/>
    <col min="2016" max="2262" width="18.6640625" style="350"/>
    <col min="2263" max="2263" width="7.88671875" style="350" customWidth="1"/>
    <col min="2264" max="2264" width="55" style="350" customWidth="1"/>
    <col min="2265" max="2265" width="7" style="350" bestFit="1" customWidth="1"/>
    <col min="2266" max="2266" width="9.33203125" style="350" bestFit="1" customWidth="1"/>
    <col min="2267" max="2267" width="14.44140625" style="350" bestFit="1" customWidth="1"/>
    <col min="2268" max="2268" width="19" style="350" bestFit="1" customWidth="1"/>
    <col min="2269" max="2269" width="17" style="350" customWidth="1"/>
    <col min="2270" max="2271" width="18.6640625" style="350" customWidth="1"/>
    <col min="2272" max="2518" width="18.6640625" style="350"/>
    <col min="2519" max="2519" width="7.88671875" style="350" customWidth="1"/>
    <col min="2520" max="2520" width="55" style="350" customWidth="1"/>
    <col min="2521" max="2521" width="7" style="350" bestFit="1" customWidth="1"/>
    <col min="2522" max="2522" width="9.33203125" style="350" bestFit="1" customWidth="1"/>
    <col min="2523" max="2523" width="14.44140625" style="350" bestFit="1" customWidth="1"/>
    <col min="2524" max="2524" width="19" style="350" bestFit="1" customWidth="1"/>
    <col min="2525" max="2525" width="17" style="350" customWidth="1"/>
    <col min="2526" max="2527" width="18.6640625" style="350" customWidth="1"/>
    <col min="2528" max="2774" width="18.6640625" style="350"/>
    <col min="2775" max="2775" width="7.88671875" style="350" customWidth="1"/>
    <col min="2776" max="2776" width="55" style="350" customWidth="1"/>
    <col min="2777" max="2777" width="7" style="350" bestFit="1" customWidth="1"/>
    <col min="2778" max="2778" width="9.33203125" style="350" bestFit="1" customWidth="1"/>
    <col min="2779" max="2779" width="14.44140625" style="350" bestFit="1" customWidth="1"/>
    <col min="2780" max="2780" width="19" style="350" bestFit="1" customWidth="1"/>
    <col min="2781" max="2781" width="17" style="350" customWidth="1"/>
    <col min="2782" max="2783" width="18.6640625" style="350" customWidth="1"/>
    <col min="2784" max="3030" width="18.6640625" style="350"/>
    <col min="3031" max="3031" width="7.88671875" style="350" customWidth="1"/>
    <col min="3032" max="3032" width="55" style="350" customWidth="1"/>
    <col min="3033" max="3033" width="7" style="350" bestFit="1" customWidth="1"/>
    <col min="3034" max="3034" width="9.33203125" style="350" bestFit="1" customWidth="1"/>
    <col min="3035" max="3035" width="14.44140625" style="350" bestFit="1" customWidth="1"/>
    <col min="3036" max="3036" width="19" style="350" bestFit="1" customWidth="1"/>
    <col min="3037" max="3037" width="17" style="350" customWidth="1"/>
    <col min="3038" max="3039" width="18.6640625" style="350" customWidth="1"/>
    <col min="3040" max="3286" width="18.6640625" style="350"/>
    <col min="3287" max="3287" width="7.88671875" style="350" customWidth="1"/>
    <col min="3288" max="3288" width="55" style="350" customWidth="1"/>
    <col min="3289" max="3289" width="7" style="350" bestFit="1" customWidth="1"/>
    <col min="3290" max="3290" width="9.33203125" style="350" bestFit="1" customWidth="1"/>
    <col min="3291" max="3291" width="14.44140625" style="350" bestFit="1" customWidth="1"/>
    <col min="3292" max="3292" width="19" style="350" bestFit="1" customWidth="1"/>
    <col min="3293" max="3293" width="17" style="350" customWidth="1"/>
    <col min="3294" max="3295" width="18.6640625" style="350" customWidth="1"/>
    <col min="3296" max="3542" width="18.6640625" style="350"/>
    <col min="3543" max="3543" width="7.88671875" style="350" customWidth="1"/>
    <col min="3544" max="3544" width="55" style="350" customWidth="1"/>
    <col min="3545" max="3545" width="7" style="350" bestFit="1" customWidth="1"/>
    <col min="3546" max="3546" width="9.33203125" style="350" bestFit="1" customWidth="1"/>
    <col min="3547" max="3547" width="14.44140625" style="350" bestFit="1" customWidth="1"/>
    <col min="3548" max="3548" width="19" style="350" bestFit="1" customWidth="1"/>
    <col min="3549" max="3549" width="17" style="350" customWidth="1"/>
    <col min="3550" max="3551" width="18.6640625" style="350" customWidth="1"/>
    <col min="3552" max="3798" width="18.6640625" style="350"/>
    <col min="3799" max="3799" width="7.88671875" style="350" customWidth="1"/>
    <col min="3800" max="3800" width="55" style="350" customWidth="1"/>
    <col min="3801" max="3801" width="7" style="350" bestFit="1" customWidth="1"/>
    <col min="3802" max="3802" width="9.33203125" style="350" bestFit="1" customWidth="1"/>
    <col min="3803" max="3803" width="14.44140625" style="350" bestFit="1" customWidth="1"/>
    <col min="3804" max="3804" width="19" style="350" bestFit="1" customWidth="1"/>
    <col min="3805" max="3805" width="17" style="350" customWidth="1"/>
    <col min="3806" max="3807" width="18.6640625" style="350" customWidth="1"/>
    <col min="3808" max="4054" width="18.6640625" style="350"/>
    <col min="4055" max="4055" width="7.88671875" style="350" customWidth="1"/>
    <col min="4056" max="4056" width="55" style="350" customWidth="1"/>
    <col min="4057" max="4057" width="7" style="350" bestFit="1" customWidth="1"/>
    <col min="4058" max="4058" width="9.33203125" style="350" bestFit="1" customWidth="1"/>
    <col min="4059" max="4059" width="14.44140625" style="350" bestFit="1" customWidth="1"/>
    <col min="4060" max="4060" width="19" style="350" bestFit="1" customWidth="1"/>
    <col min="4061" max="4061" width="17" style="350" customWidth="1"/>
    <col min="4062" max="4063" width="18.6640625" style="350" customWidth="1"/>
    <col min="4064" max="4310" width="18.6640625" style="350"/>
    <col min="4311" max="4311" width="7.88671875" style="350" customWidth="1"/>
    <col min="4312" max="4312" width="55" style="350" customWidth="1"/>
    <col min="4313" max="4313" width="7" style="350" bestFit="1" customWidth="1"/>
    <col min="4314" max="4314" width="9.33203125" style="350" bestFit="1" customWidth="1"/>
    <col min="4315" max="4315" width="14.44140625" style="350" bestFit="1" customWidth="1"/>
    <col min="4316" max="4316" width="19" style="350" bestFit="1" customWidth="1"/>
    <col min="4317" max="4317" width="17" style="350" customWidth="1"/>
    <col min="4318" max="4319" width="18.6640625" style="350" customWidth="1"/>
    <col min="4320" max="4566" width="18.6640625" style="350"/>
    <col min="4567" max="4567" width="7.88671875" style="350" customWidth="1"/>
    <col min="4568" max="4568" width="55" style="350" customWidth="1"/>
    <col min="4569" max="4569" width="7" style="350" bestFit="1" customWidth="1"/>
    <col min="4570" max="4570" width="9.33203125" style="350" bestFit="1" customWidth="1"/>
    <col min="4571" max="4571" width="14.44140625" style="350" bestFit="1" customWidth="1"/>
    <col min="4572" max="4572" width="19" style="350" bestFit="1" customWidth="1"/>
    <col min="4573" max="4573" width="17" style="350" customWidth="1"/>
    <col min="4574" max="4575" width="18.6640625" style="350" customWidth="1"/>
    <col min="4576" max="4822" width="18.6640625" style="350"/>
    <col min="4823" max="4823" width="7.88671875" style="350" customWidth="1"/>
    <col min="4824" max="4824" width="55" style="350" customWidth="1"/>
    <col min="4825" max="4825" width="7" style="350" bestFit="1" customWidth="1"/>
    <col min="4826" max="4826" width="9.33203125" style="350" bestFit="1" customWidth="1"/>
    <col min="4827" max="4827" width="14.44140625" style="350" bestFit="1" customWidth="1"/>
    <col min="4828" max="4828" width="19" style="350" bestFit="1" customWidth="1"/>
    <col min="4829" max="4829" width="17" style="350" customWidth="1"/>
    <col min="4830" max="4831" width="18.6640625" style="350" customWidth="1"/>
    <col min="4832" max="5078" width="18.6640625" style="350"/>
    <col min="5079" max="5079" width="7.88671875" style="350" customWidth="1"/>
    <col min="5080" max="5080" width="55" style="350" customWidth="1"/>
    <col min="5081" max="5081" width="7" style="350" bestFit="1" customWidth="1"/>
    <col min="5082" max="5082" width="9.33203125" style="350" bestFit="1" customWidth="1"/>
    <col min="5083" max="5083" width="14.44140625" style="350" bestFit="1" customWidth="1"/>
    <col min="5084" max="5084" width="19" style="350" bestFit="1" customWidth="1"/>
    <col min="5085" max="5085" width="17" style="350" customWidth="1"/>
    <col min="5086" max="5087" width="18.6640625" style="350" customWidth="1"/>
    <col min="5088" max="5334" width="18.6640625" style="350"/>
    <col min="5335" max="5335" width="7.88671875" style="350" customWidth="1"/>
    <col min="5336" max="5336" width="55" style="350" customWidth="1"/>
    <col min="5337" max="5337" width="7" style="350" bestFit="1" customWidth="1"/>
    <col min="5338" max="5338" width="9.33203125" style="350" bestFit="1" customWidth="1"/>
    <col min="5339" max="5339" width="14.44140625" style="350" bestFit="1" customWidth="1"/>
    <col min="5340" max="5340" width="19" style="350" bestFit="1" customWidth="1"/>
    <col min="5341" max="5341" width="17" style="350" customWidth="1"/>
    <col min="5342" max="5343" width="18.6640625" style="350" customWidth="1"/>
    <col min="5344" max="5590" width="18.6640625" style="350"/>
    <col min="5591" max="5591" width="7.88671875" style="350" customWidth="1"/>
    <col min="5592" max="5592" width="55" style="350" customWidth="1"/>
    <col min="5593" max="5593" width="7" style="350" bestFit="1" customWidth="1"/>
    <col min="5594" max="5594" width="9.33203125" style="350" bestFit="1" customWidth="1"/>
    <col min="5595" max="5595" width="14.44140625" style="350" bestFit="1" customWidth="1"/>
    <col min="5596" max="5596" width="19" style="350" bestFit="1" customWidth="1"/>
    <col min="5597" max="5597" width="17" style="350" customWidth="1"/>
    <col min="5598" max="5599" width="18.6640625" style="350" customWidth="1"/>
    <col min="5600" max="5846" width="18.6640625" style="350"/>
    <col min="5847" max="5847" width="7.88671875" style="350" customWidth="1"/>
    <col min="5848" max="5848" width="55" style="350" customWidth="1"/>
    <col min="5849" max="5849" width="7" style="350" bestFit="1" customWidth="1"/>
    <col min="5850" max="5850" width="9.33203125" style="350" bestFit="1" customWidth="1"/>
    <col min="5851" max="5851" width="14.44140625" style="350" bestFit="1" customWidth="1"/>
    <col min="5852" max="5852" width="19" style="350" bestFit="1" customWidth="1"/>
    <col min="5853" max="5853" width="17" style="350" customWidth="1"/>
    <col min="5854" max="5855" width="18.6640625" style="350" customWidth="1"/>
    <col min="5856" max="6102" width="18.6640625" style="350"/>
    <col min="6103" max="6103" width="7.88671875" style="350" customWidth="1"/>
    <col min="6104" max="6104" width="55" style="350" customWidth="1"/>
    <col min="6105" max="6105" width="7" style="350" bestFit="1" customWidth="1"/>
    <col min="6106" max="6106" width="9.33203125" style="350" bestFit="1" customWidth="1"/>
    <col min="6107" max="6107" width="14.44140625" style="350" bestFit="1" customWidth="1"/>
    <col min="6108" max="6108" width="19" style="350" bestFit="1" customWidth="1"/>
    <col min="6109" max="6109" width="17" style="350" customWidth="1"/>
    <col min="6110" max="6111" width="18.6640625" style="350" customWidth="1"/>
    <col min="6112" max="6358" width="18.6640625" style="350"/>
    <col min="6359" max="6359" width="7.88671875" style="350" customWidth="1"/>
    <col min="6360" max="6360" width="55" style="350" customWidth="1"/>
    <col min="6361" max="6361" width="7" style="350" bestFit="1" customWidth="1"/>
    <col min="6362" max="6362" width="9.33203125" style="350" bestFit="1" customWidth="1"/>
    <col min="6363" max="6363" width="14.44140625" style="350" bestFit="1" customWidth="1"/>
    <col min="6364" max="6364" width="19" style="350" bestFit="1" customWidth="1"/>
    <col min="6365" max="6365" width="17" style="350" customWidth="1"/>
    <col min="6366" max="6367" width="18.6640625" style="350" customWidth="1"/>
    <col min="6368" max="6614" width="18.6640625" style="350"/>
    <col min="6615" max="6615" width="7.88671875" style="350" customWidth="1"/>
    <col min="6616" max="6616" width="55" style="350" customWidth="1"/>
    <col min="6617" max="6617" width="7" style="350" bestFit="1" customWidth="1"/>
    <col min="6618" max="6618" width="9.33203125" style="350" bestFit="1" customWidth="1"/>
    <col min="6619" max="6619" width="14.44140625" style="350" bestFit="1" customWidth="1"/>
    <col min="6620" max="6620" width="19" style="350" bestFit="1" customWidth="1"/>
    <col min="6621" max="6621" width="17" style="350" customWidth="1"/>
    <col min="6622" max="6623" width="18.6640625" style="350" customWidth="1"/>
    <col min="6624" max="6870" width="18.6640625" style="350"/>
    <col min="6871" max="6871" width="7.88671875" style="350" customWidth="1"/>
    <col min="6872" max="6872" width="55" style="350" customWidth="1"/>
    <col min="6873" max="6873" width="7" style="350" bestFit="1" customWidth="1"/>
    <col min="6874" max="6874" width="9.33203125" style="350" bestFit="1" customWidth="1"/>
    <col min="6875" max="6875" width="14.44140625" style="350" bestFit="1" customWidth="1"/>
    <col min="6876" max="6876" width="19" style="350" bestFit="1" customWidth="1"/>
    <col min="6877" max="6877" width="17" style="350" customWidth="1"/>
    <col min="6878" max="6879" width="18.6640625" style="350" customWidth="1"/>
    <col min="6880" max="7126" width="18.6640625" style="350"/>
    <col min="7127" max="7127" width="7.88671875" style="350" customWidth="1"/>
    <col min="7128" max="7128" width="55" style="350" customWidth="1"/>
    <col min="7129" max="7129" width="7" style="350" bestFit="1" customWidth="1"/>
    <col min="7130" max="7130" width="9.33203125" style="350" bestFit="1" customWidth="1"/>
    <col min="7131" max="7131" width="14.44140625" style="350" bestFit="1" customWidth="1"/>
    <col min="7132" max="7132" width="19" style="350" bestFit="1" customWidth="1"/>
    <col min="7133" max="7133" width="17" style="350" customWidth="1"/>
    <col min="7134" max="7135" width="18.6640625" style="350" customWidth="1"/>
    <col min="7136" max="7382" width="18.6640625" style="350"/>
    <col min="7383" max="7383" width="7.88671875" style="350" customWidth="1"/>
    <col min="7384" max="7384" width="55" style="350" customWidth="1"/>
    <col min="7385" max="7385" width="7" style="350" bestFit="1" customWidth="1"/>
    <col min="7386" max="7386" width="9.33203125" style="350" bestFit="1" customWidth="1"/>
    <col min="7387" max="7387" width="14.44140625" style="350" bestFit="1" customWidth="1"/>
    <col min="7388" max="7388" width="19" style="350" bestFit="1" customWidth="1"/>
    <col min="7389" max="7389" width="17" style="350" customWidth="1"/>
    <col min="7390" max="7391" width="18.6640625" style="350" customWidth="1"/>
    <col min="7392" max="7638" width="18.6640625" style="350"/>
    <col min="7639" max="7639" width="7.88671875" style="350" customWidth="1"/>
    <col min="7640" max="7640" width="55" style="350" customWidth="1"/>
    <col min="7641" max="7641" width="7" style="350" bestFit="1" customWidth="1"/>
    <col min="7642" max="7642" width="9.33203125" style="350" bestFit="1" customWidth="1"/>
    <col min="7643" max="7643" width="14.44140625" style="350" bestFit="1" customWidth="1"/>
    <col min="7644" max="7644" width="19" style="350" bestFit="1" customWidth="1"/>
    <col min="7645" max="7645" width="17" style="350" customWidth="1"/>
    <col min="7646" max="7647" width="18.6640625" style="350" customWidth="1"/>
    <col min="7648" max="7894" width="18.6640625" style="350"/>
    <col min="7895" max="7895" width="7.88671875" style="350" customWidth="1"/>
    <col min="7896" max="7896" width="55" style="350" customWidth="1"/>
    <col min="7897" max="7897" width="7" style="350" bestFit="1" customWidth="1"/>
    <col min="7898" max="7898" width="9.33203125" style="350" bestFit="1" customWidth="1"/>
    <col min="7899" max="7899" width="14.44140625" style="350" bestFit="1" customWidth="1"/>
    <col min="7900" max="7900" width="19" style="350" bestFit="1" customWidth="1"/>
    <col min="7901" max="7901" width="17" style="350" customWidth="1"/>
    <col min="7902" max="7903" width="18.6640625" style="350" customWidth="1"/>
    <col min="7904" max="8150" width="18.6640625" style="350"/>
    <col min="8151" max="8151" width="7.88671875" style="350" customWidth="1"/>
    <col min="8152" max="8152" width="55" style="350" customWidth="1"/>
    <col min="8153" max="8153" width="7" style="350" bestFit="1" customWidth="1"/>
    <col min="8154" max="8154" width="9.33203125" style="350" bestFit="1" customWidth="1"/>
    <col min="8155" max="8155" width="14.44140625" style="350" bestFit="1" customWidth="1"/>
    <col min="8156" max="8156" width="19" style="350" bestFit="1" customWidth="1"/>
    <col min="8157" max="8157" width="17" style="350" customWidth="1"/>
    <col min="8158" max="8159" width="18.6640625" style="350" customWidth="1"/>
    <col min="8160" max="8406" width="18.6640625" style="350"/>
    <col min="8407" max="8407" width="7.88671875" style="350" customWidth="1"/>
    <col min="8408" max="8408" width="55" style="350" customWidth="1"/>
    <col min="8409" max="8409" width="7" style="350" bestFit="1" customWidth="1"/>
    <col min="8410" max="8410" width="9.33203125" style="350" bestFit="1" customWidth="1"/>
    <col min="8411" max="8411" width="14.44140625" style="350" bestFit="1" customWidth="1"/>
    <col min="8412" max="8412" width="19" style="350" bestFit="1" customWidth="1"/>
    <col min="8413" max="8413" width="17" style="350" customWidth="1"/>
    <col min="8414" max="8415" width="18.6640625" style="350" customWidth="1"/>
    <col min="8416" max="8662" width="18.6640625" style="350"/>
    <col min="8663" max="8663" width="7.88671875" style="350" customWidth="1"/>
    <col min="8664" max="8664" width="55" style="350" customWidth="1"/>
    <col min="8665" max="8665" width="7" style="350" bestFit="1" customWidth="1"/>
    <col min="8666" max="8666" width="9.33203125" style="350" bestFit="1" customWidth="1"/>
    <col min="8667" max="8667" width="14.44140625" style="350" bestFit="1" customWidth="1"/>
    <col min="8668" max="8668" width="19" style="350" bestFit="1" customWidth="1"/>
    <col min="8669" max="8669" width="17" style="350" customWidth="1"/>
    <col min="8670" max="8671" width="18.6640625" style="350" customWidth="1"/>
    <col min="8672" max="8918" width="18.6640625" style="350"/>
    <col min="8919" max="8919" width="7.88671875" style="350" customWidth="1"/>
    <col min="8920" max="8920" width="55" style="350" customWidth="1"/>
    <col min="8921" max="8921" width="7" style="350" bestFit="1" customWidth="1"/>
    <col min="8922" max="8922" width="9.33203125" style="350" bestFit="1" customWidth="1"/>
    <col min="8923" max="8923" width="14.44140625" style="350" bestFit="1" customWidth="1"/>
    <col min="8924" max="8924" width="19" style="350" bestFit="1" customWidth="1"/>
    <col min="8925" max="8925" width="17" style="350" customWidth="1"/>
    <col min="8926" max="8927" width="18.6640625" style="350" customWidth="1"/>
    <col min="8928" max="9174" width="18.6640625" style="350"/>
    <col min="9175" max="9175" width="7.88671875" style="350" customWidth="1"/>
    <col min="9176" max="9176" width="55" style="350" customWidth="1"/>
    <col min="9177" max="9177" width="7" style="350" bestFit="1" customWidth="1"/>
    <col min="9178" max="9178" width="9.33203125" style="350" bestFit="1" customWidth="1"/>
    <col min="9179" max="9179" width="14.44140625" style="350" bestFit="1" customWidth="1"/>
    <col min="9180" max="9180" width="19" style="350" bestFit="1" customWidth="1"/>
    <col min="9181" max="9181" width="17" style="350" customWidth="1"/>
    <col min="9182" max="9183" width="18.6640625" style="350" customWidth="1"/>
    <col min="9184" max="9430" width="18.6640625" style="350"/>
    <col min="9431" max="9431" width="7.88671875" style="350" customWidth="1"/>
    <col min="9432" max="9432" width="55" style="350" customWidth="1"/>
    <col min="9433" max="9433" width="7" style="350" bestFit="1" customWidth="1"/>
    <col min="9434" max="9434" width="9.33203125" style="350" bestFit="1" customWidth="1"/>
    <col min="9435" max="9435" width="14.44140625" style="350" bestFit="1" customWidth="1"/>
    <col min="9436" max="9436" width="19" style="350" bestFit="1" customWidth="1"/>
    <col min="9437" max="9437" width="17" style="350" customWidth="1"/>
    <col min="9438" max="9439" width="18.6640625" style="350" customWidth="1"/>
    <col min="9440" max="9686" width="18.6640625" style="350"/>
    <col min="9687" max="9687" width="7.88671875" style="350" customWidth="1"/>
    <col min="9688" max="9688" width="55" style="350" customWidth="1"/>
    <col min="9689" max="9689" width="7" style="350" bestFit="1" customWidth="1"/>
    <col min="9690" max="9690" width="9.33203125" style="350" bestFit="1" customWidth="1"/>
    <col min="9691" max="9691" width="14.44140625" style="350" bestFit="1" customWidth="1"/>
    <col min="9692" max="9692" width="19" style="350" bestFit="1" customWidth="1"/>
    <col min="9693" max="9693" width="17" style="350" customWidth="1"/>
    <col min="9694" max="9695" width="18.6640625" style="350" customWidth="1"/>
    <col min="9696" max="9942" width="18.6640625" style="350"/>
    <col min="9943" max="9943" width="7.88671875" style="350" customWidth="1"/>
    <col min="9944" max="9944" width="55" style="350" customWidth="1"/>
    <col min="9945" max="9945" width="7" style="350" bestFit="1" customWidth="1"/>
    <col min="9946" max="9946" width="9.33203125" style="350" bestFit="1" customWidth="1"/>
    <col min="9947" max="9947" width="14.44140625" style="350" bestFit="1" customWidth="1"/>
    <col min="9948" max="9948" width="19" style="350" bestFit="1" customWidth="1"/>
    <col min="9949" max="9949" width="17" style="350" customWidth="1"/>
    <col min="9950" max="9951" width="18.6640625" style="350" customWidth="1"/>
    <col min="9952" max="10198" width="18.6640625" style="350"/>
    <col min="10199" max="10199" width="7.88671875" style="350" customWidth="1"/>
    <col min="10200" max="10200" width="55" style="350" customWidth="1"/>
    <col min="10201" max="10201" width="7" style="350" bestFit="1" customWidth="1"/>
    <col min="10202" max="10202" width="9.33203125" style="350" bestFit="1" customWidth="1"/>
    <col min="10203" max="10203" width="14.44140625" style="350" bestFit="1" customWidth="1"/>
    <col min="10204" max="10204" width="19" style="350" bestFit="1" customWidth="1"/>
    <col min="10205" max="10205" width="17" style="350" customWidth="1"/>
    <col min="10206" max="10207" width="18.6640625" style="350" customWidth="1"/>
    <col min="10208" max="10454" width="18.6640625" style="350"/>
    <col min="10455" max="10455" width="7.88671875" style="350" customWidth="1"/>
    <col min="10456" max="10456" width="55" style="350" customWidth="1"/>
    <col min="10457" max="10457" width="7" style="350" bestFit="1" customWidth="1"/>
    <col min="10458" max="10458" width="9.33203125" style="350" bestFit="1" customWidth="1"/>
    <col min="10459" max="10459" width="14.44140625" style="350" bestFit="1" customWidth="1"/>
    <col min="10460" max="10460" width="19" style="350" bestFit="1" customWidth="1"/>
    <col min="10461" max="10461" width="17" style="350" customWidth="1"/>
    <col min="10462" max="10463" width="18.6640625" style="350" customWidth="1"/>
    <col min="10464" max="10710" width="18.6640625" style="350"/>
    <col min="10711" max="10711" width="7.88671875" style="350" customWidth="1"/>
    <col min="10712" max="10712" width="55" style="350" customWidth="1"/>
    <col min="10713" max="10713" width="7" style="350" bestFit="1" customWidth="1"/>
    <col min="10714" max="10714" width="9.33203125" style="350" bestFit="1" customWidth="1"/>
    <col min="10715" max="10715" width="14.44140625" style="350" bestFit="1" customWidth="1"/>
    <col min="10716" max="10716" width="19" style="350" bestFit="1" customWidth="1"/>
    <col min="10717" max="10717" width="17" style="350" customWidth="1"/>
    <col min="10718" max="10719" width="18.6640625" style="350" customWidth="1"/>
    <col min="10720" max="10966" width="18.6640625" style="350"/>
    <col min="10967" max="10967" width="7.88671875" style="350" customWidth="1"/>
    <col min="10968" max="10968" width="55" style="350" customWidth="1"/>
    <col min="10969" max="10969" width="7" style="350" bestFit="1" customWidth="1"/>
    <col min="10970" max="10970" width="9.33203125" style="350" bestFit="1" customWidth="1"/>
    <col min="10971" max="10971" width="14.44140625" style="350" bestFit="1" customWidth="1"/>
    <col min="10972" max="10972" width="19" style="350" bestFit="1" customWidth="1"/>
    <col min="10973" max="10973" width="17" style="350" customWidth="1"/>
    <col min="10974" max="10975" width="18.6640625" style="350" customWidth="1"/>
    <col min="10976" max="11222" width="18.6640625" style="350"/>
    <col min="11223" max="11223" width="7.88671875" style="350" customWidth="1"/>
    <col min="11224" max="11224" width="55" style="350" customWidth="1"/>
    <col min="11225" max="11225" width="7" style="350" bestFit="1" customWidth="1"/>
    <col min="11226" max="11226" width="9.33203125" style="350" bestFit="1" customWidth="1"/>
    <col min="11227" max="11227" width="14.44140625" style="350" bestFit="1" customWidth="1"/>
    <col min="11228" max="11228" width="19" style="350" bestFit="1" customWidth="1"/>
    <col min="11229" max="11229" width="17" style="350" customWidth="1"/>
    <col min="11230" max="11231" width="18.6640625" style="350" customWidth="1"/>
    <col min="11232" max="11478" width="18.6640625" style="350"/>
    <col min="11479" max="11479" width="7.88671875" style="350" customWidth="1"/>
    <col min="11480" max="11480" width="55" style="350" customWidth="1"/>
    <col min="11481" max="11481" width="7" style="350" bestFit="1" customWidth="1"/>
    <col min="11482" max="11482" width="9.33203125" style="350" bestFit="1" customWidth="1"/>
    <col min="11483" max="11483" width="14.44140625" style="350" bestFit="1" customWidth="1"/>
    <col min="11484" max="11484" width="19" style="350" bestFit="1" customWidth="1"/>
    <col min="11485" max="11485" width="17" style="350" customWidth="1"/>
    <col min="11486" max="11487" width="18.6640625" style="350" customWidth="1"/>
    <col min="11488" max="11734" width="18.6640625" style="350"/>
    <col min="11735" max="11735" width="7.88671875" style="350" customWidth="1"/>
    <col min="11736" max="11736" width="55" style="350" customWidth="1"/>
    <col min="11737" max="11737" width="7" style="350" bestFit="1" customWidth="1"/>
    <col min="11738" max="11738" width="9.33203125" style="350" bestFit="1" customWidth="1"/>
    <col min="11739" max="11739" width="14.44140625" style="350" bestFit="1" customWidth="1"/>
    <col min="11740" max="11740" width="19" style="350" bestFit="1" customWidth="1"/>
    <col min="11741" max="11741" width="17" style="350" customWidth="1"/>
    <col min="11742" max="11743" width="18.6640625" style="350" customWidth="1"/>
    <col min="11744" max="11990" width="18.6640625" style="350"/>
    <col min="11991" max="11991" width="7.88671875" style="350" customWidth="1"/>
    <col min="11992" max="11992" width="55" style="350" customWidth="1"/>
    <col min="11993" max="11993" width="7" style="350" bestFit="1" customWidth="1"/>
    <col min="11994" max="11994" width="9.33203125" style="350" bestFit="1" customWidth="1"/>
    <col min="11995" max="11995" width="14.44140625" style="350" bestFit="1" customWidth="1"/>
    <col min="11996" max="11996" width="19" style="350" bestFit="1" customWidth="1"/>
    <col min="11997" max="11997" width="17" style="350" customWidth="1"/>
    <col min="11998" max="11999" width="18.6640625" style="350" customWidth="1"/>
    <col min="12000" max="12246" width="18.6640625" style="350"/>
    <col min="12247" max="12247" width="7.88671875" style="350" customWidth="1"/>
    <col min="12248" max="12248" width="55" style="350" customWidth="1"/>
    <col min="12249" max="12249" width="7" style="350" bestFit="1" customWidth="1"/>
    <col min="12250" max="12250" width="9.33203125" style="350" bestFit="1" customWidth="1"/>
    <col min="12251" max="12251" width="14.44140625" style="350" bestFit="1" customWidth="1"/>
    <col min="12252" max="12252" width="19" style="350" bestFit="1" customWidth="1"/>
    <col min="12253" max="12253" width="17" style="350" customWidth="1"/>
    <col min="12254" max="12255" width="18.6640625" style="350" customWidth="1"/>
    <col min="12256" max="12502" width="18.6640625" style="350"/>
    <col min="12503" max="12503" width="7.88671875" style="350" customWidth="1"/>
    <col min="12504" max="12504" width="55" style="350" customWidth="1"/>
    <col min="12505" max="12505" width="7" style="350" bestFit="1" customWidth="1"/>
    <col min="12506" max="12506" width="9.33203125" style="350" bestFit="1" customWidth="1"/>
    <col min="12507" max="12507" width="14.44140625" style="350" bestFit="1" customWidth="1"/>
    <col min="12508" max="12508" width="19" style="350" bestFit="1" customWidth="1"/>
    <col min="12509" max="12509" width="17" style="350" customWidth="1"/>
    <col min="12510" max="12511" width="18.6640625" style="350" customWidth="1"/>
    <col min="12512" max="12758" width="18.6640625" style="350"/>
    <col min="12759" max="12759" width="7.88671875" style="350" customWidth="1"/>
    <col min="12760" max="12760" width="55" style="350" customWidth="1"/>
    <col min="12761" max="12761" width="7" style="350" bestFit="1" customWidth="1"/>
    <col min="12762" max="12762" width="9.33203125" style="350" bestFit="1" customWidth="1"/>
    <col min="12763" max="12763" width="14.44140625" style="350" bestFit="1" customWidth="1"/>
    <col min="12764" max="12764" width="19" style="350" bestFit="1" customWidth="1"/>
    <col min="12765" max="12765" width="17" style="350" customWidth="1"/>
    <col min="12766" max="12767" width="18.6640625" style="350" customWidth="1"/>
    <col min="12768" max="13014" width="18.6640625" style="350"/>
    <col min="13015" max="13015" width="7.88671875" style="350" customWidth="1"/>
    <col min="13016" max="13016" width="55" style="350" customWidth="1"/>
    <col min="13017" max="13017" width="7" style="350" bestFit="1" customWidth="1"/>
    <col min="13018" max="13018" width="9.33203125" style="350" bestFit="1" customWidth="1"/>
    <col min="13019" max="13019" width="14.44140625" style="350" bestFit="1" customWidth="1"/>
    <col min="13020" max="13020" width="19" style="350" bestFit="1" customWidth="1"/>
    <col min="13021" max="13021" width="17" style="350" customWidth="1"/>
    <col min="13022" max="13023" width="18.6640625" style="350" customWidth="1"/>
    <col min="13024" max="13270" width="18.6640625" style="350"/>
    <col min="13271" max="13271" width="7.88671875" style="350" customWidth="1"/>
    <col min="13272" max="13272" width="55" style="350" customWidth="1"/>
    <col min="13273" max="13273" width="7" style="350" bestFit="1" customWidth="1"/>
    <col min="13274" max="13274" width="9.33203125" style="350" bestFit="1" customWidth="1"/>
    <col min="13275" max="13275" width="14.44140625" style="350" bestFit="1" customWidth="1"/>
    <col min="13276" max="13276" width="19" style="350" bestFit="1" customWidth="1"/>
    <col min="13277" max="13277" width="17" style="350" customWidth="1"/>
    <col min="13278" max="13279" width="18.6640625" style="350" customWidth="1"/>
    <col min="13280" max="13526" width="18.6640625" style="350"/>
    <col min="13527" max="13527" width="7.88671875" style="350" customWidth="1"/>
    <col min="13528" max="13528" width="55" style="350" customWidth="1"/>
    <col min="13529" max="13529" width="7" style="350" bestFit="1" customWidth="1"/>
    <col min="13530" max="13530" width="9.33203125" style="350" bestFit="1" customWidth="1"/>
    <col min="13531" max="13531" width="14.44140625" style="350" bestFit="1" customWidth="1"/>
    <col min="13532" max="13532" width="19" style="350" bestFit="1" customWidth="1"/>
    <col min="13533" max="13533" width="17" style="350" customWidth="1"/>
    <col min="13534" max="13535" width="18.6640625" style="350" customWidth="1"/>
    <col min="13536" max="13782" width="18.6640625" style="350"/>
    <col min="13783" max="13783" width="7.88671875" style="350" customWidth="1"/>
    <col min="13784" max="13784" width="55" style="350" customWidth="1"/>
    <col min="13785" max="13785" width="7" style="350" bestFit="1" customWidth="1"/>
    <col min="13786" max="13786" width="9.33203125" style="350" bestFit="1" customWidth="1"/>
    <col min="13787" max="13787" width="14.44140625" style="350" bestFit="1" customWidth="1"/>
    <col min="13788" max="13788" width="19" style="350" bestFit="1" customWidth="1"/>
    <col min="13789" max="13789" width="17" style="350" customWidth="1"/>
    <col min="13790" max="13791" width="18.6640625" style="350" customWidth="1"/>
    <col min="13792" max="14038" width="18.6640625" style="350"/>
    <col min="14039" max="14039" width="7.88671875" style="350" customWidth="1"/>
    <col min="14040" max="14040" width="55" style="350" customWidth="1"/>
    <col min="14041" max="14041" width="7" style="350" bestFit="1" customWidth="1"/>
    <col min="14042" max="14042" width="9.33203125" style="350" bestFit="1" customWidth="1"/>
    <col min="14043" max="14043" width="14.44140625" style="350" bestFit="1" customWidth="1"/>
    <col min="14044" max="14044" width="19" style="350" bestFit="1" customWidth="1"/>
    <col min="14045" max="14045" width="17" style="350" customWidth="1"/>
    <col min="14046" max="14047" width="18.6640625" style="350" customWidth="1"/>
    <col min="14048" max="14294" width="18.6640625" style="350"/>
    <col min="14295" max="14295" width="7.88671875" style="350" customWidth="1"/>
    <col min="14296" max="14296" width="55" style="350" customWidth="1"/>
    <col min="14297" max="14297" width="7" style="350" bestFit="1" customWidth="1"/>
    <col min="14298" max="14298" width="9.33203125" style="350" bestFit="1" customWidth="1"/>
    <col min="14299" max="14299" width="14.44140625" style="350" bestFit="1" customWidth="1"/>
    <col min="14300" max="14300" width="19" style="350" bestFit="1" customWidth="1"/>
    <col min="14301" max="14301" width="17" style="350" customWidth="1"/>
    <col min="14302" max="14303" width="18.6640625" style="350" customWidth="1"/>
    <col min="14304" max="14550" width="18.6640625" style="350"/>
    <col min="14551" max="14551" width="7.88671875" style="350" customWidth="1"/>
    <col min="14552" max="14552" width="55" style="350" customWidth="1"/>
    <col min="14553" max="14553" width="7" style="350" bestFit="1" customWidth="1"/>
    <col min="14554" max="14554" width="9.33203125" style="350" bestFit="1" customWidth="1"/>
    <col min="14555" max="14555" width="14.44140625" style="350" bestFit="1" customWidth="1"/>
    <col min="14556" max="14556" width="19" style="350" bestFit="1" customWidth="1"/>
    <col min="14557" max="14557" width="17" style="350" customWidth="1"/>
    <col min="14558" max="14559" width="18.6640625" style="350" customWidth="1"/>
    <col min="14560" max="14806" width="18.6640625" style="350"/>
    <col min="14807" max="14807" width="7.88671875" style="350" customWidth="1"/>
    <col min="14808" max="14808" width="55" style="350" customWidth="1"/>
    <col min="14809" max="14809" width="7" style="350" bestFit="1" customWidth="1"/>
    <col min="14810" max="14810" width="9.33203125" style="350" bestFit="1" customWidth="1"/>
    <col min="14811" max="14811" width="14.44140625" style="350" bestFit="1" customWidth="1"/>
    <col min="14812" max="14812" width="19" style="350" bestFit="1" customWidth="1"/>
    <col min="14813" max="14813" width="17" style="350" customWidth="1"/>
    <col min="14814" max="14815" width="18.6640625" style="350" customWidth="1"/>
    <col min="14816" max="15062" width="18.6640625" style="350"/>
    <col min="15063" max="15063" width="7.88671875" style="350" customWidth="1"/>
    <col min="15064" max="15064" width="55" style="350" customWidth="1"/>
    <col min="15065" max="15065" width="7" style="350" bestFit="1" customWidth="1"/>
    <col min="15066" max="15066" width="9.33203125" style="350" bestFit="1" customWidth="1"/>
    <col min="15067" max="15067" width="14.44140625" style="350" bestFit="1" customWidth="1"/>
    <col min="15068" max="15068" width="19" style="350" bestFit="1" customWidth="1"/>
    <col min="15069" max="15069" width="17" style="350" customWidth="1"/>
    <col min="15070" max="15071" width="18.6640625" style="350" customWidth="1"/>
    <col min="15072" max="15318" width="18.6640625" style="350"/>
    <col min="15319" max="15319" width="7.88671875" style="350" customWidth="1"/>
    <col min="15320" max="15320" width="55" style="350" customWidth="1"/>
    <col min="15321" max="15321" width="7" style="350" bestFit="1" customWidth="1"/>
    <col min="15322" max="15322" width="9.33203125" style="350" bestFit="1" customWidth="1"/>
    <col min="15323" max="15323" width="14.44140625" style="350" bestFit="1" customWidth="1"/>
    <col min="15324" max="15324" width="19" style="350" bestFit="1" customWidth="1"/>
    <col min="15325" max="15325" width="17" style="350" customWidth="1"/>
    <col min="15326" max="15327" width="18.6640625" style="350" customWidth="1"/>
    <col min="15328" max="15574" width="18.6640625" style="350"/>
    <col min="15575" max="15575" width="7.88671875" style="350" customWidth="1"/>
    <col min="15576" max="15576" width="55" style="350" customWidth="1"/>
    <col min="15577" max="15577" width="7" style="350" bestFit="1" customWidth="1"/>
    <col min="15578" max="15578" width="9.33203125" style="350" bestFit="1" customWidth="1"/>
    <col min="15579" max="15579" width="14.44140625" style="350" bestFit="1" customWidth="1"/>
    <col min="15580" max="15580" width="19" style="350" bestFit="1" customWidth="1"/>
    <col min="15581" max="15581" width="17" style="350" customWidth="1"/>
    <col min="15582" max="15583" width="18.6640625" style="350" customWidth="1"/>
    <col min="15584" max="15830" width="18.6640625" style="350"/>
    <col min="15831" max="15831" width="7.88671875" style="350" customWidth="1"/>
    <col min="15832" max="15832" width="55" style="350" customWidth="1"/>
    <col min="15833" max="15833" width="7" style="350" bestFit="1" customWidth="1"/>
    <col min="15834" max="15834" width="9.33203125" style="350" bestFit="1" customWidth="1"/>
    <col min="15835" max="15835" width="14.44140625" style="350" bestFit="1" customWidth="1"/>
    <col min="15836" max="15836" width="19" style="350" bestFit="1" customWidth="1"/>
    <col min="15837" max="15837" width="17" style="350" customWidth="1"/>
    <col min="15838" max="15839" width="18.6640625" style="350" customWidth="1"/>
    <col min="15840" max="16086" width="18.6640625" style="350"/>
    <col min="16087" max="16087" width="7.88671875" style="350" customWidth="1"/>
    <col min="16088" max="16088" width="55" style="350" customWidth="1"/>
    <col min="16089" max="16089" width="7" style="350" bestFit="1" customWidth="1"/>
    <col min="16090" max="16090" width="9.33203125" style="350" bestFit="1" customWidth="1"/>
    <col min="16091" max="16091" width="14.44140625" style="350" bestFit="1" customWidth="1"/>
    <col min="16092" max="16092" width="19" style="350" bestFit="1" customWidth="1"/>
    <col min="16093" max="16093" width="17" style="350" customWidth="1"/>
    <col min="16094" max="16095" width="18.6640625" style="350" customWidth="1"/>
    <col min="16096" max="16384" width="18.6640625" style="350"/>
  </cols>
  <sheetData>
    <row r="9" spans="1:7" ht="27.9" customHeight="1" x14ac:dyDescent="0.3">
      <c r="A9" s="431" t="s">
        <v>364</v>
      </c>
      <c r="B9" s="431"/>
      <c r="C9" s="431"/>
    </row>
    <row r="10" spans="1:7" ht="15" customHeight="1" x14ac:dyDescent="0.3">
      <c r="A10" s="429" t="s">
        <v>0</v>
      </c>
      <c r="B10" s="429"/>
      <c r="C10" s="429"/>
      <c r="D10" s="429"/>
      <c r="E10" s="429"/>
      <c r="F10" s="429"/>
      <c r="G10" s="429"/>
    </row>
    <row r="11" spans="1:7" ht="15" customHeight="1" x14ac:dyDescent="0.3">
      <c r="A11" s="429" t="s">
        <v>1</v>
      </c>
      <c r="B11" s="429"/>
      <c r="C11" s="429"/>
      <c r="D11" s="429"/>
      <c r="E11" s="429"/>
      <c r="F11" s="429"/>
      <c r="G11" s="429"/>
    </row>
    <row r="12" spans="1:7" ht="35.1" customHeight="1" x14ac:dyDescent="0.3">
      <c r="A12" s="430" t="s">
        <v>408</v>
      </c>
      <c r="B12" s="430"/>
      <c r="C12" s="430"/>
      <c r="D12" s="430"/>
      <c r="E12" s="430"/>
      <c r="F12" s="430"/>
      <c r="G12" s="430"/>
    </row>
    <row r="13" spans="1:7" ht="15" customHeight="1" x14ac:dyDescent="0.3">
      <c r="A13" s="432" t="s">
        <v>2</v>
      </c>
      <c r="B13" s="432"/>
      <c r="C13" s="432"/>
      <c r="D13" s="432"/>
      <c r="E13" s="432"/>
      <c r="F13" s="432"/>
      <c r="G13" s="432"/>
    </row>
    <row r="14" spans="1:7" ht="15" customHeight="1" x14ac:dyDescent="0.3">
      <c r="A14" s="439" t="s">
        <v>3</v>
      </c>
      <c r="B14" s="439"/>
      <c r="C14" s="439"/>
      <c r="D14" s="439"/>
      <c r="E14" s="439"/>
      <c r="F14" s="439"/>
      <c r="G14" s="439"/>
    </row>
    <row r="15" spans="1:7" ht="32.1" customHeight="1" x14ac:dyDescent="0.3">
      <c r="A15" s="397"/>
      <c r="B15" s="397"/>
      <c r="C15" s="397"/>
      <c r="D15" s="397"/>
      <c r="E15" s="397"/>
      <c r="F15" s="397"/>
      <c r="G15" s="397"/>
    </row>
    <row r="16" spans="1:7" ht="21.9" customHeight="1" x14ac:dyDescent="0.3">
      <c r="A16" s="412" t="s">
        <v>4</v>
      </c>
      <c r="B16" s="378" t="s">
        <v>5</v>
      </c>
      <c r="C16" s="353" t="s">
        <v>6</v>
      </c>
      <c r="D16" s="353" t="s">
        <v>7</v>
      </c>
      <c r="E16" s="353" t="s">
        <v>8</v>
      </c>
      <c r="F16" s="354" t="s">
        <v>9</v>
      </c>
      <c r="G16" s="355" t="s">
        <v>10</v>
      </c>
    </row>
    <row r="17" spans="1:10" ht="17.399999999999999" customHeight="1" x14ac:dyDescent="0.3">
      <c r="A17" s="450" t="s">
        <v>344</v>
      </c>
      <c r="B17" s="451"/>
      <c r="C17" s="451"/>
      <c r="D17" s="451"/>
      <c r="E17" s="451"/>
      <c r="F17" s="452"/>
      <c r="G17" s="372"/>
    </row>
    <row r="18" spans="1:10" x14ac:dyDescent="0.3">
      <c r="A18" s="446">
        <v>1</v>
      </c>
      <c r="B18" s="446"/>
      <c r="C18" s="377" t="s">
        <v>11</v>
      </c>
      <c r="D18" s="356"/>
      <c r="E18" s="356"/>
      <c r="F18" s="356"/>
      <c r="G18" s="372"/>
    </row>
    <row r="19" spans="1:10" x14ac:dyDescent="0.3">
      <c r="A19" s="413">
        <v>3007</v>
      </c>
      <c r="B19" s="396">
        <v>1.1000000000000001</v>
      </c>
      <c r="C19" s="358" t="s">
        <v>12</v>
      </c>
      <c r="D19" s="359" t="s">
        <v>13</v>
      </c>
      <c r="E19" s="360">
        <v>1200</v>
      </c>
      <c r="F19" s="420"/>
      <c r="G19" s="362">
        <f>+ROUND(E19*F19,0)</f>
        <v>0</v>
      </c>
      <c r="J19" s="363"/>
    </row>
    <row r="20" spans="1:10" ht="30.6" x14ac:dyDescent="0.3">
      <c r="A20" s="413">
        <v>6162</v>
      </c>
      <c r="B20" s="396" t="s">
        <v>362</v>
      </c>
      <c r="C20" s="358" t="s">
        <v>361</v>
      </c>
      <c r="D20" s="359" t="s">
        <v>13</v>
      </c>
      <c r="E20" s="360">
        <v>1200</v>
      </c>
      <c r="F20" s="422"/>
      <c r="G20" s="362">
        <f>+ROUND(E20*F20,0)</f>
        <v>0</v>
      </c>
      <c r="J20" s="363"/>
    </row>
    <row r="21" spans="1:10" x14ac:dyDescent="0.3">
      <c r="A21" s="413"/>
      <c r="B21" s="379"/>
      <c r="C21" s="373" t="s">
        <v>16</v>
      </c>
      <c r="D21" s="374"/>
      <c r="E21" s="375"/>
      <c r="F21" s="375"/>
      <c r="G21" s="357">
        <f>+SUM(G19:G20)</f>
        <v>0</v>
      </c>
      <c r="J21" s="363"/>
    </row>
    <row r="22" spans="1:10" x14ac:dyDescent="0.3">
      <c r="A22" s="413"/>
      <c r="B22" s="379"/>
      <c r="C22" s="356"/>
      <c r="D22" s="359"/>
      <c r="E22" s="360"/>
      <c r="F22" s="361"/>
      <c r="G22" s="362"/>
      <c r="J22" s="363"/>
    </row>
    <row r="23" spans="1:10" x14ac:dyDescent="0.3">
      <c r="A23" s="447">
        <v>2</v>
      </c>
      <c r="B23" s="447"/>
      <c r="C23" s="376" t="s">
        <v>17</v>
      </c>
      <c r="D23" s="359"/>
      <c r="E23" s="360"/>
      <c r="F23" s="361"/>
      <c r="G23" s="362"/>
      <c r="J23" s="363"/>
    </row>
    <row r="24" spans="1:10" x14ac:dyDescent="0.3">
      <c r="A24" s="413">
        <v>5366</v>
      </c>
      <c r="B24" s="396">
        <v>2.1</v>
      </c>
      <c r="C24" s="358" t="s">
        <v>18</v>
      </c>
      <c r="D24" s="359" t="s">
        <v>13</v>
      </c>
      <c r="E24" s="360">
        <v>500</v>
      </c>
      <c r="F24" s="420"/>
      <c r="G24" s="362">
        <f>+ROUND(E24*F24,0)</f>
        <v>0</v>
      </c>
      <c r="J24" s="363"/>
    </row>
    <row r="25" spans="1:10" x14ac:dyDescent="0.3">
      <c r="A25" s="413"/>
      <c r="B25" s="379"/>
      <c r="C25" s="364" t="s">
        <v>20</v>
      </c>
      <c r="D25" s="374"/>
      <c r="E25" s="375"/>
      <c r="F25" s="375"/>
      <c r="G25" s="357">
        <f>SUM(G24)</f>
        <v>0</v>
      </c>
      <c r="J25" s="363"/>
    </row>
    <row r="26" spans="1:10" x14ac:dyDescent="0.3">
      <c r="A26" s="413"/>
      <c r="B26" s="379"/>
      <c r="C26" s="358"/>
      <c r="D26" s="359"/>
      <c r="E26" s="360"/>
      <c r="F26" s="361"/>
      <c r="G26" s="362"/>
      <c r="J26" s="363"/>
    </row>
    <row r="27" spans="1:10" x14ac:dyDescent="0.3">
      <c r="A27" s="447">
        <v>3</v>
      </c>
      <c r="B27" s="447"/>
      <c r="C27" s="376" t="s">
        <v>22</v>
      </c>
      <c r="D27" s="359" t="s">
        <v>23</v>
      </c>
      <c r="E27" s="360"/>
      <c r="F27" s="361"/>
      <c r="G27" s="362"/>
      <c r="H27" s="363"/>
      <c r="I27" s="382"/>
      <c r="J27" s="363"/>
    </row>
    <row r="28" spans="1:10" x14ac:dyDescent="0.3">
      <c r="A28" s="413">
        <v>3710</v>
      </c>
      <c r="B28" s="396">
        <v>3.1</v>
      </c>
      <c r="C28" s="358" t="s">
        <v>345</v>
      </c>
      <c r="D28" s="359" t="s">
        <v>21</v>
      </c>
      <c r="E28" s="360">
        <v>600</v>
      </c>
      <c r="F28" s="420"/>
      <c r="G28" s="362">
        <f t="shared" ref="G28:G30" si="0">+ROUND(E28*F28,0)</f>
        <v>0</v>
      </c>
      <c r="J28" s="363"/>
    </row>
    <row r="29" spans="1:10" ht="40.799999999999997" x14ac:dyDescent="0.3">
      <c r="A29" s="413">
        <v>3017</v>
      </c>
      <c r="B29" s="396">
        <v>3.2</v>
      </c>
      <c r="C29" s="358" t="s">
        <v>346</v>
      </c>
      <c r="D29" s="359" t="s">
        <v>21</v>
      </c>
      <c r="E29" s="360">
        <v>800</v>
      </c>
      <c r="F29" s="420"/>
      <c r="G29" s="362">
        <f t="shared" si="0"/>
        <v>0</v>
      </c>
      <c r="J29" s="363"/>
    </row>
    <row r="30" spans="1:10" x14ac:dyDescent="0.3">
      <c r="A30" s="413">
        <v>3464</v>
      </c>
      <c r="B30" s="396">
        <v>3.3</v>
      </c>
      <c r="C30" s="358" t="s">
        <v>356</v>
      </c>
      <c r="D30" s="359" t="s">
        <v>21</v>
      </c>
      <c r="E30" s="360">
        <v>200</v>
      </c>
      <c r="F30" s="420"/>
      <c r="G30" s="362">
        <f t="shared" si="0"/>
        <v>0</v>
      </c>
      <c r="J30" s="363"/>
    </row>
    <row r="31" spans="1:10" x14ac:dyDescent="0.3">
      <c r="A31" s="413"/>
      <c r="B31" s="379"/>
      <c r="C31" s="364" t="s">
        <v>24</v>
      </c>
      <c r="D31" s="374"/>
      <c r="E31" s="375"/>
      <c r="F31" s="375"/>
      <c r="G31" s="357">
        <f>SUM(G28:G30)</f>
        <v>0</v>
      </c>
      <c r="J31" s="363"/>
    </row>
    <row r="32" spans="1:10" x14ac:dyDescent="0.3">
      <c r="A32" s="413"/>
      <c r="B32" s="379"/>
      <c r="C32" s="358"/>
      <c r="D32" s="359"/>
      <c r="E32" s="360"/>
      <c r="F32" s="361"/>
      <c r="G32" s="362"/>
      <c r="J32" s="363"/>
    </row>
    <row r="33" spans="1:10" x14ac:dyDescent="0.3">
      <c r="A33" s="447">
        <v>4</v>
      </c>
      <c r="B33" s="447"/>
      <c r="C33" s="376" t="s">
        <v>25</v>
      </c>
      <c r="D33" s="359" t="s">
        <v>23</v>
      </c>
      <c r="E33" s="360"/>
      <c r="F33" s="361"/>
      <c r="G33" s="362"/>
      <c r="J33" s="363"/>
    </row>
    <row r="34" spans="1:10" ht="30.6" x14ac:dyDescent="0.3">
      <c r="A34" s="413">
        <v>4157</v>
      </c>
      <c r="B34" s="396">
        <v>4.0999999999999996</v>
      </c>
      <c r="C34" s="358" t="s">
        <v>347</v>
      </c>
      <c r="D34" s="359" t="s">
        <v>21</v>
      </c>
      <c r="E34" s="360">
        <v>300</v>
      </c>
      <c r="F34" s="420"/>
      <c r="G34" s="362">
        <f t="shared" ref="G34:G35" si="1">+ROUND(E34*F34,0)</f>
        <v>0</v>
      </c>
      <c r="J34" s="363"/>
    </row>
    <row r="35" spans="1:10" ht="30.6" x14ac:dyDescent="0.3">
      <c r="A35" s="413">
        <v>4160</v>
      </c>
      <c r="B35" s="396">
        <v>4.2</v>
      </c>
      <c r="C35" s="358" t="s">
        <v>348</v>
      </c>
      <c r="D35" s="359" t="s">
        <v>21</v>
      </c>
      <c r="E35" s="360">
        <v>300</v>
      </c>
      <c r="F35" s="420"/>
      <c r="G35" s="362">
        <f t="shared" si="1"/>
        <v>0</v>
      </c>
      <c r="J35" s="363"/>
    </row>
    <row r="36" spans="1:10" x14ac:dyDescent="0.3">
      <c r="A36" s="413"/>
      <c r="B36" s="379"/>
      <c r="C36" s="364" t="s">
        <v>26</v>
      </c>
      <c r="D36" s="374"/>
      <c r="E36" s="375"/>
      <c r="F36" s="375"/>
      <c r="G36" s="357">
        <f>SUM(G34:G35)</f>
        <v>0</v>
      </c>
      <c r="J36" s="363"/>
    </row>
    <row r="37" spans="1:10" x14ac:dyDescent="0.3">
      <c r="A37" s="413"/>
      <c r="B37" s="379"/>
      <c r="C37" s="358"/>
      <c r="D37" s="359"/>
      <c r="E37" s="360"/>
      <c r="F37" s="361"/>
      <c r="G37" s="421"/>
      <c r="J37" s="363"/>
    </row>
    <row r="38" spans="1:10" x14ac:dyDescent="0.3">
      <c r="A38" s="448">
        <v>5</v>
      </c>
      <c r="B38" s="449"/>
      <c r="C38" s="376" t="s">
        <v>27</v>
      </c>
      <c r="D38" s="359"/>
      <c r="E38" s="360"/>
      <c r="F38" s="361"/>
      <c r="G38" s="421"/>
      <c r="J38" s="363"/>
    </row>
    <row r="39" spans="1:10" ht="20.399999999999999" x14ac:dyDescent="0.3">
      <c r="A39" s="413">
        <v>4015</v>
      </c>
      <c r="B39" s="396">
        <v>5.0999999999999996</v>
      </c>
      <c r="C39" s="358" t="s">
        <v>349</v>
      </c>
      <c r="D39" s="359" t="s">
        <v>13</v>
      </c>
      <c r="E39" s="360">
        <v>5000</v>
      </c>
      <c r="F39" s="420"/>
      <c r="G39" s="362">
        <f>+ROUND(E39*F39,0)</f>
        <v>0</v>
      </c>
      <c r="J39" s="363"/>
    </row>
    <row r="40" spans="1:10" x14ac:dyDescent="0.3">
      <c r="A40" s="413"/>
      <c r="B40" s="379"/>
      <c r="C40" s="364" t="s">
        <v>28</v>
      </c>
      <c r="D40" s="374"/>
      <c r="E40" s="375"/>
      <c r="F40" s="375"/>
      <c r="G40" s="357">
        <f>SUM(G39)</f>
        <v>0</v>
      </c>
      <c r="J40" s="363"/>
    </row>
    <row r="41" spans="1:10" x14ac:dyDescent="0.3">
      <c r="A41" s="413"/>
      <c r="B41" s="379"/>
      <c r="C41" s="358"/>
      <c r="D41" s="359"/>
      <c r="E41" s="360"/>
      <c r="F41" s="361"/>
      <c r="J41" s="363"/>
    </row>
    <row r="42" spans="1:10" x14ac:dyDescent="0.3">
      <c r="A42" s="448">
        <v>6</v>
      </c>
      <c r="B42" s="449"/>
      <c r="C42" s="377" t="s">
        <v>29</v>
      </c>
      <c r="D42" s="359"/>
      <c r="E42" s="360"/>
      <c r="F42" s="361"/>
      <c r="G42" s="421"/>
      <c r="J42" s="363"/>
    </row>
    <row r="43" spans="1:10" ht="20.399999999999999" x14ac:dyDescent="0.3">
      <c r="A43" s="413">
        <v>4238</v>
      </c>
      <c r="B43" s="396">
        <v>6.1</v>
      </c>
      <c r="C43" s="358" t="s">
        <v>351</v>
      </c>
      <c r="D43" s="359" t="s">
        <v>30</v>
      </c>
      <c r="E43" s="360">
        <v>600</v>
      </c>
      <c r="F43" s="420"/>
      <c r="G43" s="362">
        <f>+ROUND(E43*F43,0)</f>
        <v>0</v>
      </c>
      <c r="J43" s="363"/>
    </row>
    <row r="44" spans="1:10" x14ac:dyDescent="0.3">
      <c r="A44" s="413">
        <v>7088</v>
      </c>
      <c r="B44" s="396">
        <v>6.2</v>
      </c>
      <c r="C44" s="358" t="s">
        <v>363</v>
      </c>
      <c r="D44" s="359" t="s">
        <v>30</v>
      </c>
      <c r="E44" s="360">
        <v>1000</v>
      </c>
      <c r="F44" s="420"/>
      <c r="G44" s="362">
        <f>+ROUND(E44*F44,0)</f>
        <v>0</v>
      </c>
      <c r="J44" s="363"/>
    </row>
    <row r="45" spans="1:10" x14ac:dyDescent="0.3">
      <c r="A45" s="413"/>
      <c r="B45" s="379"/>
      <c r="C45" s="364" t="s">
        <v>31</v>
      </c>
      <c r="D45" s="374"/>
      <c r="E45" s="375"/>
      <c r="F45" s="375"/>
      <c r="G45" s="357">
        <f>SUM(G43:G44)</f>
        <v>0</v>
      </c>
      <c r="J45" s="363"/>
    </row>
    <row r="46" spans="1:10" x14ac:dyDescent="0.3">
      <c r="A46" s="413"/>
      <c r="B46" s="379"/>
      <c r="C46" s="356"/>
      <c r="D46" s="359" t="s">
        <v>23</v>
      </c>
      <c r="E46" s="360"/>
      <c r="F46" s="361"/>
      <c r="J46" s="363"/>
    </row>
    <row r="47" spans="1:10" x14ac:dyDescent="0.3">
      <c r="A47" s="448">
        <v>7</v>
      </c>
      <c r="B47" s="449"/>
      <c r="C47" s="376" t="s">
        <v>32</v>
      </c>
      <c r="D47" s="359"/>
      <c r="E47" s="360"/>
      <c r="F47" s="361"/>
      <c r="G47" s="421"/>
      <c r="J47" s="363"/>
    </row>
    <row r="48" spans="1:10" ht="30.6" x14ac:dyDescent="0.3">
      <c r="A48" s="413">
        <v>3012</v>
      </c>
      <c r="B48" s="396">
        <v>7.1</v>
      </c>
      <c r="C48" s="358" t="s">
        <v>353</v>
      </c>
      <c r="D48" s="359" t="s">
        <v>13</v>
      </c>
      <c r="E48" s="360">
        <v>200</v>
      </c>
      <c r="F48" s="420"/>
      <c r="G48" s="362">
        <f>+ROUND(E48*F48,0)</f>
        <v>0</v>
      </c>
      <c r="J48" s="363"/>
    </row>
    <row r="49" spans="1:10" ht="30.6" x14ac:dyDescent="0.3">
      <c r="A49" s="413">
        <v>7751</v>
      </c>
      <c r="B49" s="396">
        <v>7.2</v>
      </c>
      <c r="C49" s="358" t="s">
        <v>350</v>
      </c>
      <c r="D49" s="359" t="s">
        <v>21</v>
      </c>
      <c r="E49" s="360">
        <v>70</v>
      </c>
      <c r="F49" s="420"/>
      <c r="G49" s="362">
        <f t="shared" ref="G49" si="2">+ROUND(E49*F49,0)</f>
        <v>0</v>
      </c>
      <c r="J49" s="363"/>
    </row>
    <row r="50" spans="1:10" x14ac:dyDescent="0.3">
      <c r="A50" s="413">
        <v>4289</v>
      </c>
      <c r="B50" s="396">
        <v>7.3</v>
      </c>
      <c r="C50" s="358" t="s">
        <v>339</v>
      </c>
      <c r="D50" s="359" t="s">
        <v>13</v>
      </c>
      <c r="E50" s="360">
        <v>200</v>
      </c>
      <c r="F50" s="420"/>
      <c r="G50" s="362">
        <f>+ROUND(E50*F50,0)</f>
        <v>0</v>
      </c>
      <c r="J50" s="363"/>
    </row>
    <row r="51" spans="1:10" ht="20.399999999999999" x14ac:dyDescent="0.3">
      <c r="A51" s="413">
        <v>3011</v>
      </c>
      <c r="B51" s="396">
        <v>7.4</v>
      </c>
      <c r="C51" s="358" t="s">
        <v>359</v>
      </c>
      <c r="D51" s="359" t="s">
        <v>19</v>
      </c>
      <c r="E51" s="360">
        <v>300</v>
      </c>
      <c r="F51" s="420"/>
      <c r="G51" s="362">
        <f>+ROUND(E51*F51,0)</f>
        <v>0</v>
      </c>
      <c r="J51" s="363"/>
    </row>
    <row r="52" spans="1:10" ht="20.399999999999999" x14ac:dyDescent="0.3">
      <c r="A52" s="413">
        <v>3010</v>
      </c>
      <c r="B52" s="396">
        <v>7.5</v>
      </c>
      <c r="C52" s="358" t="s">
        <v>337</v>
      </c>
      <c r="D52" s="359" t="s">
        <v>21</v>
      </c>
      <c r="E52" s="360">
        <v>70</v>
      </c>
      <c r="F52" s="420"/>
      <c r="G52" s="362">
        <f t="shared" ref="G52:G58" si="3">+ROUND(E52*F52,0)</f>
        <v>0</v>
      </c>
      <c r="J52" s="363"/>
    </row>
    <row r="53" spans="1:10" x14ac:dyDescent="0.3">
      <c r="A53" s="413" t="s">
        <v>372</v>
      </c>
      <c r="B53" s="396">
        <v>7.6</v>
      </c>
      <c r="C53" s="358" t="s">
        <v>371</v>
      </c>
      <c r="D53" s="359" t="s">
        <v>21</v>
      </c>
      <c r="E53" s="360">
        <v>20</v>
      </c>
      <c r="F53" s="420"/>
      <c r="G53" s="362">
        <f t="shared" si="3"/>
        <v>0</v>
      </c>
      <c r="J53" s="363"/>
    </row>
    <row r="54" spans="1:10" x14ac:dyDescent="0.3">
      <c r="A54" s="413" t="s">
        <v>374</v>
      </c>
      <c r="B54" s="396">
        <v>7.7</v>
      </c>
      <c r="C54" s="358" t="s">
        <v>373</v>
      </c>
      <c r="D54" s="359" t="s">
        <v>19</v>
      </c>
      <c r="E54" s="360">
        <v>50</v>
      </c>
      <c r="F54" s="420"/>
      <c r="G54" s="362">
        <f t="shared" si="3"/>
        <v>0</v>
      </c>
      <c r="J54" s="363"/>
    </row>
    <row r="55" spans="1:10" x14ac:dyDescent="0.3">
      <c r="A55" s="413">
        <v>4703</v>
      </c>
      <c r="B55" s="396">
        <v>7.8</v>
      </c>
      <c r="C55" s="358" t="s">
        <v>390</v>
      </c>
      <c r="D55" s="359" t="s">
        <v>13</v>
      </c>
      <c r="E55" s="360">
        <v>150</v>
      </c>
      <c r="F55" s="420"/>
      <c r="G55" s="362">
        <f t="shared" si="3"/>
        <v>0</v>
      </c>
      <c r="J55" s="363"/>
    </row>
    <row r="56" spans="1:10" x14ac:dyDescent="0.3">
      <c r="A56" s="413">
        <v>4581</v>
      </c>
      <c r="B56" s="396">
        <v>7.9</v>
      </c>
      <c r="C56" s="358" t="s">
        <v>392</v>
      </c>
      <c r="D56" s="359" t="s">
        <v>13</v>
      </c>
      <c r="E56" s="360">
        <v>104</v>
      </c>
      <c r="F56" s="420"/>
      <c r="G56" s="362">
        <f t="shared" si="3"/>
        <v>0</v>
      </c>
      <c r="J56" s="363"/>
    </row>
    <row r="57" spans="1:10" ht="20.399999999999999" x14ac:dyDescent="0.3">
      <c r="A57" s="413" t="s">
        <v>393</v>
      </c>
      <c r="B57" s="395">
        <v>7.1</v>
      </c>
      <c r="C57" s="358" t="s">
        <v>394</v>
      </c>
      <c r="D57" s="359" t="s">
        <v>334</v>
      </c>
      <c r="E57" s="360">
        <v>6</v>
      </c>
      <c r="F57" s="420"/>
      <c r="G57" s="362">
        <f t="shared" si="3"/>
        <v>0</v>
      </c>
      <c r="J57" s="363"/>
    </row>
    <row r="58" spans="1:10" ht="20.399999999999999" x14ac:dyDescent="0.3">
      <c r="A58" s="413" t="s">
        <v>396</v>
      </c>
      <c r="B58" s="395">
        <v>7.11</v>
      </c>
      <c r="C58" s="358" t="s">
        <v>395</v>
      </c>
      <c r="D58" s="359" t="s">
        <v>15</v>
      </c>
      <c r="E58" s="360">
        <v>8</v>
      </c>
      <c r="F58" s="420"/>
      <c r="G58" s="362">
        <f t="shared" si="3"/>
        <v>0</v>
      </c>
      <c r="J58" s="363"/>
    </row>
    <row r="59" spans="1:10" x14ac:dyDescent="0.3">
      <c r="A59" s="413"/>
      <c r="B59" s="379"/>
      <c r="C59" s="364" t="s">
        <v>33</v>
      </c>
      <c r="D59" s="374"/>
      <c r="E59" s="375"/>
      <c r="F59" s="375"/>
      <c r="G59" s="357">
        <f>SUM(G48:G58)</f>
        <v>0</v>
      </c>
      <c r="J59" s="363"/>
    </row>
    <row r="60" spans="1:10" x14ac:dyDescent="0.3">
      <c r="A60" s="413"/>
      <c r="B60" s="379"/>
      <c r="C60" s="358"/>
      <c r="D60" s="359"/>
      <c r="E60" s="360"/>
      <c r="F60" s="361"/>
      <c r="J60" s="363"/>
    </row>
    <row r="61" spans="1:10" x14ac:dyDescent="0.3">
      <c r="A61" s="448">
        <v>8</v>
      </c>
      <c r="B61" s="449"/>
      <c r="C61" s="376" t="s">
        <v>34</v>
      </c>
      <c r="D61" s="359"/>
      <c r="E61" s="360"/>
      <c r="F61" s="361"/>
      <c r="G61" s="421"/>
      <c r="J61" s="363"/>
    </row>
    <row r="62" spans="1:10" ht="20.399999999999999" x14ac:dyDescent="0.3">
      <c r="A62" s="413">
        <v>3567</v>
      </c>
      <c r="B62" s="396">
        <v>8.1</v>
      </c>
      <c r="C62" s="358" t="s">
        <v>340</v>
      </c>
      <c r="D62" s="359" t="s">
        <v>13</v>
      </c>
      <c r="E62" s="360">
        <v>100</v>
      </c>
      <c r="F62" s="420"/>
      <c r="G62" s="362">
        <f>+ROUND(E62*F62,0)</f>
        <v>0</v>
      </c>
      <c r="J62" s="363"/>
    </row>
    <row r="63" spans="1:10" ht="30.6" x14ac:dyDescent="0.3">
      <c r="A63" s="413">
        <v>3425</v>
      </c>
      <c r="B63" s="396">
        <v>8.1999999999999993</v>
      </c>
      <c r="C63" s="358" t="s">
        <v>355</v>
      </c>
      <c r="D63" s="359" t="s">
        <v>13</v>
      </c>
      <c r="E63" s="360">
        <v>200</v>
      </c>
      <c r="F63" s="420"/>
      <c r="G63" s="362">
        <f>+ROUND(E63*F63,0)</f>
        <v>0</v>
      </c>
      <c r="J63" s="363"/>
    </row>
    <row r="64" spans="1:10" ht="30.6" x14ac:dyDescent="0.3">
      <c r="A64" s="413" t="s">
        <v>380</v>
      </c>
      <c r="B64" s="396">
        <v>8.3000000000000007</v>
      </c>
      <c r="C64" s="358" t="s">
        <v>375</v>
      </c>
      <c r="D64" s="359" t="s">
        <v>13</v>
      </c>
      <c r="E64" s="360">
        <v>80</v>
      </c>
      <c r="F64" s="420"/>
      <c r="G64" s="362">
        <f>+ROUND(E64*F64,0)</f>
        <v>0</v>
      </c>
      <c r="J64" s="363"/>
    </row>
    <row r="65" spans="1:10" x14ac:dyDescent="0.3">
      <c r="A65" s="413"/>
      <c r="B65" s="379"/>
      <c r="C65" s="364" t="s">
        <v>35</v>
      </c>
      <c r="D65" s="374"/>
      <c r="E65" s="375"/>
      <c r="F65" s="375"/>
      <c r="G65" s="357">
        <f>SUM(G62:G64)</f>
        <v>0</v>
      </c>
      <c r="J65" s="363"/>
    </row>
    <row r="66" spans="1:10" x14ac:dyDescent="0.3">
      <c r="A66" s="413"/>
      <c r="B66" s="379"/>
      <c r="C66" s="358"/>
      <c r="D66" s="359"/>
      <c r="E66" s="360"/>
      <c r="F66" s="361"/>
      <c r="J66" s="363"/>
    </row>
    <row r="67" spans="1:10" x14ac:dyDescent="0.3">
      <c r="A67" s="448">
        <v>9</v>
      </c>
      <c r="B67" s="449"/>
      <c r="C67" s="376" t="s">
        <v>36</v>
      </c>
      <c r="D67" s="359" t="s">
        <v>23</v>
      </c>
      <c r="E67" s="360"/>
      <c r="F67" s="361"/>
      <c r="G67" s="421"/>
      <c r="J67" s="363"/>
    </row>
    <row r="68" spans="1:10" ht="20.399999999999999" x14ac:dyDescent="0.3">
      <c r="A68" s="413">
        <v>3210</v>
      </c>
      <c r="B68" s="396">
        <v>9.1</v>
      </c>
      <c r="C68" s="358" t="s">
        <v>354</v>
      </c>
      <c r="D68" s="359" t="s">
        <v>19</v>
      </c>
      <c r="E68" s="360">
        <v>200</v>
      </c>
      <c r="F68" s="420"/>
      <c r="G68" s="362">
        <f t="shared" ref="G68:G76" si="4">+ROUND(E68*F68,0)</f>
        <v>0</v>
      </c>
      <c r="J68" s="363"/>
    </row>
    <row r="69" spans="1:10" ht="20.399999999999999" x14ac:dyDescent="0.3">
      <c r="A69" s="413">
        <v>3751</v>
      </c>
      <c r="B69" s="396">
        <v>9.1999999999999993</v>
      </c>
      <c r="C69" s="358" t="s">
        <v>338</v>
      </c>
      <c r="D69" s="359" t="s">
        <v>19</v>
      </c>
      <c r="E69" s="360">
        <v>120</v>
      </c>
      <c r="F69" s="420"/>
      <c r="G69" s="362">
        <f t="shared" si="4"/>
        <v>0</v>
      </c>
      <c r="J69" s="363"/>
    </row>
    <row r="70" spans="1:10" ht="40.799999999999997" x14ac:dyDescent="0.3">
      <c r="A70" s="413">
        <v>5181</v>
      </c>
      <c r="B70" s="396">
        <v>9.3000000000000007</v>
      </c>
      <c r="C70" s="358" t="s">
        <v>352</v>
      </c>
      <c r="D70" s="359" t="s">
        <v>19</v>
      </c>
      <c r="E70" s="360">
        <v>210</v>
      </c>
      <c r="F70" s="420"/>
      <c r="G70" s="362">
        <f t="shared" si="4"/>
        <v>0</v>
      </c>
      <c r="J70" s="363"/>
    </row>
    <row r="71" spans="1:10" ht="20.399999999999999" x14ac:dyDescent="0.3">
      <c r="A71" s="413">
        <v>4054</v>
      </c>
      <c r="B71" s="396">
        <v>9.4</v>
      </c>
      <c r="C71" s="358" t="s">
        <v>357</v>
      </c>
      <c r="D71" s="359" t="s">
        <v>19</v>
      </c>
      <c r="E71" s="360">
        <v>120</v>
      </c>
      <c r="F71" s="420"/>
      <c r="G71" s="362">
        <f t="shared" si="4"/>
        <v>0</v>
      </c>
      <c r="J71" s="363"/>
    </row>
    <row r="72" spans="1:10" ht="40.799999999999997" x14ac:dyDescent="0.3">
      <c r="A72" s="413">
        <v>4856</v>
      </c>
      <c r="B72" s="396">
        <v>9.5</v>
      </c>
      <c r="C72" s="358" t="s">
        <v>358</v>
      </c>
      <c r="D72" s="359" t="s">
        <v>13</v>
      </c>
      <c r="E72" s="360">
        <v>70</v>
      </c>
      <c r="F72" s="420"/>
      <c r="G72" s="362">
        <f t="shared" si="4"/>
        <v>0</v>
      </c>
      <c r="J72" s="363"/>
    </row>
    <row r="73" spans="1:10" ht="20.399999999999999" x14ac:dyDescent="0.3">
      <c r="A73" s="413">
        <v>3207</v>
      </c>
      <c r="B73" s="396">
        <v>9.6</v>
      </c>
      <c r="C73" s="358" t="s">
        <v>360</v>
      </c>
      <c r="D73" s="359" t="s">
        <v>15</v>
      </c>
      <c r="E73" s="360">
        <v>50</v>
      </c>
      <c r="F73" s="420"/>
      <c r="G73" s="362">
        <f t="shared" si="4"/>
        <v>0</v>
      </c>
      <c r="J73" s="363"/>
    </row>
    <row r="74" spans="1:10" ht="20.399999999999999" x14ac:dyDescent="0.3">
      <c r="A74" s="413">
        <v>8449</v>
      </c>
      <c r="B74" s="396">
        <v>9.6999999999999993</v>
      </c>
      <c r="C74" s="358" t="s">
        <v>370</v>
      </c>
      <c r="D74" s="359" t="s">
        <v>13</v>
      </c>
      <c r="E74" s="360">
        <v>200</v>
      </c>
      <c r="F74" s="420"/>
      <c r="G74" s="362">
        <f t="shared" si="4"/>
        <v>0</v>
      </c>
      <c r="J74" s="363"/>
    </row>
    <row r="75" spans="1:10" ht="30.6" x14ac:dyDescent="0.3">
      <c r="A75" s="413">
        <v>4064</v>
      </c>
      <c r="B75" s="396">
        <v>9.8000000000000007</v>
      </c>
      <c r="C75" s="358" t="s">
        <v>389</v>
      </c>
      <c r="D75" s="359" t="s">
        <v>13</v>
      </c>
      <c r="E75" s="360">
        <v>200</v>
      </c>
      <c r="F75" s="420"/>
      <c r="G75" s="362">
        <f t="shared" si="4"/>
        <v>0</v>
      </c>
      <c r="J75" s="363"/>
    </row>
    <row r="76" spans="1:10" ht="30.6" x14ac:dyDescent="0.3">
      <c r="A76" s="413">
        <v>6562</v>
      </c>
      <c r="B76" s="396">
        <v>9.9</v>
      </c>
      <c r="C76" s="358" t="s">
        <v>391</v>
      </c>
      <c r="D76" s="359" t="s">
        <v>13</v>
      </c>
      <c r="E76" s="360">
        <v>400</v>
      </c>
      <c r="F76" s="420"/>
      <c r="G76" s="362">
        <f t="shared" si="4"/>
        <v>0</v>
      </c>
      <c r="J76" s="363"/>
    </row>
    <row r="77" spans="1:10" x14ac:dyDescent="0.3">
      <c r="A77" s="413"/>
      <c r="B77" s="379"/>
      <c r="C77" s="364" t="s">
        <v>37</v>
      </c>
      <c r="D77" s="374"/>
      <c r="E77" s="375"/>
      <c r="F77" s="375"/>
      <c r="G77" s="357">
        <f>SUM(G68:G76)</f>
        <v>0</v>
      </c>
      <c r="J77" s="363"/>
    </row>
    <row r="78" spans="1:10" x14ac:dyDescent="0.3">
      <c r="A78" s="413"/>
      <c r="B78" s="379"/>
      <c r="C78" s="358"/>
      <c r="D78" s="359"/>
      <c r="E78" s="360"/>
      <c r="F78" s="361"/>
      <c r="J78" s="363"/>
    </row>
    <row r="79" spans="1:10" x14ac:dyDescent="0.3">
      <c r="A79" s="448">
        <v>10</v>
      </c>
      <c r="B79" s="449"/>
      <c r="C79" s="377" t="s">
        <v>38</v>
      </c>
      <c r="D79" s="359" t="s">
        <v>23</v>
      </c>
      <c r="E79" s="360"/>
      <c r="F79" s="361"/>
      <c r="G79" s="421"/>
      <c r="J79" s="363"/>
    </row>
    <row r="80" spans="1:10" x14ac:dyDescent="0.3">
      <c r="A80" s="413" t="s">
        <v>376</v>
      </c>
      <c r="B80" s="396">
        <v>10.1</v>
      </c>
      <c r="C80" s="358" t="s">
        <v>39</v>
      </c>
      <c r="D80" s="359" t="s">
        <v>19</v>
      </c>
      <c r="E80" s="360">
        <v>50</v>
      </c>
      <c r="F80" s="420"/>
      <c r="G80" s="362">
        <f t="shared" ref="G80:G85" si="5">+ROUND(E80*F80,0)</f>
        <v>0</v>
      </c>
      <c r="J80" s="363"/>
    </row>
    <row r="81" spans="1:10" ht="20.399999999999999" x14ac:dyDescent="0.3">
      <c r="A81" s="413">
        <v>5767</v>
      </c>
      <c r="B81" s="396">
        <v>10.199999999999999</v>
      </c>
      <c r="C81" s="358" t="s">
        <v>335</v>
      </c>
      <c r="D81" s="359" t="s">
        <v>19</v>
      </c>
      <c r="E81" s="360">
        <v>310</v>
      </c>
      <c r="F81" s="420"/>
      <c r="G81" s="362">
        <f t="shared" si="5"/>
        <v>0</v>
      </c>
      <c r="J81" s="363"/>
    </row>
    <row r="82" spans="1:10" x14ac:dyDescent="0.3">
      <c r="A82" s="413" t="s">
        <v>377</v>
      </c>
      <c r="B82" s="396">
        <v>10.3</v>
      </c>
      <c r="C82" s="358" t="s">
        <v>40</v>
      </c>
      <c r="D82" s="359" t="s">
        <v>41</v>
      </c>
      <c r="E82" s="360">
        <v>6</v>
      </c>
      <c r="F82" s="420"/>
      <c r="G82" s="362">
        <f t="shared" si="5"/>
        <v>0</v>
      </c>
      <c r="J82" s="363"/>
    </row>
    <row r="83" spans="1:10" ht="40.799999999999997" x14ac:dyDescent="0.3">
      <c r="A83" s="413">
        <v>7643</v>
      </c>
      <c r="B83" s="396">
        <v>10.4</v>
      </c>
      <c r="C83" s="358" t="s">
        <v>336</v>
      </c>
      <c r="D83" s="359" t="s">
        <v>14</v>
      </c>
      <c r="E83" s="360">
        <v>6</v>
      </c>
      <c r="F83" s="420"/>
      <c r="G83" s="362">
        <f t="shared" si="5"/>
        <v>0</v>
      </c>
      <c r="J83" s="363"/>
    </row>
    <row r="84" spans="1:10" x14ac:dyDescent="0.3">
      <c r="A84" s="413" t="s">
        <v>378</v>
      </c>
      <c r="B84" s="396">
        <v>10.5</v>
      </c>
      <c r="C84" s="358" t="s">
        <v>42</v>
      </c>
      <c r="D84" s="359" t="s">
        <v>14</v>
      </c>
      <c r="E84" s="360">
        <v>1</v>
      </c>
      <c r="F84" s="420"/>
      <c r="G84" s="362">
        <f t="shared" si="5"/>
        <v>0</v>
      </c>
      <c r="J84" s="363"/>
    </row>
    <row r="85" spans="1:10" x14ac:dyDescent="0.3">
      <c r="A85" s="413" t="s">
        <v>382</v>
      </c>
      <c r="B85" s="396">
        <v>10.6</v>
      </c>
      <c r="C85" s="358" t="s">
        <v>381</v>
      </c>
      <c r="D85" s="359" t="s">
        <v>14</v>
      </c>
      <c r="E85" s="360">
        <v>1</v>
      </c>
      <c r="F85" s="420"/>
      <c r="G85" s="362">
        <f t="shared" si="5"/>
        <v>0</v>
      </c>
      <c r="J85" s="363"/>
    </row>
    <row r="86" spans="1:10" x14ac:dyDescent="0.3">
      <c r="A86" s="413"/>
      <c r="B86" s="379"/>
      <c r="C86" s="364" t="s">
        <v>43</v>
      </c>
      <c r="D86" s="374"/>
      <c r="E86" s="375"/>
      <c r="F86" s="375"/>
      <c r="G86" s="357">
        <f>SUM(G80:G85)</f>
        <v>0</v>
      </c>
      <c r="J86" s="363"/>
    </row>
    <row r="87" spans="1:10" x14ac:dyDescent="0.3">
      <c r="A87" s="413"/>
      <c r="B87" s="379"/>
      <c r="C87" s="358"/>
      <c r="D87" s="359"/>
      <c r="E87" s="360"/>
      <c r="F87" s="361"/>
      <c r="J87" s="363"/>
    </row>
    <row r="88" spans="1:10" x14ac:dyDescent="0.3">
      <c r="A88" s="448">
        <v>11</v>
      </c>
      <c r="B88" s="449"/>
      <c r="C88" s="377" t="s">
        <v>44</v>
      </c>
      <c r="D88" s="359"/>
      <c r="E88" s="360"/>
      <c r="F88" s="361"/>
      <c r="G88" s="421"/>
      <c r="H88" s="366"/>
      <c r="J88" s="363"/>
    </row>
    <row r="89" spans="1:10" ht="20.399999999999999" x14ac:dyDescent="0.3">
      <c r="A89" s="413" t="s">
        <v>385</v>
      </c>
      <c r="B89" s="396">
        <v>11.1</v>
      </c>
      <c r="C89" s="358" t="s">
        <v>383</v>
      </c>
      <c r="D89" s="359" t="s">
        <v>13</v>
      </c>
      <c r="E89" s="360">
        <v>1196</v>
      </c>
      <c r="F89" s="420"/>
      <c r="G89" s="362">
        <f t="shared" ref="G89:G95" si="6">+ROUND(E89*F89,0)</f>
        <v>0</v>
      </c>
      <c r="J89" s="363"/>
    </row>
    <row r="90" spans="1:10" ht="40.799999999999997" x14ac:dyDescent="0.3">
      <c r="A90" s="413">
        <v>4200</v>
      </c>
      <c r="B90" s="396">
        <v>11.2</v>
      </c>
      <c r="C90" s="358" t="s">
        <v>366</v>
      </c>
      <c r="D90" s="359" t="s">
        <v>21</v>
      </c>
      <c r="E90" s="360">
        <v>58</v>
      </c>
      <c r="F90" s="420"/>
      <c r="G90" s="362">
        <f t="shared" si="6"/>
        <v>0</v>
      </c>
      <c r="J90" s="363"/>
    </row>
    <row r="91" spans="1:10" ht="20.399999999999999" x14ac:dyDescent="0.3">
      <c r="A91" s="413">
        <v>3867</v>
      </c>
      <c r="B91" s="396">
        <v>11.3</v>
      </c>
      <c r="C91" s="358" t="s">
        <v>365</v>
      </c>
      <c r="D91" s="359" t="s">
        <v>13</v>
      </c>
      <c r="E91" s="360">
        <v>800</v>
      </c>
      <c r="F91" s="420"/>
      <c r="G91" s="362">
        <f t="shared" si="6"/>
        <v>0</v>
      </c>
      <c r="J91" s="363"/>
    </row>
    <row r="92" spans="1:10" x14ac:dyDescent="0.3">
      <c r="A92" s="413" t="s">
        <v>386</v>
      </c>
      <c r="B92" s="396">
        <v>11.4</v>
      </c>
      <c r="C92" s="358" t="s">
        <v>384</v>
      </c>
      <c r="D92" s="359" t="s">
        <v>13</v>
      </c>
      <c r="E92" s="360">
        <v>1000</v>
      </c>
      <c r="F92" s="420"/>
      <c r="G92" s="362">
        <f t="shared" si="6"/>
        <v>0</v>
      </c>
      <c r="J92" s="363"/>
    </row>
    <row r="93" spans="1:10" x14ac:dyDescent="0.3">
      <c r="A93" s="413" t="s">
        <v>400</v>
      </c>
      <c r="B93" s="396">
        <v>11.5</v>
      </c>
      <c r="C93" s="358" t="s">
        <v>399</v>
      </c>
      <c r="D93" s="359" t="s">
        <v>19</v>
      </c>
      <c r="E93" s="360">
        <v>300</v>
      </c>
      <c r="F93" s="420"/>
      <c r="G93" s="362">
        <f t="shared" si="6"/>
        <v>0</v>
      </c>
      <c r="J93" s="363"/>
    </row>
    <row r="94" spans="1:10" ht="20.399999999999999" x14ac:dyDescent="0.3">
      <c r="A94" s="413" t="s">
        <v>397</v>
      </c>
      <c r="B94" s="396">
        <v>11.6</v>
      </c>
      <c r="C94" s="358" t="s">
        <v>398</v>
      </c>
      <c r="D94" s="359" t="s">
        <v>19</v>
      </c>
      <c r="E94" s="360">
        <v>500</v>
      </c>
      <c r="F94" s="361"/>
      <c r="G94" s="362">
        <f t="shared" si="6"/>
        <v>0</v>
      </c>
      <c r="J94" s="363"/>
    </row>
    <row r="95" spans="1:10" ht="20.399999999999999" x14ac:dyDescent="0.3">
      <c r="A95" s="413" t="s">
        <v>401</v>
      </c>
      <c r="B95" s="396">
        <v>11.7</v>
      </c>
      <c r="C95" s="358" t="s">
        <v>402</v>
      </c>
      <c r="D95" s="359" t="s">
        <v>334</v>
      </c>
      <c r="E95" s="360">
        <v>8</v>
      </c>
      <c r="F95" s="361"/>
      <c r="G95" s="362">
        <f t="shared" si="6"/>
        <v>0</v>
      </c>
      <c r="J95" s="363"/>
    </row>
    <row r="96" spans="1:10" x14ac:dyDescent="0.3">
      <c r="A96" s="413"/>
      <c r="B96" s="379"/>
      <c r="C96" s="364" t="s">
        <v>45</v>
      </c>
      <c r="D96" s="374"/>
      <c r="E96" s="375"/>
      <c r="F96" s="375"/>
      <c r="G96" s="357">
        <f>SUM(G89:G95)</f>
        <v>0</v>
      </c>
      <c r="J96" s="363"/>
    </row>
    <row r="97" spans="1:10" x14ac:dyDescent="0.3">
      <c r="A97" s="413"/>
      <c r="B97" s="379"/>
      <c r="C97" s="379"/>
      <c r="D97" s="379"/>
      <c r="E97" s="379"/>
      <c r="F97" s="379"/>
      <c r="G97" s="421"/>
      <c r="J97" s="363"/>
    </row>
    <row r="98" spans="1:10" x14ac:dyDescent="0.3">
      <c r="A98" s="448">
        <v>12</v>
      </c>
      <c r="B98" s="449"/>
      <c r="C98" s="377" t="s">
        <v>46</v>
      </c>
      <c r="D98" s="359" t="s">
        <v>23</v>
      </c>
      <c r="E98" s="360"/>
      <c r="F98" s="361"/>
      <c r="J98" s="363"/>
    </row>
    <row r="99" spans="1:10" ht="30.6" x14ac:dyDescent="0.3">
      <c r="A99" s="414">
        <v>10271</v>
      </c>
      <c r="B99" s="396">
        <v>12.1</v>
      </c>
      <c r="C99" s="358" t="s">
        <v>379</v>
      </c>
      <c r="D99" s="365" t="s">
        <v>14</v>
      </c>
      <c r="E99" s="360">
        <v>5</v>
      </c>
      <c r="F99" s="420"/>
      <c r="G99" s="362">
        <f>+ROUND(E99*F99,0)</f>
        <v>0</v>
      </c>
      <c r="J99" s="363"/>
    </row>
    <row r="100" spans="1:10" ht="20.25" customHeight="1" x14ac:dyDescent="0.3">
      <c r="A100" s="414">
        <v>4675</v>
      </c>
      <c r="B100" s="396">
        <v>12.2</v>
      </c>
      <c r="C100" s="358" t="s">
        <v>367</v>
      </c>
      <c r="D100" s="365" t="s">
        <v>14</v>
      </c>
      <c r="E100" s="360">
        <v>8</v>
      </c>
      <c r="F100" s="420"/>
      <c r="G100" s="362">
        <f>+ROUND(E100*F100,0)</f>
        <v>0</v>
      </c>
    </row>
    <row r="101" spans="1:10" ht="20.25" customHeight="1" x14ac:dyDescent="0.3">
      <c r="A101" s="414">
        <v>7382</v>
      </c>
      <c r="B101" s="396">
        <v>12.3</v>
      </c>
      <c r="C101" s="358" t="s">
        <v>368</v>
      </c>
      <c r="D101" s="365" t="s">
        <v>14</v>
      </c>
      <c r="E101" s="360">
        <v>2</v>
      </c>
      <c r="F101" s="420"/>
      <c r="G101" s="362">
        <f>+ROUND(E101*F101,0)</f>
        <v>0</v>
      </c>
    </row>
    <row r="102" spans="1:10" ht="20.25" customHeight="1" x14ac:dyDescent="0.3">
      <c r="A102" s="414">
        <v>8406</v>
      </c>
      <c r="B102" s="396">
        <v>12.4</v>
      </c>
      <c r="C102" s="358" t="s">
        <v>369</v>
      </c>
      <c r="D102" s="365" t="s">
        <v>14</v>
      </c>
      <c r="E102" s="360">
        <v>5</v>
      </c>
      <c r="F102" s="420"/>
      <c r="G102" s="362">
        <f>+ROUND(E102*F102,0)</f>
        <v>0</v>
      </c>
    </row>
    <row r="103" spans="1:10" ht="20.25" customHeight="1" x14ac:dyDescent="0.3">
      <c r="A103" s="414" t="s">
        <v>388</v>
      </c>
      <c r="B103" s="396">
        <v>12.5</v>
      </c>
      <c r="C103" s="358" t="s">
        <v>387</v>
      </c>
      <c r="D103" s="365" t="s">
        <v>19</v>
      </c>
      <c r="E103" s="360">
        <v>60</v>
      </c>
      <c r="F103" s="420"/>
      <c r="G103" s="362">
        <f>+ROUND(E103*F103,0)</f>
        <v>0</v>
      </c>
    </row>
    <row r="104" spans="1:10" x14ac:dyDescent="0.3">
      <c r="A104" s="414"/>
      <c r="B104" s="380"/>
      <c r="C104" s="364" t="s">
        <v>46</v>
      </c>
      <c r="D104" s="381"/>
      <c r="E104" s="375"/>
      <c r="F104" s="375"/>
      <c r="G104" s="357">
        <f>SUM(G99:G103)</f>
        <v>0</v>
      </c>
      <c r="H104" s="363"/>
    </row>
    <row r="105" spans="1:10" x14ac:dyDescent="0.3">
      <c r="A105" s="416"/>
      <c r="B105" s="417"/>
      <c r="C105" s="417"/>
      <c r="D105" s="417"/>
      <c r="E105" s="417"/>
      <c r="F105" s="417"/>
      <c r="G105" s="368"/>
    </row>
    <row r="106" spans="1:10" x14ac:dyDescent="0.3">
      <c r="A106" s="440" t="s">
        <v>47</v>
      </c>
      <c r="B106" s="441"/>
      <c r="C106" s="441"/>
      <c r="D106" s="441"/>
      <c r="E106" s="441"/>
      <c r="F106" s="441"/>
      <c r="G106" s="410">
        <f>+G21+G25+G31+G36+G40+G45+G59+G65+G77+G96+G104+G86</f>
        <v>0</v>
      </c>
    </row>
    <row r="107" spans="1:10" x14ac:dyDescent="0.3">
      <c r="A107" s="367"/>
      <c r="B107" s="367"/>
      <c r="C107" s="367"/>
      <c r="D107" s="367"/>
      <c r="E107" s="367"/>
      <c r="F107" s="399"/>
    </row>
    <row r="108" spans="1:10" x14ac:dyDescent="0.3">
      <c r="A108" s="442" t="s">
        <v>48</v>
      </c>
      <c r="B108" s="443"/>
      <c r="C108" s="443"/>
      <c r="D108" s="443"/>
      <c r="E108" s="444"/>
      <c r="F108" s="369">
        <f>+'PGA - SST'!$M$97</f>
        <v>2.5411213961510457E-2</v>
      </c>
      <c r="G108" s="411">
        <f>+F108*$G$106</f>
        <v>0</v>
      </c>
    </row>
    <row r="109" spans="1:10" ht="12.9" customHeight="1" x14ac:dyDescent="0.3">
      <c r="A109" s="445" t="s">
        <v>49</v>
      </c>
      <c r="B109" s="445"/>
      <c r="C109" s="445"/>
      <c r="D109" s="445"/>
      <c r="E109" s="445"/>
      <c r="F109" s="369">
        <f>+PGS!$K$48</f>
        <v>1.1073012596408244E-2</v>
      </c>
      <c r="G109" s="411">
        <f>+F109*$G$106</f>
        <v>0</v>
      </c>
    </row>
    <row r="110" spans="1:10" ht="12.9" customHeight="1" x14ac:dyDescent="0.3">
      <c r="A110" s="445" t="s">
        <v>50</v>
      </c>
      <c r="B110" s="445"/>
      <c r="C110" s="445"/>
      <c r="D110" s="445"/>
      <c r="E110" s="445"/>
      <c r="F110" s="369">
        <f>+PMT!$N$32</f>
        <v>1.4891619937298506E-2</v>
      </c>
      <c r="G110" s="411">
        <f>+F110*$G$106</f>
        <v>0</v>
      </c>
    </row>
    <row r="111" spans="1:10" ht="12.9" customHeight="1" x14ac:dyDescent="0.3">
      <c r="A111" s="367"/>
      <c r="B111" s="367"/>
      <c r="C111" s="367"/>
      <c r="D111" s="367"/>
      <c r="E111" s="367"/>
      <c r="F111" s="399"/>
    </row>
    <row r="112" spans="1:10" ht="12.9" customHeight="1" x14ac:dyDescent="0.3">
      <c r="A112" s="440" t="s">
        <v>51</v>
      </c>
      <c r="B112" s="441"/>
      <c r="C112" s="441"/>
      <c r="D112" s="441"/>
      <c r="E112" s="441"/>
      <c r="F112" s="441"/>
      <c r="G112" s="410">
        <f>+G108+G109+G110</f>
        <v>0</v>
      </c>
    </row>
    <row r="113" spans="1:8" ht="14.25" customHeight="1" x14ac:dyDescent="0.3">
      <c r="A113" s="367"/>
      <c r="B113" s="367"/>
      <c r="C113" s="367"/>
      <c r="D113" s="367"/>
      <c r="E113" s="367"/>
      <c r="F113" s="399"/>
    </row>
    <row r="114" spans="1:8" ht="14.25" customHeight="1" x14ac:dyDescent="0.3">
      <c r="A114" s="438" t="s">
        <v>52</v>
      </c>
      <c r="B114" s="438"/>
      <c r="C114" s="438"/>
      <c r="D114" s="438"/>
      <c r="E114" s="438"/>
      <c r="F114" s="400">
        <f>+'AIU OBRA'!$O$77</f>
        <v>0.2766509924119756</v>
      </c>
      <c r="G114" s="411">
        <f>+F114*$G$106</f>
        <v>0</v>
      </c>
    </row>
    <row r="115" spans="1:8" ht="14.25" customHeight="1" x14ac:dyDescent="0.3">
      <c r="A115" s="438" t="s">
        <v>53</v>
      </c>
      <c r="B115" s="438"/>
      <c r="C115" s="438"/>
      <c r="D115" s="438"/>
      <c r="E115" s="438"/>
      <c r="F115" s="400">
        <f>+'AIU OBRA'!$O$78</f>
        <v>0.01</v>
      </c>
      <c r="G115" s="411">
        <f>+F115*$G$106</f>
        <v>0</v>
      </c>
      <c r="H115" s="363"/>
    </row>
    <row r="116" spans="1:8" x14ac:dyDescent="0.3">
      <c r="A116" s="435" t="s">
        <v>54</v>
      </c>
      <c r="B116" s="436"/>
      <c r="C116" s="436"/>
      <c r="D116" s="436"/>
      <c r="E116" s="437"/>
      <c r="F116" s="400">
        <f>+'AIU OBRA'!$O$79</f>
        <v>0.05</v>
      </c>
      <c r="G116" s="411">
        <f>+F116*$G$106</f>
        <v>0</v>
      </c>
      <c r="H116" s="363"/>
    </row>
    <row r="117" spans="1:8" x14ac:dyDescent="0.2">
      <c r="A117" s="370"/>
      <c r="B117" s="370"/>
      <c r="C117" s="370"/>
      <c r="D117" s="370"/>
      <c r="E117" s="370"/>
      <c r="F117" s="401"/>
    </row>
    <row r="118" spans="1:8" x14ac:dyDescent="0.3">
      <c r="A118" s="440" t="s">
        <v>55</v>
      </c>
      <c r="B118" s="441"/>
      <c r="C118" s="441"/>
      <c r="D118" s="441"/>
      <c r="E118" s="441"/>
      <c r="F118" s="441"/>
      <c r="G118" s="410">
        <f>SUM(G114:G116)</f>
        <v>0</v>
      </c>
      <c r="H118" s="371"/>
    </row>
    <row r="119" spans="1:8" x14ac:dyDescent="0.3">
      <c r="A119" s="367"/>
      <c r="B119" s="367"/>
      <c r="C119" s="367"/>
      <c r="D119" s="367"/>
      <c r="E119" s="367"/>
      <c r="F119" s="399"/>
      <c r="G119" s="368"/>
    </row>
    <row r="120" spans="1:8" x14ac:dyDescent="0.3">
      <c r="A120" s="453" t="s">
        <v>56</v>
      </c>
      <c r="B120" s="453"/>
      <c r="C120" s="453"/>
      <c r="D120" s="453"/>
      <c r="E120" s="453"/>
      <c r="F120" s="453"/>
      <c r="G120" s="410">
        <f>+G118+G112+G106</f>
        <v>0</v>
      </c>
    </row>
    <row r="121" spans="1:8" x14ac:dyDescent="0.3">
      <c r="A121" s="433"/>
      <c r="B121" s="433"/>
      <c r="C121" s="433"/>
      <c r="D121" s="433"/>
      <c r="E121" s="433"/>
      <c r="F121" s="402"/>
    </row>
    <row r="129" spans="7:7" x14ac:dyDescent="0.3">
      <c r="G129" s="423"/>
    </row>
  </sheetData>
  <dataConsolidate/>
  <mergeCells count="30">
    <mergeCell ref="A121:E121"/>
    <mergeCell ref="A98:B98"/>
    <mergeCell ref="A106:F106"/>
    <mergeCell ref="A108:E108"/>
    <mergeCell ref="A109:E109"/>
    <mergeCell ref="A110:E110"/>
    <mergeCell ref="A112:F112"/>
    <mergeCell ref="A114:E114"/>
    <mergeCell ref="A115:E115"/>
    <mergeCell ref="A116:E116"/>
    <mergeCell ref="A118:F118"/>
    <mergeCell ref="A120:F120"/>
    <mergeCell ref="A88:B88"/>
    <mergeCell ref="A17:F17"/>
    <mergeCell ref="A18:B18"/>
    <mergeCell ref="A23:B23"/>
    <mergeCell ref="A27:B27"/>
    <mergeCell ref="A33:B33"/>
    <mergeCell ref="A38:B38"/>
    <mergeCell ref="A42:B42"/>
    <mergeCell ref="A47:B47"/>
    <mergeCell ref="A61:B61"/>
    <mergeCell ref="A67:B67"/>
    <mergeCell ref="A79:B79"/>
    <mergeCell ref="A14:G14"/>
    <mergeCell ref="A9:C9"/>
    <mergeCell ref="A10:G10"/>
    <mergeCell ref="A11:G11"/>
    <mergeCell ref="A12:G12"/>
    <mergeCell ref="A13:G13"/>
  </mergeCells>
  <printOptions horizontalCentered="1"/>
  <pageMargins left="0.59055118110236227" right="0.39370078740157483" top="0.59055118110236227" bottom="0.39370078740157483" header="0.31496062992125984" footer="0.31496062992125984"/>
  <pageSetup scale="5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8"/>
  <sheetViews>
    <sheetView view="pageBreakPreview" zoomScale="160" zoomScaleNormal="100" zoomScaleSheetLayoutView="160" workbookViewId="0">
      <selection activeCell="C14" sqref="C14"/>
    </sheetView>
  </sheetViews>
  <sheetFormatPr baseColWidth="10" defaultColWidth="11.44140625" defaultRowHeight="13.8" x14ac:dyDescent="0.3"/>
  <cols>
    <col min="1" max="1" width="5" style="298" customWidth="1"/>
    <col min="2" max="2" width="8.33203125" style="298" bestFit="1" customWidth="1"/>
    <col min="3" max="3" width="31.88671875" style="299" customWidth="1"/>
    <col min="4" max="4" width="12.6640625" style="299" customWidth="1"/>
    <col min="5" max="5" width="5.88671875" style="299" bestFit="1" customWidth="1"/>
    <col min="6" max="6" width="9" style="299" customWidth="1"/>
    <col min="7" max="7" width="5.44140625" style="299" customWidth="1"/>
    <col min="8" max="8" width="4.88671875" style="299" bestFit="1" customWidth="1"/>
    <col min="9" max="9" width="6" style="299" bestFit="1" customWidth="1"/>
    <col min="10" max="10" width="14.44140625" style="299" bestFit="1" customWidth="1"/>
    <col min="11" max="11" width="12.88671875" style="299" bestFit="1" customWidth="1"/>
    <col min="12" max="14" width="6.44140625" style="299" customWidth="1"/>
    <col min="15" max="15" width="13" style="299" customWidth="1"/>
    <col min="16" max="16" width="15.44140625" style="299" bestFit="1" customWidth="1"/>
    <col min="17" max="16384" width="11.44140625" style="299"/>
  </cols>
  <sheetData>
    <row r="1" spans="1:15" ht="7.5" customHeight="1" x14ac:dyDescent="0.3"/>
    <row r="2" spans="1:15" ht="7.5" customHeight="1" x14ac:dyDescent="0.3"/>
    <row r="3" spans="1:15" ht="7.5" customHeight="1" x14ac:dyDescent="0.3"/>
    <row r="4" spans="1:15" ht="7.5" customHeight="1" x14ac:dyDescent="0.3"/>
    <row r="5" spans="1:15" ht="7.5" customHeight="1" x14ac:dyDescent="0.3"/>
    <row r="6" spans="1:15" ht="7.5" customHeight="1" x14ac:dyDescent="0.3"/>
    <row r="7" spans="1:15" ht="7.5" customHeight="1" x14ac:dyDescent="0.3"/>
    <row r="8" spans="1:15" ht="7.5" customHeight="1" x14ac:dyDescent="0.3"/>
    <row r="9" spans="1:15" ht="7.5" customHeight="1" x14ac:dyDescent="0.3"/>
    <row r="10" spans="1:15" ht="7.5" customHeight="1" x14ac:dyDescent="0.3"/>
    <row r="11" spans="1:15" ht="20.100000000000001" customHeight="1" x14ac:dyDescent="0.3">
      <c r="A11" s="512" t="s">
        <v>0</v>
      </c>
      <c r="B11" s="512"/>
      <c r="C11" s="512"/>
      <c r="D11" s="512"/>
      <c r="E11" s="512"/>
      <c r="F11" s="512"/>
      <c r="G11" s="512"/>
      <c r="H11" s="512"/>
      <c r="I11" s="512"/>
      <c r="J11" s="512"/>
      <c r="K11" s="512"/>
      <c r="L11" s="512"/>
      <c r="M11" s="512"/>
      <c r="N11" s="512"/>
      <c r="O11" s="512"/>
    </row>
    <row r="12" spans="1:15" ht="20.100000000000001" customHeight="1" x14ac:dyDescent="0.3">
      <c r="A12" s="512" t="s">
        <v>1</v>
      </c>
      <c r="B12" s="512"/>
      <c r="C12" s="512"/>
      <c r="D12" s="512"/>
      <c r="E12" s="512"/>
      <c r="F12" s="512"/>
      <c r="G12" s="512"/>
      <c r="H12" s="512"/>
      <c r="I12" s="512"/>
      <c r="J12" s="512"/>
      <c r="K12" s="512"/>
      <c r="L12" s="512"/>
      <c r="M12" s="512"/>
      <c r="N12" s="512"/>
      <c r="O12" s="512"/>
    </row>
    <row r="13" spans="1:15" ht="38.1" customHeight="1" x14ac:dyDescent="0.3">
      <c r="A13" s="513" t="s">
        <v>408</v>
      </c>
      <c r="B13" s="513"/>
      <c r="C13" s="513"/>
      <c r="D13" s="513"/>
      <c r="E13" s="513"/>
      <c r="F13" s="513"/>
      <c r="G13" s="513"/>
      <c r="H13" s="513"/>
      <c r="I13" s="513"/>
      <c r="J13" s="513"/>
      <c r="K13" s="513"/>
      <c r="L13" s="513"/>
      <c r="M13" s="513"/>
      <c r="N13" s="513"/>
      <c r="O13" s="513"/>
    </row>
    <row r="14" spans="1:15" ht="20.100000000000001" customHeight="1" x14ac:dyDescent="0.3"/>
    <row r="15" spans="1:15" ht="20.100000000000001" customHeight="1" x14ac:dyDescent="0.3">
      <c r="A15" s="514" t="s">
        <v>333</v>
      </c>
      <c r="B15" s="514"/>
      <c r="C15" s="514"/>
      <c r="D15" s="514"/>
      <c r="E15" s="514"/>
      <c r="F15" s="514"/>
      <c r="G15" s="514"/>
      <c r="H15" s="514"/>
      <c r="I15" s="514"/>
      <c r="J15" s="514"/>
      <c r="K15" s="514"/>
      <c r="L15" s="514"/>
      <c r="M15" s="514"/>
      <c r="N15" s="514"/>
      <c r="O15" s="514"/>
    </row>
    <row r="16" spans="1:15" x14ac:dyDescent="0.3">
      <c r="B16" s="300" t="s">
        <v>57</v>
      </c>
      <c r="C16" s="300"/>
      <c r="D16" s="300"/>
      <c r="E16" s="300"/>
      <c r="F16" s="300"/>
      <c r="G16" s="300"/>
      <c r="H16" s="300"/>
      <c r="I16" s="300"/>
      <c r="J16" s="300"/>
      <c r="K16" s="300"/>
      <c r="L16" s="300"/>
      <c r="M16" s="300"/>
      <c r="N16" s="300"/>
      <c r="O16" s="300"/>
    </row>
    <row r="17" spans="1:16" x14ac:dyDescent="0.3">
      <c r="A17" s="299"/>
      <c r="B17" s="515" t="s">
        <v>58</v>
      </c>
      <c r="C17" s="515"/>
      <c r="D17" s="515"/>
      <c r="E17" s="516"/>
      <c r="F17" s="516"/>
      <c r="G17" s="516"/>
      <c r="H17" s="332"/>
      <c r="I17" s="332"/>
      <c r="J17" s="334" t="s">
        <v>59</v>
      </c>
      <c r="K17" s="335"/>
      <c r="L17" s="335"/>
      <c r="M17" s="335"/>
      <c r="N17" s="335"/>
      <c r="O17" s="336"/>
    </row>
    <row r="18" spans="1:16" x14ac:dyDescent="0.3">
      <c r="B18" s="515" t="s">
        <v>60</v>
      </c>
      <c r="C18" s="515"/>
      <c r="D18" s="515"/>
      <c r="E18" s="516">
        <f>+'PRESUPUESTO OFICIAL (Entidad)'!G106</f>
        <v>630446858</v>
      </c>
      <c r="F18" s="516"/>
      <c r="G18" s="516"/>
      <c r="H18" s="333"/>
      <c r="J18" s="334" t="s">
        <v>61</v>
      </c>
      <c r="K18" s="337" t="s">
        <v>57</v>
      </c>
      <c r="L18" s="337"/>
      <c r="M18" s="337"/>
      <c r="N18" s="337"/>
      <c r="O18" s="338"/>
    </row>
    <row r="19" spans="1:16" x14ac:dyDescent="0.3">
      <c r="B19" s="515" t="s">
        <v>62</v>
      </c>
      <c r="C19" s="515"/>
      <c r="D19" s="515"/>
      <c r="E19" s="346">
        <v>3</v>
      </c>
      <c r="F19" s="517" t="s">
        <v>63</v>
      </c>
      <c r="G19" s="517"/>
      <c r="H19" s="182"/>
      <c r="J19" s="300"/>
      <c r="K19" s="299" t="s">
        <v>57</v>
      </c>
    </row>
    <row r="20" spans="1:16" x14ac:dyDescent="0.3">
      <c r="B20" s="515" t="s">
        <v>64</v>
      </c>
      <c r="C20" s="515"/>
      <c r="D20" s="515"/>
      <c r="E20" s="346">
        <v>1</v>
      </c>
      <c r="F20" s="515" t="s">
        <v>63</v>
      </c>
      <c r="G20" s="515"/>
      <c r="H20" s="182"/>
      <c r="J20" s="518"/>
      <c r="K20" s="518"/>
      <c r="L20" s="518"/>
      <c r="M20" s="518"/>
      <c r="N20" s="518"/>
      <c r="O20" s="518"/>
    </row>
    <row r="21" spans="1:16" ht="7.5" customHeight="1" x14ac:dyDescent="0.3"/>
    <row r="22" spans="1:16" s="195" customFormat="1" ht="13.5" customHeight="1" x14ac:dyDescent="0.3">
      <c r="A22" s="498" t="s">
        <v>65</v>
      </c>
      <c r="B22" s="498" t="s">
        <v>5</v>
      </c>
      <c r="C22" s="475" t="s">
        <v>66</v>
      </c>
      <c r="D22" s="475"/>
      <c r="E22" s="475"/>
      <c r="F22" s="475"/>
      <c r="G22" s="475"/>
      <c r="H22" s="475"/>
      <c r="I22" s="475"/>
      <c r="J22" s="475"/>
      <c r="K22" s="475"/>
      <c r="L22" s="475"/>
      <c r="M22" s="475"/>
      <c r="N22" s="475"/>
      <c r="O22" s="475"/>
    </row>
    <row r="23" spans="1:16" s="179" customFormat="1" ht="13.5" customHeight="1" x14ac:dyDescent="0.3">
      <c r="A23" s="498"/>
      <c r="B23" s="498"/>
      <c r="C23" s="497" t="s">
        <v>67</v>
      </c>
      <c r="D23" s="461"/>
      <c r="E23" s="461"/>
      <c r="F23" s="461"/>
      <c r="G23" s="461"/>
      <c r="H23" s="461"/>
      <c r="I23" s="461"/>
      <c r="J23" s="461"/>
      <c r="K23" s="461"/>
      <c r="L23" s="461"/>
      <c r="M23" s="461"/>
      <c r="N23" s="461"/>
      <c r="O23" s="462"/>
    </row>
    <row r="24" spans="1:16" s="301" customFormat="1" ht="20.399999999999999" x14ac:dyDescent="0.3">
      <c r="A24" s="498"/>
      <c r="B24" s="498"/>
      <c r="C24" s="498" t="s">
        <v>68</v>
      </c>
      <c r="D24" s="498"/>
      <c r="E24" s="499" t="s">
        <v>69</v>
      </c>
      <c r="F24" s="498" t="s">
        <v>70</v>
      </c>
      <c r="G24" s="183" t="s">
        <v>71</v>
      </c>
      <c r="H24" s="183" t="s">
        <v>72</v>
      </c>
      <c r="I24" s="183" t="s">
        <v>73</v>
      </c>
      <c r="J24" s="499" t="s">
        <v>74</v>
      </c>
      <c r="K24" s="499" t="s">
        <v>75</v>
      </c>
      <c r="L24" s="502" t="s">
        <v>76</v>
      </c>
      <c r="M24" s="503"/>
      <c r="N24" s="504"/>
      <c r="O24" s="499" t="s">
        <v>77</v>
      </c>
    </row>
    <row r="25" spans="1:16" s="301" customFormat="1" ht="22.5" customHeight="1" x14ac:dyDescent="0.3">
      <c r="A25" s="498"/>
      <c r="B25" s="498"/>
      <c r="C25" s="498"/>
      <c r="D25" s="498"/>
      <c r="E25" s="500"/>
      <c r="F25" s="498"/>
      <c r="G25" s="302" t="s">
        <v>78</v>
      </c>
      <c r="H25" s="183" t="s">
        <v>78</v>
      </c>
      <c r="I25" s="302" t="s">
        <v>78</v>
      </c>
      <c r="J25" s="500"/>
      <c r="K25" s="500"/>
      <c r="L25" s="505"/>
      <c r="M25" s="506"/>
      <c r="N25" s="507"/>
      <c r="O25" s="500"/>
    </row>
    <row r="26" spans="1:16" s="301" customFormat="1" ht="11.25" customHeight="1" x14ac:dyDescent="0.3">
      <c r="A26" s="498"/>
      <c r="B26" s="498"/>
      <c r="C26" s="498"/>
      <c r="D26" s="498"/>
      <c r="E26" s="501"/>
      <c r="F26" s="498"/>
      <c r="G26" s="183">
        <f>+E20</f>
        <v>1</v>
      </c>
      <c r="H26" s="183">
        <f>+E19</f>
        <v>3</v>
      </c>
      <c r="I26" s="183">
        <v>0</v>
      </c>
      <c r="J26" s="501"/>
      <c r="K26" s="501"/>
      <c r="L26" s="183" t="s">
        <v>71</v>
      </c>
      <c r="M26" s="183" t="s">
        <v>72</v>
      </c>
      <c r="N26" s="183" t="s">
        <v>73</v>
      </c>
      <c r="O26" s="501"/>
    </row>
    <row r="27" spans="1:16" s="301" customFormat="1" ht="10.5" customHeight="1" x14ac:dyDescent="0.3">
      <c r="A27" s="498"/>
      <c r="B27" s="498"/>
      <c r="C27" s="498"/>
      <c r="D27" s="498"/>
      <c r="E27" s="303" t="s">
        <v>79</v>
      </c>
      <c r="F27" s="498"/>
      <c r="G27" s="508" t="s">
        <v>80</v>
      </c>
      <c r="H27" s="482"/>
      <c r="I27" s="509"/>
      <c r="J27" s="303" t="s">
        <v>81</v>
      </c>
      <c r="K27" s="303" t="s">
        <v>82</v>
      </c>
      <c r="L27" s="508" t="s">
        <v>83</v>
      </c>
      <c r="M27" s="482"/>
      <c r="N27" s="509"/>
      <c r="O27" s="303" t="s">
        <v>84</v>
      </c>
    </row>
    <row r="28" spans="1:16" s="306" customFormat="1" ht="10.199999999999999" x14ac:dyDescent="0.3">
      <c r="A28" s="183"/>
      <c r="B28" s="183">
        <v>1.1000000000000001</v>
      </c>
      <c r="C28" s="304" t="s">
        <v>85</v>
      </c>
      <c r="D28" s="305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9"/>
    </row>
    <row r="29" spans="1:16" s="179" customFormat="1" ht="11.1" customHeight="1" x14ac:dyDescent="0.3">
      <c r="A29" s="307">
        <v>9110</v>
      </c>
      <c r="B29" s="187">
        <v>1.101</v>
      </c>
      <c r="C29" s="492" t="s">
        <v>86</v>
      </c>
      <c r="D29" s="493"/>
      <c r="E29" s="391">
        <v>1</v>
      </c>
      <c r="F29" s="392">
        <v>4</v>
      </c>
      <c r="G29" s="393">
        <v>0.3</v>
      </c>
      <c r="H29" s="393">
        <v>0.3</v>
      </c>
      <c r="I29" s="393"/>
      <c r="J29" s="388">
        <v>7881000</v>
      </c>
      <c r="K29" s="309">
        <v>1.4516131201624158</v>
      </c>
      <c r="L29" s="310">
        <f>+$E$20</f>
        <v>1</v>
      </c>
      <c r="M29" s="311">
        <f t="shared" ref="M29:M36" si="0">+$E$19</f>
        <v>3</v>
      </c>
      <c r="N29" s="310"/>
      <c r="O29" s="312">
        <f>(E29*J29*K29)*((M29*H29)+(G29*L29))</f>
        <v>13728195.6</v>
      </c>
      <c r="P29" s="313"/>
    </row>
    <row r="30" spans="1:16" s="179" customFormat="1" ht="11.1" customHeight="1" x14ac:dyDescent="0.3">
      <c r="A30" s="307">
        <v>9112</v>
      </c>
      <c r="B30" s="187">
        <v>1.1019999999999999</v>
      </c>
      <c r="C30" s="492" t="s">
        <v>87</v>
      </c>
      <c r="D30" s="493"/>
      <c r="E30" s="391">
        <v>1</v>
      </c>
      <c r="F30" s="392">
        <v>6</v>
      </c>
      <c r="G30" s="393">
        <v>0.4</v>
      </c>
      <c r="H30" s="393">
        <v>1</v>
      </c>
      <c r="I30" s="393"/>
      <c r="J30" s="308">
        <v>6339000</v>
      </c>
      <c r="K30" s="309">
        <v>1.452508282063417</v>
      </c>
      <c r="L30" s="310">
        <f>+$E$20</f>
        <v>1</v>
      </c>
      <c r="M30" s="311">
        <f t="shared" si="0"/>
        <v>3</v>
      </c>
      <c r="N30" s="310"/>
      <c r="O30" s="312">
        <f t="shared" ref="O30:O36" si="1">(E30*J30*K30)*((M30*H30)+(G30*L30))</f>
        <v>31305330</v>
      </c>
    </row>
    <row r="31" spans="1:16" s="179" customFormat="1" ht="11.1" customHeight="1" x14ac:dyDescent="0.3">
      <c r="A31" s="307">
        <v>9112</v>
      </c>
      <c r="B31" s="187">
        <v>1.103</v>
      </c>
      <c r="C31" s="492" t="s">
        <v>342</v>
      </c>
      <c r="D31" s="493"/>
      <c r="E31" s="391">
        <v>1</v>
      </c>
      <c r="F31" s="392">
        <v>4</v>
      </c>
      <c r="G31" s="393">
        <v>0.2</v>
      </c>
      <c r="H31" s="393">
        <v>0.1</v>
      </c>
      <c r="I31" s="393"/>
      <c r="J31" s="388">
        <v>7881000</v>
      </c>
      <c r="K31" s="309">
        <v>1.4516131201624158</v>
      </c>
      <c r="L31" s="310">
        <v>1</v>
      </c>
      <c r="M31" s="311">
        <f t="shared" si="0"/>
        <v>3</v>
      </c>
      <c r="N31" s="310"/>
      <c r="O31" s="312">
        <f t="shared" si="1"/>
        <v>5720081.5</v>
      </c>
    </row>
    <row r="32" spans="1:16" s="179" customFormat="1" ht="11.1" customHeight="1" x14ac:dyDescent="0.3">
      <c r="A32" s="307">
        <v>9112</v>
      </c>
      <c r="B32" s="187">
        <v>1.1040000000000001</v>
      </c>
      <c r="C32" s="492" t="s">
        <v>404</v>
      </c>
      <c r="D32" s="493"/>
      <c r="E32" s="391">
        <v>1</v>
      </c>
      <c r="F32" s="392">
        <v>6</v>
      </c>
      <c r="G32" s="393">
        <v>0</v>
      </c>
      <c r="H32" s="393">
        <v>0.4</v>
      </c>
      <c r="I32" s="393"/>
      <c r="J32" s="308">
        <v>6339000</v>
      </c>
      <c r="K32" s="309">
        <f>+K30</f>
        <v>1.452508282063417</v>
      </c>
      <c r="L32" s="310">
        <v>0</v>
      </c>
      <c r="M32" s="311">
        <f t="shared" si="0"/>
        <v>3</v>
      </c>
      <c r="N32" s="310"/>
      <c r="O32" s="312">
        <f t="shared" si="1"/>
        <v>11048940.000000002</v>
      </c>
    </row>
    <row r="33" spans="1:15" s="179" customFormat="1" ht="11.1" customHeight="1" x14ac:dyDescent="0.3">
      <c r="A33" s="307">
        <v>9112</v>
      </c>
      <c r="B33" s="187">
        <v>1.105</v>
      </c>
      <c r="C33" s="492" t="s">
        <v>405</v>
      </c>
      <c r="D33" s="493"/>
      <c r="E33" s="391">
        <v>1</v>
      </c>
      <c r="F33" s="392">
        <v>6</v>
      </c>
      <c r="G33" s="393">
        <v>0.2</v>
      </c>
      <c r="H33" s="393">
        <v>0.3</v>
      </c>
      <c r="I33" s="393"/>
      <c r="J33" s="308">
        <v>6339000</v>
      </c>
      <c r="K33" s="309">
        <f>+K32</f>
        <v>1.452508282063417</v>
      </c>
      <c r="L33" s="310">
        <f>+$E$20</f>
        <v>1</v>
      </c>
      <c r="M33" s="311">
        <f t="shared" si="0"/>
        <v>3</v>
      </c>
      <c r="N33" s="310"/>
      <c r="O33" s="312">
        <f t="shared" si="1"/>
        <v>10128194.999999998</v>
      </c>
    </row>
    <row r="34" spans="1:15" s="179" customFormat="1" ht="10.199999999999999" x14ac:dyDescent="0.3">
      <c r="A34" s="307">
        <v>9112</v>
      </c>
      <c r="B34" s="187">
        <v>1.1060000000000001</v>
      </c>
      <c r="C34" s="492" t="s">
        <v>406</v>
      </c>
      <c r="D34" s="493"/>
      <c r="E34" s="391">
        <v>1</v>
      </c>
      <c r="F34" s="392">
        <v>6</v>
      </c>
      <c r="G34" s="393">
        <v>0.2</v>
      </c>
      <c r="H34" s="393">
        <v>0.3</v>
      </c>
      <c r="I34" s="393"/>
      <c r="J34" s="308">
        <v>6339000</v>
      </c>
      <c r="K34" s="309">
        <f>+K33</f>
        <v>1.452508282063417</v>
      </c>
      <c r="L34" s="310">
        <f>+$E$20</f>
        <v>1</v>
      </c>
      <c r="M34" s="311">
        <f t="shared" si="0"/>
        <v>3</v>
      </c>
      <c r="N34" s="385"/>
      <c r="O34" s="312">
        <f t="shared" si="1"/>
        <v>10128194.999999998</v>
      </c>
    </row>
    <row r="35" spans="1:15" s="179" customFormat="1" ht="10.199999999999999" x14ac:dyDescent="0.3">
      <c r="A35" s="307">
        <v>9112</v>
      </c>
      <c r="B35" s="187">
        <v>1.107</v>
      </c>
      <c r="C35" s="492" t="s">
        <v>407</v>
      </c>
      <c r="D35" s="493"/>
      <c r="E35" s="391">
        <v>1</v>
      </c>
      <c r="F35" s="392">
        <v>6</v>
      </c>
      <c r="G35" s="393">
        <v>0.15</v>
      </c>
      <c r="H35" s="393">
        <v>0.15</v>
      </c>
      <c r="I35" s="393"/>
      <c r="J35" s="308">
        <v>6339000</v>
      </c>
      <c r="K35" s="309">
        <f>+K34</f>
        <v>1.452508282063417</v>
      </c>
      <c r="L35" s="310">
        <f>+$E$20</f>
        <v>1</v>
      </c>
      <c r="M35" s="311">
        <f t="shared" si="0"/>
        <v>3</v>
      </c>
      <c r="N35" s="385"/>
      <c r="O35" s="312">
        <f t="shared" si="1"/>
        <v>5524470</v>
      </c>
    </row>
    <row r="36" spans="1:15" s="179" customFormat="1" ht="10.199999999999999" x14ac:dyDescent="0.3">
      <c r="A36" s="307">
        <v>9112</v>
      </c>
      <c r="B36" s="187">
        <v>1.1080000000000001</v>
      </c>
      <c r="C36" s="492" t="s">
        <v>88</v>
      </c>
      <c r="D36" s="493"/>
      <c r="E36" s="391">
        <v>1</v>
      </c>
      <c r="F36" s="392">
        <v>4</v>
      </c>
      <c r="G36" s="393">
        <v>0.2</v>
      </c>
      <c r="H36" s="393">
        <v>0.2</v>
      </c>
      <c r="I36" s="393"/>
      <c r="J36" s="388">
        <v>7881000</v>
      </c>
      <c r="K36" s="309">
        <f>+K31</f>
        <v>1.4516131201624158</v>
      </c>
      <c r="L36" s="310">
        <v>1</v>
      </c>
      <c r="M36" s="311">
        <f t="shared" si="0"/>
        <v>3</v>
      </c>
      <c r="N36" s="385"/>
      <c r="O36" s="312">
        <f t="shared" si="1"/>
        <v>9152130.4000000004</v>
      </c>
    </row>
    <row r="37" spans="1:15" s="179" customFormat="1" ht="10.199999999999999" x14ac:dyDescent="0.3">
      <c r="A37" s="307"/>
      <c r="B37" s="187"/>
      <c r="C37" s="492"/>
      <c r="D37" s="493"/>
      <c r="E37" s="389"/>
      <c r="F37" s="389"/>
      <c r="G37" s="390"/>
      <c r="H37" s="390"/>
      <c r="I37" s="390"/>
      <c r="J37" s="383"/>
      <c r="K37" s="384"/>
      <c r="L37" s="385"/>
      <c r="M37" s="386"/>
      <c r="N37" s="385"/>
      <c r="O37" s="387"/>
    </row>
    <row r="38" spans="1:15" s="306" customFormat="1" ht="10.199999999999999" x14ac:dyDescent="0.3">
      <c r="A38" s="181"/>
      <c r="B38" s="183">
        <v>1.2000000000000002</v>
      </c>
      <c r="C38" s="347" t="s">
        <v>89</v>
      </c>
      <c r="D38" s="305"/>
      <c r="E38" s="348"/>
      <c r="F38" s="348"/>
      <c r="G38" s="348"/>
      <c r="H38" s="348"/>
      <c r="I38" s="348"/>
      <c r="J38" s="348"/>
      <c r="K38" s="314"/>
      <c r="L38" s="348"/>
      <c r="M38" s="348"/>
      <c r="N38" s="348"/>
      <c r="O38" s="349"/>
    </row>
    <row r="39" spans="1:15" s="301" customFormat="1" ht="21.9" customHeight="1" x14ac:dyDescent="0.3">
      <c r="A39" s="315">
        <v>9088</v>
      </c>
      <c r="B39" s="187">
        <v>1.2010000000000001</v>
      </c>
      <c r="C39" s="494" t="s">
        <v>90</v>
      </c>
      <c r="D39" s="494"/>
      <c r="E39" s="392">
        <v>1</v>
      </c>
      <c r="F39" s="392" t="s">
        <v>91</v>
      </c>
      <c r="G39" s="393">
        <v>0</v>
      </c>
      <c r="H39" s="393">
        <v>0.2</v>
      </c>
      <c r="I39" s="393"/>
      <c r="J39" s="308">
        <v>2249000</v>
      </c>
      <c r="K39" s="309">
        <f>3488450/J39</f>
        <v>1.551111605157848</v>
      </c>
      <c r="L39" s="310">
        <v>0</v>
      </c>
      <c r="M39" s="311">
        <f>+$E$19</f>
        <v>3</v>
      </c>
      <c r="N39" s="316"/>
      <c r="O39" s="312">
        <f t="shared" ref="O39:O40" si="2">(E39*J39*K39)*((M39*H39)+(G39*L39))</f>
        <v>2093070.0000000002</v>
      </c>
    </row>
    <row r="40" spans="1:15" s="301" customFormat="1" ht="21.75" customHeight="1" x14ac:dyDescent="0.3">
      <c r="A40" s="315">
        <v>9088</v>
      </c>
      <c r="B40" s="187">
        <v>1.202</v>
      </c>
      <c r="C40" s="494" t="s">
        <v>92</v>
      </c>
      <c r="D40" s="494"/>
      <c r="E40" s="392">
        <v>1</v>
      </c>
      <c r="F40" s="392" t="s">
        <v>91</v>
      </c>
      <c r="G40" s="393">
        <v>0</v>
      </c>
      <c r="H40" s="393">
        <v>0.15</v>
      </c>
      <c r="I40" s="393"/>
      <c r="J40" s="308">
        <v>3092000</v>
      </c>
      <c r="K40" s="309">
        <f>4506009/J40</f>
        <v>1.4573120957309185</v>
      </c>
      <c r="L40" s="310">
        <v>0</v>
      </c>
      <c r="M40" s="311">
        <f>+$E$19</f>
        <v>3</v>
      </c>
      <c r="N40" s="316"/>
      <c r="O40" s="312">
        <f t="shared" si="2"/>
        <v>2027704.0499999998</v>
      </c>
    </row>
    <row r="41" spans="1:15" s="179" customFormat="1" ht="15" customHeight="1" x14ac:dyDescent="0.3">
      <c r="A41" s="458" t="s">
        <v>93</v>
      </c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60"/>
      <c r="O41" s="317">
        <f>+SUM(O29:O40)</f>
        <v>100856311.55</v>
      </c>
    </row>
    <row r="42" spans="1:15" s="179" customFormat="1" ht="9.75" customHeight="1" x14ac:dyDescent="0.3">
      <c r="A42" s="180"/>
      <c r="C42" s="510"/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1"/>
    </row>
    <row r="43" spans="1:15" s="318" customFormat="1" ht="20.399999999999999" x14ac:dyDescent="0.3">
      <c r="A43" s="183" t="s">
        <v>65</v>
      </c>
      <c r="B43" s="183">
        <v>2</v>
      </c>
      <c r="C43" s="475" t="s">
        <v>94</v>
      </c>
      <c r="D43" s="475"/>
      <c r="E43" s="181" t="s">
        <v>95</v>
      </c>
      <c r="F43" s="183" t="s">
        <v>96</v>
      </c>
      <c r="G43" s="490" t="s">
        <v>97</v>
      </c>
      <c r="H43" s="490"/>
      <c r="I43" s="490"/>
      <c r="J43" s="183" t="s">
        <v>98</v>
      </c>
      <c r="K43" s="183" t="s">
        <v>99</v>
      </c>
      <c r="L43" s="463" t="s">
        <v>100</v>
      </c>
      <c r="M43" s="464"/>
      <c r="N43" s="465"/>
      <c r="O43" s="183" t="s">
        <v>101</v>
      </c>
    </row>
    <row r="44" spans="1:15" s="179" customFormat="1" ht="35.25" customHeight="1" x14ac:dyDescent="0.3">
      <c r="A44" s="307">
        <v>9576</v>
      </c>
      <c r="B44" s="307">
        <v>2.0099999999999998</v>
      </c>
      <c r="C44" s="491" t="s">
        <v>343</v>
      </c>
      <c r="D44" s="491"/>
      <c r="E44" s="391">
        <v>1</v>
      </c>
      <c r="F44" s="392" t="s">
        <v>91</v>
      </c>
      <c r="G44" s="473">
        <v>1</v>
      </c>
      <c r="H44" s="473"/>
      <c r="I44" s="473"/>
      <c r="J44" s="319">
        <v>30</v>
      </c>
      <c r="K44" s="308">
        <v>45108</v>
      </c>
      <c r="L44" s="478">
        <f>+L45</f>
        <v>4</v>
      </c>
      <c r="M44" s="479"/>
      <c r="N44" s="480"/>
      <c r="O44" s="308">
        <f>+L44*K44*J44*E44*G44</f>
        <v>5412960</v>
      </c>
    </row>
    <row r="45" spans="1:15" s="179" customFormat="1" ht="23.1" customHeight="1" x14ac:dyDescent="0.3">
      <c r="A45" s="307">
        <v>9578</v>
      </c>
      <c r="B45" s="307">
        <v>2.02</v>
      </c>
      <c r="C45" s="476" t="s">
        <v>102</v>
      </c>
      <c r="D45" s="477"/>
      <c r="E45" s="391">
        <v>1</v>
      </c>
      <c r="F45" s="392" t="s">
        <v>91</v>
      </c>
      <c r="G45" s="473">
        <v>1</v>
      </c>
      <c r="H45" s="473"/>
      <c r="I45" s="473"/>
      <c r="J45" s="319" t="s">
        <v>91</v>
      </c>
      <c r="K45" s="308">
        <v>1043625</v>
      </c>
      <c r="L45" s="478">
        <v>4</v>
      </c>
      <c r="M45" s="479"/>
      <c r="N45" s="480"/>
      <c r="O45" s="308">
        <f>+L45*K45*G45*E45</f>
        <v>4174500</v>
      </c>
    </row>
    <row r="46" spans="1:15" s="179" customFormat="1" ht="12" customHeight="1" x14ac:dyDescent="0.3">
      <c r="A46" s="320">
        <v>9117</v>
      </c>
      <c r="B46" s="307">
        <v>2.0299999999999998</v>
      </c>
      <c r="C46" s="471" t="s">
        <v>103</v>
      </c>
      <c r="D46" s="472"/>
      <c r="E46" s="391">
        <v>1</v>
      </c>
      <c r="F46" s="392" t="s">
        <v>91</v>
      </c>
      <c r="G46" s="473">
        <v>0.3</v>
      </c>
      <c r="H46" s="473"/>
      <c r="I46" s="473"/>
      <c r="J46" s="319" t="s">
        <v>91</v>
      </c>
      <c r="K46" s="308">
        <v>6399000</v>
      </c>
      <c r="L46" s="478">
        <v>2</v>
      </c>
      <c r="M46" s="479"/>
      <c r="N46" s="480"/>
      <c r="O46" s="308">
        <f>+L46*K46*G46*E46</f>
        <v>3839400</v>
      </c>
    </row>
    <row r="47" spans="1:15" s="179" customFormat="1" ht="22.5" customHeight="1" x14ac:dyDescent="0.3">
      <c r="A47" s="307">
        <v>9115</v>
      </c>
      <c r="B47" s="307">
        <v>2.04</v>
      </c>
      <c r="C47" s="471" t="s">
        <v>104</v>
      </c>
      <c r="D47" s="472"/>
      <c r="E47" s="391">
        <v>1</v>
      </c>
      <c r="F47" s="392" t="s">
        <v>91</v>
      </c>
      <c r="G47" s="473">
        <v>0.15</v>
      </c>
      <c r="H47" s="473"/>
      <c r="I47" s="473"/>
      <c r="J47" s="319" t="s">
        <v>91</v>
      </c>
      <c r="K47" s="308">
        <v>4103000</v>
      </c>
      <c r="L47" s="483">
        <v>3</v>
      </c>
      <c r="M47" s="484"/>
      <c r="N47" s="485"/>
      <c r="O47" s="321">
        <f>+L47*K47*G47*E47</f>
        <v>1846350</v>
      </c>
    </row>
    <row r="48" spans="1:15" s="179" customFormat="1" ht="9.75" customHeight="1" x14ac:dyDescent="0.3">
      <c r="A48" s="180"/>
      <c r="B48" s="180"/>
      <c r="C48" s="486" t="s">
        <v>105</v>
      </c>
      <c r="D48" s="487"/>
      <c r="E48" s="487"/>
      <c r="F48" s="487"/>
      <c r="G48" s="487"/>
      <c r="H48" s="487"/>
      <c r="I48" s="487"/>
      <c r="J48" s="487"/>
      <c r="K48" s="487"/>
      <c r="L48" s="487"/>
      <c r="M48" s="487"/>
      <c r="N48" s="488"/>
      <c r="O48" s="322">
        <f>+SUM(O44:O47)</f>
        <v>15273210</v>
      </c>
    </row>
    <row r="49" spans="1:15" s="179" customFormat="1" ht="10.199999999999999" x14ac:dyDescent="0.3">
      <c r="A49" s="180"/>
      <c r="B49" s="180"/>
      <c r="C49" s="489"/>
      <c r="D49" s="489"/>
      <c r="E49" s="489"/>
      <c r="F49" s="489"/>
      <c r="G49" s="489"/>
      <c r="H49" s="489"/>
      <c r="I49" s="489"/>
      <c r="J49" s="489"/>
      <c r="K49" s="489"/>
      <c r="L49" s="489"/>
      <c r="M49" s="489"/>
      <c r="N49" s="489"/>
      <c r="O49" s="489"/>
    </row>
    <row r="50" spans="1:15" s="179" customFormat="1" ht="10.199999999999999" x14ac:dyDescent="0.3">
      <c r="A50" s="180"/>
      <c r="B50" s="180"/>
      <c r="C50" s="323" t="s">
        <v>106</v>
      </c>
      <c r="D50" s="324"/>
      <c r="E50" s="324"/>
      <c r="F50" s="324"/>
      <c r="G50" s="324"/>
      <c r="H50" s="324"/>
      <c r="I50" s="324"/>
      <c r="J50" s="324"/>
      <c r="K50" s="324"/>
      <c r="L50" s="325"/>
      <c r="M50" s="325"/>
      <c r="N50" s="326"/>
      <c r="O50" s="322">
        <f>+O41+O48</f>
        <v>116129521.55</v>
      </c>
    </row>
    <row r="51" spans="1:15" s="179" customFormat="1" ht="7.5" customHeight="1" x14ac:dyDescent="0.3">
      <c r="A51" s="180"/>
      <c r="B51" s="180"/>
      <c r="C51" s="323" t="s">
        <v>107</v>
      </c>
      <c r="D51" s="324"/>
      <c r="E51" s="324"/>
      <c r="F51" s="324"/>
      <c r="G51" s="324"/>
      <c r="H51" s="324"/>
      <c r="I51" s="324"/>
      <c r="J51" s="324"/>
      <c r="K51" s="324"/>
      <c r="L51" s="325"/>
      <c r="M51" s="325"/>
      <c r="N51" s="326"/>
      <c r="O51" s="394">
        <f>+O50/E18</f>
        <v>0.18420191975958741</v>
      </c>
    </row>
    <row r="52" spans="1:15" s="179" customFormat="1" ht="12.75" customHeight="1" x14ac:dyDescent="0.3">
      <c r="A52" s="180"/>
      <c r="B52" s="180"/>
      <c r="C52" s="327"/>
      <c r="D52" s="327"/>
      <c r="E52" s="327"/>
      <c r="F52" s="327"/>
      <c r="G52" s="474"/>
      <c r="H52" s="474"/>
      <c r="I52" s="474"/>
      <c r="J52" s="327"/>
      <c r="K52" s="327"/>
      <c r="L52" s="327"/>
      <c r="M52" s="327"/>
      <c r="N52" s="327"/>
      <c r="O52" s="328"/>
    </row>
    <row r="53" spans="1:15" s="182" customFormat="1" ht="10.199999999999999" x14ac:dyDescent="0.3">
      <c r="A53" s="178"/>
      <c r="B53" s="475" t="s">
        <v>108</v>
      </c>
      <c r="C53" s="475"/>
      <c r="D53" s="475"/>
      <c r="E53" s="475"/>
      <c r="F53" s="475"/>
      <c r="G53" s="475"/>
      <c r="H53" s="475"/>
      <c r="I53" s="475"/>
      <c r="J53" s="475"/>
      <c r="K53" s="475"/>
      <c r="L53" s="475"/>
      <c r="M53" s="475"/>
      <c r="N53" s="475"/>
      <c r="O53" s="475"/>
    </row>
    <row r="54" spans="1:15" s="182" customFormat="1" ht="22.5" customHeight="1" x14ac:dyDescent="0.3">
      <c r="A54" s="180"/>
      <c r="B54" s="181">
        <v>3.1</v>
      </c>
      <c r="C54" s="481" t="s">
        <v>109</v>
      </c>
      <c r="D54" s="481"/>
      <c r="E54" s="481"/>
      <c r="F54" s="481"/>
      <c r="G54" s="481"/>
      <c r="H54" s="481"/>
      <c r="I54" s="481"/>
      <c r="J54" s="481"/>
      <c r="K54" s="481"/>
      <c r="L54" s="481"/>
      <c r="M54" s="481"/>
      <c r="N54" s="481"/>
      <c r="O54" s="481"/>
    </row>
    <row r="55" spans="1:15" s="179" customFormat="1" ht="10.199999999999999" x14ac:dyDescent="0.3">
      <c r="A55" s="180"/>
      <c r="B55" s="183" t="s">
        <v>5</v>
      </c>
      <c r="C55" s="463" t="s">
        <v>6</v>
      </c>
      <c r="D55" s="464"/>
      <c r="E55" s="184"/>
      <c r="F55" s="185"/>
      <c r="G55" s="482"/>
      <c r="H55" s="482"/>
      <c r="I55" s="482"/>
      <c r="J55" s="185"/>
      <c r="K55" s="185"/>
      <c r="L55" s="463" t="s">
        <v>110</v>
      </c>
      <c r="M55" s="464"/>
      <c r="N55" s="465"/>
      <c r="O55" s="181" t="s">
        <v>101</v>
      </c>
    </row>
    <row r="56" spans="1:15" s="179" customFormat="1" ht="10.199999999999999" x14ac:dyDescent="0.3">
      <c r="A56" s="180"/>
      <c r="B56" s="187">
        <v>3.101</v>
      </c>
      <c r="C56" s="329" t="s">
        <v>111</v>
      </c>
      <c r="D56" s="330"/>
      <c r="E56" s="330"/>
      <c r="F56" s="330"/>
      <c r="G56" s="330"/>
      <c r="H56" s="330"/>
      <c r="I56" s="330"/>
      <c r="J56" s="330"/>
      <c r="K56" s="330"/>
      <c r="L56" s="455">
        <v>0.05</v>
      </c>
      <c r="M56" s="456"/>
      <c r="N56" s="457"/>
      <c r="O56" s="191">
        <f>L56*$E$18</f>
        <v>31522342.900000002</v>
      </c>
    </row>
    <row r="57" spans="1:15" s="179" customFormat="1" ht="10.199999999999999" x14ac:dyDescent="0.3">
      <c r="A57" s="180"/>
      <c r="B57" s="187">
        <v>3.1019999999999999</v>
      </c>
      <c r="C57" s="331" t="s">
        <v>112</v>
      </c>
      <c r="D57" s="330"/>
      <c r="E57" s="330"/>
      <c r="F57" s="330"/>
      <c r="G57" s="330"/>
      <c r="H57" s="330"/>
      <c r="I57" s="330"/>
      <c r="J57" s="330"/>
      <c r="K57" s="330"/>
      <c r="L57" s="455">
        <v>6.9000000000000008E-3</v>
      </c>
      <c r="M57" s="456"/>
      <c r="N57" s="457"/>
      <c r="O57" s="191">
        <f t="shared" ref="O57:O60" si="3">L57*$E$18</f>
        <v>4350083.3202000009</v>
      </c>
    </row>
    <row r="58" spans="1:15" s="179" customFormat="1" ht="10.199999999999999" x14ac:dyDescent="0.3">
      <c r="A58" s="180"/>
      <c r="B58" s="187">
        <v>3.1029999999999998</v>
      </c>
      <c r="C58" s="331" t="s">
        <v>113</v>
      </c>
      <c r="D58" s="330"/>
      <c r="E58" s="330"/>
      <c r="F58" s="330"/>
      <c r="G58" s="330"/>
      <c r="H58" s="330"/>
      <c r="I58" s="330"/>
      <c r="J58" s="330"/>
      <c r="K58" s="330"/>
      <c r="L58" s="455">
        <v>4.0000000000000001E-3</v>
      </c>
      <c r="M58" s="456"/>
      <c r="N58" s="457"/>
      <c r="O58" s="191">
        <f t="shared" si="3"/>
        <v>2521787.432</v>
      </c>
    </row>
    <row r="59" spans="1:15" s="179" customFormat="1" ht="10.199999999999999" x14ac:dyDescent="0.3">
      <c r="A59" s="180"/>
      <c r="B59" s="187">
        <v>3.1039999999999996</v>
      </c>
      <c r="C59" s="331" t="s">
        <v>114</v>
      </c>
      <c r="D59" s="330"/>
      <c r="E59" s="330"/>
      <c r="F59" s="330"/>
      <c r="G59" s="330"/>
      <c r="H59" s="330"/>
      <c r="I59" s="330"/>
      <c r="J59" s="330"/>
      <c r="K59" s="330"/>
      <c r="L59" s="455">
        <v>0.02</v>
      </c>
      <c r="M59" s="456"/>
      <c r="N59" s="457"/>
      <c r="O59" s="191">
        <f t="shared" si="3"/>
        <v>12608937.16</v>
      </c>
    </row>
    <row r="60" spans="1:15" s="179" customFormat="1" ht="10.199999999999999" x14ac:dyDescent="0.3">
      <c r="A60" s="180"/>
      <c r="B60" s="187">
        <v>3.1049999999999995</v>
      </c>
      <c r="C60" s="331" t="s">
        <v>115</v>
      </c>
      <c r="D60" s="330"/>
      <c r="E60" s="330"/>
      <c r="F60" s="330"/>
      <c r="G60" s="330"/>
      <c r="H60" s="330"/>
      <c r="I60" s="330"/>
      <c r="J60" s="330"/>
      <c r="K60" s="330"/>
      <c r="L60" s="455">
        <v>5.0000000000000001E-3</v>
      </c>
      <c r="M60" s="456"/>
      <c r="N60" s="457"/>
      <c r="O60" s="191">
        <f t="shared" si="3"/>
        <v>3152234.29</v>
      </c>
    </row>
    <row r="61" spans="1:15" s="179" customFormat="1" ht="10.199999999999999" x14ac:dyDescent="0.3">
      <c r="A61" s="180"/>
      <c r="B61" s="307"/>
      <c r="C61" s="458" t="s">
        <v>116</v>
      </c>
      <c r="D61" s="459"/>
      <c r="E61" s="459"/>
      <c r="F61" s="459"/>
      <c r="G61" s="459"/>
      <c r="H61" s="459"/>
      <c r="I61" s="459"/>
      <c r="J61" s="459"/>
      <c r="K61" s="459"/>
      <c r="L61" s="459"/>
      <c r="M61" s="459"/>
      <c r="N61" s="460"/>
      <c r="O61" s="193">
        <f>+SUM(O56:O60)</f>
        <v>54155385.102199994</v>
      </c>
    </row>
    <row r="62" spans="1:15" s="179" customFormat="1" ht="13.5" customHeight="1" x14ac:dyDescent="0.3">
      <c r="A62" s="180"/>
      <c r="B62" s="180"/>
      <c r="C62" s="404"/>
      <c r="D62" s="404"/>
      <c r="E62" s="404"/>
      <c r="F62" s="404"/>
      <c r="G62" s="404"/>
      <c r="H62" s="404"/>
      <c r="I62" s="404"/>
      <c r="J62" s="404"/>
      <c r="K62" s="404"/>
      <c r="L62" s="404"/>
      <c r="M62" s="404"/>
      <c r="N62" s="404"/>
      <c r="O62" s="405"/>
    </row>
    <row r="63" spans="1:15" s="179" customFormat="1" ht="13.5" customHeight="1" x14ac:dyDescent="0.3">
      <c r="A63" s="180"/>
      <c r="B63" s="180"/>
      <c r="C63" s="197" t="s">
        <v>117</v>
      </c>
      <c r="D63" s="198"/>
      <c r="E63" s="198"/>
      <c r="F63" s="198"/>
      <c r="G63" s="198"/>
      <c r="H63" s="198"/>
      <c r="I63" s="198"/>
      <c r="J63" s="198"/>
      <c r="K63" s="198"/>
      <c r="L63" s="345"/>
      <c r="M63" s="345"/>
      <c r="N63" s="199"/>
      <c r="O63" s="193">
        <f>+O61</f>
        <v>54155385.102199994</v>
      </c>
    </row>
    <row r="64" spans="1:15" s="179" customFormat="1" ht="13.2" x14ac:dyDescent="0.3">
      <c r="A64" s="180"/>
      <c r="B64" s="180"/>
      <c r="C64" s="197" t="s">
        <v>118</v>
      </c>
      <c r="D64" s="198"/>
      <c r="E64" s="198"/>
      <c r="F64" s="198"/>
      <c r="G64" s="198"/>
      <c r="H64" s="198"/>
      <c r="I64" s="198"/>
      <c r="J64" s="198"/>
      <c r="K64" s="198"/>
      <c r="L64" s="345"/>
      <c r="M64" s="345"/>
      <c r="N64" s="199"/>
      <c r="O64" s="200">
        <f>+O63/E18</f>
        <v>8.589999999999999E-2</v>
      </c>
    </row>
    <row r="65" spans="1:15" s="179" customFormat="1" ht="10.199999999999999" x14ac:dyDescent="0.3">
      <c r="A65" s="180"/>
      <c r="B65" s="180"/>
      <c r="C65" s="404"/>
      <c r="D65" s="404"/>
      <c r="E65" s="404"/>
      <c r="F65" s="404"/>
      <c r="G65" s="404"/>
      <c r="H65" s="404"/>
      <c r="I65" s="404"/>
      <c r="J65" s="404"/>
      <c r="K65" s="404"/>
      <c r="L65" s="404"/>
      <c r="M65" s="404"/>
      <c r="N65" s="404"/>
      <c r="O65" s="405"/>
    </row>
    <row r="66" spans="1:15" s="179" customFormat="1" ht="25.5" customHeight="1" x14ac:dyDescent="0.3">
      <c r="A66" s="180"/>
      <c r="B66" s="403">
        <v>4</v>
      </c>
      <c r="C66" s="461" t="s">
        <v>119</v>
      </c>
      <c r="D66" s="461"/>
      <c r="E66" s="461"/>
      <c r="F66" s="461"/>
      <c r="G66" s="461"/>
      <c r="H66" s="461"/>
      <c r="I66" s="461"/>
      <c r="J66" s="461"/>
      <c r="K66" s="461"/>
      <c r="L66" s="461"/>
      <c r="M66" s="461"/>
      <c r="N66" s="461"/>
      <c r="O66" s="462"/>
    </row>
    <row r="67" spans="1:15" s="179" customFormat="1" ht="24" customHeight="1" x14ac:dyDescent="0.3">
      <c r="A67" s="180"/>
      <c r="B67" s="183" t="s">
        <v>5</v>
      </c>
      <c r="C67" s="463" t="s">
        <v>6</v>
      </c>
      <c r="D67" s="464"/>
      <c r="E67" s="464"/>
      <c r="F67" s="465"/>
      <c r="G67" s="521" t="s">
        <v>120</v>
      </c>
      <c r="H67" s="521"/>
      <c r="I67" s="521"/>
      <c r="J67" s="406" t="s">
        <v>121</v>
      </c>
      <c r="K67" s="469" t="s">
        <v>122</v>
      </c>
      <c r="L67" s="470"/>
      <c r="M67" s="469" t="s">
        <v>123</v>
      </c>
      <c r="N67" s="470"/>
      <c r="O67" s="181" t="s">
        <v>101</v>
      </c>
    </row>
    <row r="68" spans="1:15" s="179" customFormat="1" ht="24" customHeight="1" x14ac:dyDescent="0.3">
      <c r="A68" s="180"/>
      <c r="B68" s="187">
        <f>B66+0.001</f>
        <v>4.0010000000000003</v>
      </c>
      <c r="C68" s="467" t="s">
        <v>124</v>
      </c>
      <c r="D68" s="468"/>
      <c r="E68" s="466" t="s">
        <v>125</v>
      </c>
      <c r="F68" s="466"/>
      <c r="G68" s="495">
        <v>875078340.29999995</v>
      </c>
      <c r="H68" s="495"/>
      <c r="I68" s="495"/>
      <c r="J68" s="407">
        <v>0.3</v>
      </c>
      <c r="K68" s="519">
        <v>6</v>
      </c>
      <c r="L68" s="519"/>
      <c r="M68" s="496">
        <v>4.0000000000000001E-3</v>
      </c>
      <c r="N68" s="496"/>
      <c r="O68" s="191">
        <f>(((((G68*J68)*K68)/12)*M68)+2500)*1.19</f>
        <v>627780.93497419998</v>
      </c>
    </row>
    <row r="69" spans="1:15" s="179" customFormat="1" ht="24" customHeight="1" x14ac:dyDescent="0.3">
      <c r="A69" s="180"/>
      <c r="B69" s="187">
        <f>B68+0.001</f>
        <v>4.0020000000000007</v>
      </c>
      <c r="C69" s="467" t="s">
        <v>126</v>
      </c>
      <c r="D69" s="468"/>
      <c r="E69" s="466"/>
      <c r="F69" s="466"/>
      <c r="G69" s="495">
        <v>875078340.29999995</v>
      </c>
      <c r="H69" s="495"/>
      <c r="I69" s="495"/>
      <c r="J69" s="407">
        <v>0.1</v>
      </c>
      <c r="K69" s="519">
        <f>4+3*12</f>
        <v>40</v>
      </c>
      <c r="L69" s="519"/>
      <c r="M69" s="496">
        <v>3.0000000000000001E-3</v>
      </c>
      <c r="N69" s="496"/>
      <c r="O69" s="191">
        <f t="shared" ref="O69:O70" si="4">(((((G69*J69)*K69)/12)*M69)+2500)*1.19</f>
        <v>1044318.2249569999</v>
      </c>
    </row>
    <row r="70" spans="1:15" s="179" customFormat="1" ht="36" customHeight="1" x14ac:dyDescent="0.3">
      <c r="A70" s="180"/>
      <c r="B70" s="187">
        <f>B69+0.001</f>
        <v>4.003000000000001</v>
      </c>
      <c r="C70" s="467" t="s">
        <v>127</v>
      </c>
      <c r="D70" s="468"/>
      <c r="E70" s="466"/>
      <c r="F70" s="466"/>
      <c r="G70" s="495">
        <v>875078340.29999995</v>
      </c>
      <c r="H70" s="495"/>
      <c r="I70" s="495"/>
      <c r="J70" s="407">
        <v>0.1</v>
      </c>
      <c r="K70" s="519">
        <f>5*12</f>
        <v>60</v>
      </c>
      <c r="L70" s="519"/>
      <c r="M70" s="496">
        <v>4.0000000000000001E-3</v>
      </c>
      <c r="N70" s="496"/>
      <c r="O70" s="191">
        <f t="shared" si="4"/>
        <v>2085661.449914</v>
      </c>
    </row>
    <row r="71" spans="1:15" s="179" customFormat="1" ht="18" customHeight="1" x14ac:dyDescent="0.3">
      <c r="A71" s="180"/>
      <c r="B71" s="187">
        <f>B70+0.001</f>
        <v>4.0040000000000013</v>
      </c>
      <c r="C71" s="467" t="s">
        <v>128</v>
      </c>
      <c r="D71" s="468"/>
      <c r="E71" s="520" t="s">
        <v>129</v>
      </c>
      <c r="F71" s="520"/>
      <c r="G71" s="495">
        <f>1160000*200</f>
        <v>232000000</v>
      </c>
      <c r="H71" s="495"/>
      <c r="I71" s="495"/>
      <c r="J71" s="408" t="s">
        <v>341</v>
      </c>
      <c r="K71" s="519">
        <v>4</v>
      </c>
      <c r="L71" s="519"/>
      <c r="M71" s="496">
        <v>4.0000000000000001E-3</v>
      </c>
      <c r="N71" s="496"/>
      <c r="O71" s="191">
        <f>((((G71*K71)/12)*M71)+2500)*1.19</f>
        <v>371081.66666666663</v>
      </c>
    </row>
    <row r="72" spans="1:15" s="179" customFormat="1" ht="10.199999999999999" x14ac:dyDescent="0.3">
      <c r="A72" s="180"/>
      <c r="B72" s="180"/>
      <c r="C72" s="458" t="s">
        <v>130</v>
      </c>
      <c r="D72" s="459"/>
      <c r="E72" s="459"/>
      <c r="F72" s="459"/>
      <c r="G72" s="459"/>
      <c r="H72" s="459"/>
      <c r="I72" s="459"/>
      <c r="J72" s="459"/>
      <c r="K72" s="459"/>
      <c r="L72" s="459"/>
      <c r="M72" s="459"/>
      <c r="N72" s="460"/>
      <c r="O72" s="409">
        <f>SUM(O68:O71)</f>
        <v>4128842.2765118661</v>
      </c>
    </row>
    <row r="73" spans="1:15" s="179" customFormat="1" ht="13.5" customHeight="1" x14ac:dyDescent="0.3">
      <c r="A73" s="180"/>
      <c r="B73" s="180"/>
      <c r="C73" s="454"/>
      <c r="D73" s="454"/>
      <c r="E73" s="454"/>
      <c r="F73" s="454"/>
      <c r="G73" s="454"/>
      <c r="H73" s="454"/>
      <c r="I73" s="454"/>
      <c r="J73" s="454"/>
      <c r="K73" s="454"/>
      <c r="L73" s="454"/>
      <c r="M73" s="454"/>
      <c r="N73" s="454"/>
      <c r="O73" s="454"/>
    </row>
    <row r="74" spans="1:15" s="179" customFormat="1" ht="13.5" customHeight="1" x14ac:dyDescent="0.3">
      <c r="A74" s="180"/>
      <c r="B74" s="180"/>
      <c r="C74" s="197" t="s">
        <v>131</v>
      </c>
      <c r="D74" s="198"/>
      <c r="E74" s="198"/>
      <c r="F74" s="198"/>
      <c r="G74" s="198"/>
      <c r="H74" s="198"/>
      <c r="I74" s="198"/>
      <c r="J74" s="198"/>
      <c r="K74" s="198"/>
      <c r="L74" s="345"/>
      <c r="M74" s="345"/>
      <c r="N74" s="199"/>
      <c r="O74" s="193">
        <f>O72</f>
        <v>4128842.2765118661</v>
      </c>
    </row>
    <row r="75" spans="1:15" s="179" customFormat="1" ht="13.2" x14ac:dyDescent="0.3">
      <c r="A75" s="180"/>
      <c r="B75" s="180"/>
      <c r="C75" s="197" t="s">
        <v>132</v>
      </c>
      <c r="D75" s="198"/>
      <c r="E75" s="198"/>
      <c r="F75" s="198"/>
      <c r="G75" s="198"/>
      <c r="H75" s="198"/>
      <c r="I75" s="198"/>
      <c r="J75" s="198"/>
      <c r="K75" s="198"/>
      <c r="L75" s="345"/>
      <c r="M75" s="345"/>
      <c r="N75" s="199"/>
      <c r="O75" s="200">
        <f>+O74/E18</f>
        <v>6.5490726523881986E-3</v>
      </c>
    </row>
    <row r="76" spans="1:15" s="179" customFormat="1" ht="12.75" customHeight="1" x14ac:dyDescent="0.3">
      <c r="A76" s="180"/>
      <c r="B76" s="180"/>
      <c r="C76" s="454"/>
      <c r="D76" s="454"/>
      <c r="E76" s="454"/>
      <c r="F76" s="454"/>
      <c r="G76" s="454"/>
      <c r="H76" s="454"/>
      <c r="I76" s="454"/>
      <c r="J76" s="454"/>
      <c r="K76" s="454"/>
      <c r="L76" s="454"/>
      <c r="M76" s="454"/>
      <c r="N76" s="454"/>
      <c r="O76" s="454"/>
    </row>
    <row r="77" spans="1:15" s="195" customFormat="1" ht="12.75" customHeight="1" x14ac:dyDescent="0.3">
      <c r="A77" s="180"/>
      <c r="B77" s="180"/>
      <c r="C77" s="197" t="s">
        <v>133</v>
      </c>
      <c r="D77" s="198"/>
      <c r="E77" s="198"/>
      <c r="F77" s="198"/>
      <c r="G77" s="198"/>
      <c r="H77" s="198"/>
      <c r="I77" s="198"/>
      <c r="J77" s="198"/>
      <c r="K77" s="198"/>
      <c r="L77" s="345"/>
      <c r="M77" s="345"/>
      <c r="N77" s="199"/>
      <c r="O77" s="201">
        <f>+O51+O75+O64</f>
        <v>0.2766509924119756</v>
      </c>
    </row>
    <row r="78" spans="1:15" s="195" customFormat="1" ht="12.75" customHeight="1" x14ac:dyDescent="0.3">
      <c r="A78" s="182"/>
      <c r="B78" s="182"/>
      <c r="C78" s="197" t="s">
        <v>134</v>
      </c>
      <c r="D78" s="198"/>
      <c r="E78" s="198"/>
      <c r="F78" s="198"/>
      <c r="G78" s="198"/>
      <c r="H78" s="198"/>
      <c r="I78" s="198"/>
      <c r="J78" s="198"/>
      <c r="K78" s="198"/>
      <c r="L78" s="345"/>
      <c r="M78" s="345"/>
      <c r="N78" s="199"/>
      <c r="O78" s="201">
        <v>0.01</v>
      </c>
    </row>
    <row r="79" spans="1:15" s="179" customFormat="1" ht="10.199999999999999" x14ac:dyDescent="0.3">
      <c r="A79" s="182"/>
      <c r="B79" s="182"/>
      <c r="C79" s="197" t="s">
        <v>135</v>
      </c>
      <c r="D79" s="198"/>
      <c r="E79" s="198"/>
      <c r="F79" s="198"/>
      <c r="G79" s="198"/>
      <c r="H79" s="198"/>
      <c r="I79" s="198"/>
      <c r="J79" s="198"/>
      <c r="K79" s="198"/>
      <c r="L79" s="345"/>
      <c r="M79" s="345"/>
      <c r="N79" s="199"/>
      <c r="O79" s="201">
        <v>0.05</v>
      </c>
    </row>
    <row r="80" spans="1:15" s="179" customFormat="1" ht="17.25" customHeight="1" x14ac:dyDescent="0.3">
      <c r="A80" s="180"/>
      <c r="B80" s="180"/>
      <c r="C80" s="454"/>
      <c r="D80" s="454"/>
      <c r="E80" s="454"/>
      <c r="F80" s="454"/>
      <c r="G80" s="454"/>
      <c r="H80" s="454"/>
      <c r="I80" s="454"/>
      <c r="J80" s="454"/>
      <c r="K80" s="454"/>
      <c r="L80" s="454"/>
      <c r="M80" s="454"/>
      <c r="N80" s="454"/>
      <c r="O80" s="454"/>
    </row>
    <row r="81" spans="1:15" x14ac:dyDescent="0.3">
      <c r="A81" s="180"/>
      <c r="B81" s="180"/>
      <c r="C81" s="197" t="s">
        <v>136</v>
      </c>
      <c r="D81" s="198"/>
      <c r="E81" s="198"/>
      <c r="F81" s="198"/>
      <c r="G81" s="198"/>
      <c r="H81" s="198"/>
      <c r="I81" s="198"/>
      <c r="J81" s="198"/>
      <c r="K81" s="198"/>
      <c r="L81" s="345"/>
      <c r="M81" s="345"/>
      <c r="N81" s="199"/>
      <c r="O81" s="204">
        <f>+O77+O78+O79</f>
        <v>0.3366509924119756</v>
      </c>
    </row>
    <row r="84" spans="1:15" x14ac:dyDescent="0.3">
      <c r="E84" s="339"/>
    </row>
    <row r="86" spans="1:15" x14ac:dyDescent="0.3">
      <c r="E86" s="340"/>
    </row>
    <row r="88" spans="1:15" x14ac:dyDescent="0.3">
      <c r="E88" s="341"/>
    </row>
  </sheetData>
  <mergeCells count="95">
    <mergeCell ref="A22:A27"/>
    <mergeCell ref="B22:B27"/>
    <mergeCell ref="M71:N71"/>
    <mergeCell ref="C72:N72"/>
    <mergeCell ref="G71:I71"/>
    <mergeCell ref="K68:L68"/>
    <mergeCell ref="K69:L69"/>
    <mergeCell ref="K70:L70"/>
    <mergeCell ref="K71:L71"/>
    <mergeCell ref="E71:F71"/>
    <mergeCell ref="C71:D71"/>
    <mergeCell ref="C29:D29"/>
    <mergeCell ref="C30:D30"/>
    <mergeCell ref="G67:I67"/>
    <mergeCell ref="G68:I68"/>
    <mergeCell ref="G69:I69"/>
    <mergeCell ref="B19:D19"/>
    <mergeCell ref="F19:G19"/>
    <mergeCell ref="B20:D20"/>
    <mergeCell ref="F20:G20"/>
    <mergeCell ref="J20:O20"/>
    <mergeCell ref="A11:O11"/>
    <mergeCell ref="A12:O12"/>
    <mergeCell ref="A13:O13"/>
    <mergeCell ref="A15:O15"/>
    <mergeCell ref="B18:D18"/>
    <mergeCell ref="E18:G18"/>
    <mergeCell ref="B17:D17"/>
    <mergeCell ref="E17:G17"/>
    <mergeCell ref="G70:I70"/>
    <mergeCell ref="M68:N68"/>
    <mergeCell ref="M69:N69"/>
    <mergeCell ref="M70:N70"/>
    <mergeCell ref="C22:O22"/>
    <mergeCell ref="C23:O23"/>
    <mergeCell ref="C24:D27"/>
    <mergeCell ref="E24:E26"/>
    <mergeCell ref="F24:F27"/>
    <mergeCell ref="J24:J26"/>
    <mergeCell ref="K24:K26"/>
    <mergeCell ref="L24:N25"/>
    <mergeCell ref="O24:O26"/>
    <mergeCell ref="G27:I27"/>
    <mergeCell ref="L27:N27"/>
    <mergeCell ref="C42:O42"/>
    <mergeCell ref="C31:D31"/>
    <mergeCell ref="C32:D32"/>
    <mergeCell ref="C33:D33"/>
    <mergeCell ref="C39:D39"/>
    <mergeCell ref="C40:D40"/>
    <mergeCell ref="A41:N41"/>
    <mergeCell ref="C34:D34"/>
    <mergeCell ref="C35:D35"/>
    <mergeCell ref="C36:D36"/>
    <mergeCell ref="C37:D37"/>
    <mergeCell ref="C43:D43"/>
    <mergeCell ref="G43:I43"/>
    <mergeCell ref="L43:N43"/>
    <mergeCell ref="C44:D44"/>
    <mergeCell ref="G44:I44"/>
    <mergeCell ref="L44:N44"/>
    <mergeCell ref="C45:D45"/>
    <mergeCell ref="G45:I45"/>
    <mergeCell ref="L45:N45"/>
    <mergeCell ref="C54:O54"/>
    <mergeCell ref="C55:D55"/>
    <mergeCell ref="G55:I55"/>
    <mergeCell ref="L55:N55"/>
    <mergeCell ref="C46:D46"/>
    <mergeCell ref="G46:I46"/>
    <mergeCell ref="L46:N46"/>
    <mergeCell ref="L47:N47"/>
    <mergeCell ref="C48:N48"/>
    <mergeCell ref="C49:O49"/>
    <mergeCell ref="L56:N56"/>
    <mergeCell ref="C47:D47"/>
    <mergeCell ref="G47:I47"/>
    <mergeCell ref="G52:I52"/>
    <mergeCell ref="B53:O53"/>
    <mergeCell ref="C80:O80"/>
    <mergeCell ref="C73:O73"/>
    <mergeCell ref="L57:N57"/>
    <mergeCell ref="L58:N58"/>
    <mergeCell ref="L59:N59"/>
    <mergeCell ref="L60:N60"/>
    <mergeCell ref="C61:N61"/>
    <mergeCell ref="C76:O76"/>
    <mergeCell ref="C66:O66"/>
    <mergeCell ref="C67:F67"/>
    <mergeCell ref="E68:F70"/>
    <mergeCell ref="C68:D68"/>
    <mergeCell ref="C69:D69"/>
    <mergeCell ref="C70:D70"/>
    <mergeCell ref="K67:L67"/>
    <mergeCell ref="M67:N67"/>
  </mergeCells>
  <pageMargins left="0.7" right="0.7" top="0.75" bottom="0.75" header="0.3" footer="0.3"/>
  <pageSetup scale="48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99"/>
  <sheetViews>
    <sheetView topLeftCell="A40" zoomScaleNormal="100" workbookViewId="0">
      <selection activeCell="O8" sqref="O8"/>
    </sheetView>
  </sheetViews>
  <sheetFormatPr baseColWidth="10" defaultColWidth="11.44140625" defaultRowHeight="13.8" x14ac:dyDescent="0.3"/>
  <cols>
    <col min="1" max="1" width="8.109375" style="1" customWidth="1"/>
    <col min="2" max="2" width="6.44140625" style="1" customWidth="1"/>
    <col min="3" max="4" width="10.88671875" style="1"/>
    <col min="5" max="5" width="19.33203125" style="1" customWidth="1"/>
    <col min="6" max="6" width="51.33203125" style="1" customWidth="1"/>
    <col min="7" max="7" width="9.109375" style="4" customWidth="1"/>
    <col min="8" max="8" width="5.88671875" style="1" customWidth="1"/>
    <col min="9" max="9" width="7.6640625" style="1" customWidth="1"/>
    <col min="10" max="10" width="7.44140625" style="1" bestFit="1" customWidth="1"/>
    <col min="11" max="11" width="7.44140625" style="1" customWidth="1"/>
    <col min="12" max="12" width="13.6640625" style="1" customWidth="1"/>
    <col min="13" max="13" width="15.44140625" style="1" customWidth="1"/>
    <col min="14" max="14" width="19.44140625" style="3" customWidth="1"/>
    <col min="15" max="15" width="20.33203125" style="2" customWidth="1"/>
    <col min="16" max="16" width="14.88671875" style="1" customWidth="1"/>
    <col min="17" max="17" width="14.33203125" style="1" bestFit="1" customWidth="1"/>
    <col min="18" max="255" width="10.88671875" style="1"/>
    <col min="256" max="256" width="1.6640625" style="1" customWidth="1"/>
    <col min="257" max="257" width="8.109375" style="1" customWidth="1"/>
    <col min="258" max="258" width="6.44140625" style="1" customWidth="1"/>
    <col min="259" max="260" width="10.88671875" style="1"/>
    <col min="261" max="261" width="19.33203125" style="1" customWidth="1"/>
    <col min="262" max="262" width="51.33203125" style="1" customWidth="1"/>
    <col min="263" max="263" width="9.109375" style="1" customWidth="1"/>
    <col min="264" max="264" width="5.88671875" style="1" customWidth="1"/>
    <col min="265" max="265" width="7.6640625" style="1" customWidth="1"/>
    <col min="266" max="266" width="7.44140625" style="1" bestFit="1" customWidth="1"/>
    <col min="267" max="267" width="7.44140625" style="1" customWidth="1"/>
    <col min="268" max="268" width="13.6640625" style="1" customWidth="1"/>
    <col min="269" max="269" width="8.88671875" style="1" customWidth="1"/>
    <col min="270" max="270" width="19.44140625" style="1" customWidth="1"/>
    <col min="271" max="271" width="20.33203125" style="1" customWidth="1"/>
    <col min="272" max="272" width="14.88671875" style="1" customWidth="1"/>
    <col min="273" max="273" width="14.33203125" style="1" bestFit="1" customWidth="1"/>
    <col min="274" max="511" width="10.88671875" style="1"/>
    <col min="512" max="512" width="1.6640625" style="1" customWidth="1"/>
    <col min="513" max="513" width="8.109375" style="1" customWidth="1"/>
    <col min="514" max="514" width="6.44140625" style="1" customWidth="1"/>
    <col min="515" max="516" width="10.88671875" style="1"/>
    <col min="517" max="517" width="19.33203125" style="1" customWidth="1"/>
    <col min="518" max="518" width="51.33203125" style="1" customWidth="1"/>
    <col min="519" max="519" width="9.109375" style="1" customWidth="1"/>
    <col min="520" max="520" width="5.88671875" style="1" customWidth="1"/>
    <col min="521" max="521" width="7.6640625" style="1" customWidth="1"/>
    <col min="522" max="522" width="7.44140625" style="1" bestFit="1" customWidth="1"/>
    <col min="523" max="523" width="7.44140625" style="1" customWidth="1"/>
    <col min="524" max="524" width="13.6640625" style="1" customWidth="1"/>
    <col min="525" max="525" width="8.88671875" style="1" customWidth="1"/>
    <col min="526" max="526" width="19.44140625" style="1" customWidth="1"/>
    <col min="527" max="527" width="20.33203125" style="1" customWidth="1"/>
    <col min="528" max="528" width="14.88671875" style="1" customWidth="1"/>
    <col min="529" max="529" width="14.33203125" style="1" bestFit="1" customWidth="1"/>
    <col min="530" max="767" width="10.88671875" style="1"/>
    <col min="768" max="768" width="1.6640625" style="1" customWidth="1"/>
    <col min="769" max="769" width="8.109375" style="1" customWidth="1"/>
    <col min="770" max="770" width="6.44140625" style="1" customWidth="1"/>
    <col min="771" max="772" width="10.88671875" style="1"/>
    <col min="773" max="773" width="19.33203125" style="1" customWidth="1"/>
    <col min="774" max="774" width="51.33203125" style="1" customWidth="1"/>
    <col min="775" max="775" width="9.109375" style="1" customWidth="1"/>
    <col min="776" max="776" width="5.88671875" style="1" customWidth="1"/>
    <col min="777" max="777" width="7.6640625" style="1" customWidth="1"/>
    <col min="778" max="778" width="7.44140625" style="1" bestFit="1" customWidth="1"/>
    <col min="779" max="779" width="7.44140625" style="1" customWidth="1"/>
    <col min="780" max="780" width="13.6640625" style="1" customWidth="1"/>
    <col min="781" max="781" width="8.88671875" style="1" customWidth="1"/>
    <col min="782" max="782" width="19.44140625" style="1" customWidth="1"/>
    <col min="783" max="783" width="20.33203125" style="1" customWidth="1"/>
    <col min="784" max="784" width="14.88671875" style="1" customWidth="1"/>
    <col min="785" max="785" width="14.33203125" style="1" bestFit="1" customWidth="1"/>
    <col min="786" max="1023" width="10.88671875" style="1"/>
    <col min="1024" max="1024" width="1.6640625" style="1" customWidth="1"/>
    <col min="1025" max="1025" width="8.109375" style="1" customWidth="1"/>
    <col min="1026" max="1026" width="6.44140625" style="1" customWidth="1"/>
    <col min="1027" max="1028" width="10.88671875" style="1"/>
    <col min="1029" max="1029" width="19.33203125" style="1" customWidth="1"/>
    <col min="1030" max="1030" width="51.33203125" style="1" customWidth="1"/>
    <col min="1031" max="1031" width="9.109375" style="1" customWidth="1"/>
    <col min="1032" max="1032" width="5.88671875" style="1" customWidth="1"/>
    <col min="1033" max="1033" width="7.6640625" style="1" customWidth="1"/>
    <col min="1034" max="1034" width="7.44140625" style="1" bestFit="1" customWidth="1"/>
    <col min="1035" max="1035" width="7.44140625" style="1" customWidth="1"/>
    <col min="1036" max="1036" width="13.6640625" style="1" customWidth="1"/>
    <col min="1037" max="1037" width="8.88671875" style="1" customWidth="1"/>
    <col min="1038" max="1038" width="19.44140625" style="1" customWidth="1"/>
    <col min="1039" max="1039" width="20.33203125" style="1" customWidth="1"/>
    <col min="1040" max="1040" width="14.88671875" style="1" customWidth="1"/>
    <col min="1041" max="1041" width="14.33203125" style="1" bestFit="1" customWidth="1"/>
    <col min="1042" max="1279" width="10.88671875" style="1"/>
    <col min="1280" max="1280" width="1.6640625" style="1" customWidth="1"/>
    <col min="1281" max="1281" width="8.109375" style="1" customWidth="1"/>
    <col min="1282" max="1282" width="6.44140625" style="1" customWidth="1"/>
    <col min="1283" max="1284" width="10.88671875" style="1"/>
    <col min="1285" max="1285" width="19.33203125" style="1" customWidth="1"/>
    <col min="1286" max="1286" width="51.33203125" style="1" customWidth="1"/>
    <col min="1287" max="1287" width="9.109375" style="1" customWidth="1"/>
    <col min="1288" max="1288" width="5.88671875" style="1" customWidth="1"/>
    <col min="1289" max="1289" width="7.6640625" style="1" customWidth="1"/>
    <col min="1290" max="1290" width="7.44140625" style="1" bestFit="1" customWidth="1"/>
    <col min="1291" max="1291" width="7.44140625" style="1" customWidth="1"/>
    <col min="1292" max="1292" width="13.6640625" style="1" customWidth="1"/>
    <col min="1293" max="1293" width="8.88671875" style="1" customWidth="1"/>
    <col min="1294" max="1294" width="19.44140625" style="1" customWidth="1"/>
    <col min="1295" max="1295" width="20.33203125" style="1" customWidth="1"/>
    <col min="1296" max="1296" width="14.88671875" style="1" customWidth="1"/>
    <col min="1297" max="1297" width="14.33203125" style="1" bestFit="1" customWidth="1"/>
    <col min="1298" max="1535" width="10.88671875" style="1"/>
    <col min="1536" max="1536" width="1.6640625" style="1" customWidth="1"/>
    <col min="1537" max="1537" width="8.109375" style="1" customWidth="1"/>
    <col min="1538" max="1538" width="6.44140625" style="1" customWidth="1"/>
    <col min="1539" max="1540" width="10.88671875" style="1"/>
    <col min="1541" max="1541" width="19.33203125" style="1" customWidth="1"/>
    <col min="1542" max="1542" width="51.33203125" style="1" customWidth="1"/>
    <col min="1543" max="1543" width="9.109375" style="1" customWidth="1"/>
    <col min="1544" max="1544" width="5.88671875" style="1" customWidth="1"/>
    <col min="1545" max="1545" width="7.6640625" style="1" customWidth="1"/>
    <col min="1546" max="1546" width="7.44140625" style="1" bestFit="1" customWidth="1"/>
    <col min="1547" max="1547" width="7.44140625" style="1" customWidth="1"/>
    <col min="1548" max="1548" width="13.6640625" style="1" customWidth="1"/>
    <col min="1549" max="1549" width="8.88671875" style="1" customWidth="1"/>
    <col min="1550" max="1550" width="19.44140625" style="1" customWidth="1"/>
    <col min="1551" max="1551" width="20.33203125" style="1" customWidth="1"/>
    <col min="1552" max="1552" width="14.88671875" style="1" customWidth="1"/>
    <col min="1553" max="1553" width="14.33203125" style="1" bestFit="1" customWidth="1"/>
    <col min="1554" max="1791" width="10.88671875" style="1"/>
    <col min="1792" max="1792" width="1.6640625" style="1" customWidth="1"/>
    <col min="1793" max="1793" width="8.109375" style="1" customWidth="1"/>
    <col min="1794" max="1794" width="6.44140625" style="1" customWidth="1"/>
    <col min="1795" max="1796" width="10.88671875" style="1"/>
    <col min="1797" max="1797" width="19.33203125" style="1" customWidth="1"/>
    <col min="1798" max="1798" width="51.33203125" style="1" customWidth="1"/>
    <col min="1799" max="1799" width="9.109375" style="1" customWidth="1"/>
    <col min="1800" max="1800" width="5.88671875" style="1" customWidth="1"/>
    <col min="1801" max="1801" width="7.6640625" style="1" customWidth="1"/>
    <col min="1802" max="1802" width="7.44140625" style="1" bestFit="1" customWidth="1"/>
    <col min="1803" max="1803" width="7.44140625" style="1" customWidth="1"/>
    <col min="1804" max="1804" width="13.6640625" style="1" customWidth="1"/>
    <col min="1805" max="1805" width="8.88671875" style="1" customWidth="1"/>
    <col min="1806" max="1806" width="19.44140625" style="1" customWidth="1"/>
    <col min="1807" max="1807" width="20.33203125" style="1" customWidth="1"/>
    <col min="1808" max="1808" width="14.88671875" style="1" customWidth="1"/>
    <col min="1809" max="1809" width="14.33203125" style="1" bestFit="1" customWidth="1"/>
    <col min="1810" max="2047" width="10.88671875" style="1"/>
    <col min="2048" max="2048" width="1.6640625" style="1" customWidth="1"/>
    <col min="2049" max="2049" width="8.109375" style="1" customWidth="1"/>
    <col min="2050" max="2050" width="6.44140625" style="1" customWidth="1"/>
    <col min="2051" max="2052" width="10.88671875" style="1"/>
    <col min="2053" max="2053" width="19.33203125" style="1" customWidth="1"/>
    <col min="2054" max="2054" width="51.33203125" style="1" customWidth="1"/>
    <col min="2055" max="2055" width="9.109375" style="1" customWidth="1"/>
    <col min="2056" max="2056" width="5.88671875" style="1" customWidth="1"/>
    <col min="2057" max="2057" width="7.6640625" style="1" customWidth="1"/>
    <col min="2058" max="2058" width="7.44140625" style="1" bestFit="1" customWidth="1"/>
    <col min="2059" max="2059" width="7.44140625" style="1" customWidth="1"/>
    <col min="2060" max="2060" width="13.6640625" style="1" customWidth="1"/>
    <col min="2061" max="2061" width="8.88671875" style="1" customWidth="1"/>
    <col min="2062" max="2062" width="19.44140625" style="1" customWidth="1"/>
    <col min="2063" max="2063" width="20.33203125" style="1" customWidth="1"/>
    <col min="2064" max="2064" width="14.88671875" style="1" customWidth="1"/>
    <col min="2065" max="2065" width="14.33203125" style="1" bestFit="1" customWidth="1"/>
    <col min="2066" max="2303" width="10.88671875" style="1"/>
    <col min="2304" max="2304" width="1.6640625" style="1" customWidth="1"/>
    <col min="2305" max="2305" width="8.109375" style="1" customWidth="1"/>
    <col min="2306" max="2306" width="6.44140625" style="1" customWidth="1"/>
    <col min="2307" max="2308" width="10.88671875" style="1"/>
    <col min="2309" max="2309" width="19.33203125" style="1" customWidth="1"/>
    <col min="2310" max="2310" width="51.33203125" style="1" customWidth="1"/>
    <col min="2311" max="2311" width="9.109375" style="1" customWidth="1"/>
    <col min="2312" max="2312" width="5.88671875" style="1" customWidth="1"/>
    <col min="2313" max="2313" width="7.6640625" style="1" customWidth="1"/>
    <col min="2314" max="2314" width="7.44140625" style="1" bestFit="1" customWidth="1"/>
    <col min="2315" max="2315" width="7.44140625" style="1" customWidth="1"/>
    <col min="2316" max="2316" width="13.6640625" style="1" customWidth="1"/>
    <col min="2317" max="2317" width="8.88671875" style="1" customWidth="1"/>
    <col min="2318" max="2318" width="19.44140625" style="1" customWidth="1"/>
    <col min="2319" max="2319" width="20.33203125" style="1" customWidth="1"/>
    <col min="2320" max="2320" width="14.88671875" style="1" customWidth="1"/>
    <col min="2321" max="2321" width="14.33203125" style="1" bestFit="1" customWidth="1"/>
    <col min="2322" max="2559" width="10.88671875" style="1"/>
    <col min="2560" max="2560" width="1.6640625" style="1" customWidth="1"/>
    <col min="2561" max="2561" width="8.109375" style="1" customWidth="1"/>
    <col min="2562" max="2562" width="6.44140625" style="1" customWidth="1"/>
    <col min="2563" max="2564" width="10.88671875" style="1"/>
    <col min="2565" max="2565" width="19.33203125" style="1" customWidth="1"/>
    <col min="2566" max="2566" width="51.33203125" style="1" customWidth="1"/>
    <col min="2567" max="2567" width="9.109375" style="1" customWidth="1"/>
    <col min="2568" max="2568" width="5.88671875" style="1" customWidth="1"/>
    <col min="2569" max="2569" width="7.6640625" style="1" customWidth="1"/>
    <col min="2570" max="2570" width="7.44140625" style="1" bestFit="1" customWidth="1"/>
    <col min="2571" max="2571" width="7.44140625" style="1" customWidth="1"/>
    <col min="2572" max="2572" width="13.6640625" style="1" customWidth="1"/>
    <col min="2573" max="2573" width="8.88671875" style="1" customWidth="1"/>
    <col min="2574" max="2574" width="19.44140625" style="1" customWidth="1"/>
    <col min="2575" max="2575" width="20.33203125" style="1" customWidth="1"/>
    <col min="2576" max="2576" width="14.88671875" style="1" customWidth="1"/>
    <col min="2577" max="2577" width="14.33203125" style="1" bestFit="1" customWidth="1"/>
    <col min="2578" max="2815" width="10.88671875" style="1"/>
    <col min="2816" max="2816" width="1.6640625" style="1" customWidth="1"/>
    <col min="2817" max="2817" width="8.109375" style="1" customWidth="1"/>
    <col min="2818" max="2818" width="6.44140625" style="1" customWidth="1"/>
    <col min="2819" max="2820" width="10.88671875" style="1"/>
    <col min="2821" max="2821" width="19.33203125" style="1" customWidth="1"/>
    <col min="2822" max="2822" width="51.33203125" style="1" customWidth="1"/>
    <col min="2823" max="2823" width="9.109375" style="1" customWidth="1"/>
    <col min="2824" max="2824" width="5.88671875" style="1" customWidth="1"/>
    <col min="2825" max="2825" width="7.6640625" style="1" customWidth="1"/>
    <col min="2826" max="2826" width="7.44140625" style="1" bestFit="1" customWidth="1"/>
    <col min="2827" max="2827" width="7.44140625" style="1" customWidth="1"/>
    <col min="2828" max="2828" width="13.6640625" style="1" customWidth="1"/>
    <col min="2829" max="2829" width="8.88671875" style="1" customWidth="1"/>
    <col min="2830" max="2830" width="19.44140625" style="1" customWidth="1"/>
    <col min="2831" max="2831" width="20.33203125" style="1" customWidth="1"/>
    <col min="2832" max="2832" width="14.88671875" style="1" customWidth="1"/>
    <col min="2833" max="2833" width="14.33203125" style="1" bestFit="1" customWidth="1"/>
    <col min="2834" max="3071" width="10.88671875" style="1"/>
    <col min="3072" max="3072" width="1.6640625" style="1" customWidth="1"/>
    <col min="3073" max="3073" width="8.109375" style="1" customWidth="1"/>
    <col min="3074" max="3074" width="6.44140625" style="1" customWidth="1"/>
    <col min="3075" max="3076" width="10.88671875" style="1"/>
    <col min="3077" max="3077" width="19.33203125" style="1" customWidth="1"/>
    <col min="3078" max="3078" width="51.33203125" style="1" customWidth="1"/>
    <col min="3079" max="3079" width="9.109375" style="1" customWidth="1"/>
    <col min="3080" max="3080" width="5.88671875" style="1" customWidth="1"/>
    <col min="3081" max="3081" width="7.6640625" style="1" customWidth="1"/>
    <col min="3082" max="3082" width="7.44140625" style="1" bestFit="1" customWidth="1"/>
    <col min="3083" max="3083" width="7.44140625" style="1" customWidth="1"/>
    <col min="3084" max="3084" width="13.6640625" style="1" customWidth="1"/>
    <col min="3085" max="3085" width="8.88671875" style="1" customWidth="1"/>
    <col min="3086" max="3086" width="19.44140625" style="1" customWidth="1"/>
    <col min="3087" max="3087" width="20.33203125" style="1" customWidth="1"/>
    <col min="3088" max="3088" width="14.88671875" style="1" customWidth="1"/>
    <col min="3089" max="3089" width="14.33203125" style="1" bestFit="1" customWidth="1"/>
    <col min="3090" max="3327" width="10.88671875" style="1"/>
    <col min="3328" max="3328" width="1.6640625" style="1" customWidth="1"/>
    <col min="3329" max="3329" width="8.109375" style="1" customWidth="1"/>
    <col min="3330" max="3330" width="6.44140625" style="1" customWidth="1"/>
    <col min="3331" max="3332" width="10.88671875" style="1"/>
    <col min="3333" max="3333" width="19.33203125" style="1" customWidth="1"/>
    <col min="3334" max="3334" width="51.33203125" style="1" customWidth="1"/>
    <col min="3335" max="3335" width="9.109375" style="1" customWidth="1"/>
    <col min="3336" max="3336" width="5.88671875" style="1" customWidth="1"/>
    <col min="3337" max="3337" width="7.6640625" style="1" customWidth="1"/>
    <col min="3338" max="3338" width="7.44140625" style="1" bestFit="1" customWidth="1"/>
    <col min="3339" max="3339" width="7.44140625" style="1" customWidth="1"/>
    <col min="3340" max="3340" width="13.6640625" style="1" customWidth="1"/>
    <col min="3341" max="3341" width="8.88671875" style="1" customWidth="1"/>
    <col min="3342" max="3342" width="19.44140625" style="1" customWidth="1"/>
    <col min="3343" max="3343" width="20.33203125" style="1" customWidth="1"/>
    <col min="3344" max="3344" width="14.88671875" style="1" customWidth="1"/>
    <col min="3345" max="3345" width="14.33203125" style="1" bestFit="1" customWidth="1"/>
    <col min="3346" max="3583" width="10.88671875" style="1"/>
    <col min="3584" max="3584" width="1.6640625" style="1" customWidth="1"/>
    <col min="3585" max="3585" width="8.109375" style="1" customWidth="1"/>
    <col min="3586" max="3586" width="6.44140625" style="1" customWidth="1"/>
    <col min="3587" max="3588" width="10.88671875" style="1"/>
    <col min="3589" max="3589" width="19.33203125" style="1" customWidth="1"/>
    <col min="3590" max="3590" width="51.33203125" style="1" customWidth="1"/>
    <col min="3591" max="3591" width="9.109375" style="1" customWidth="1"/>
    <col min="3592" max="3592" width="5.88671875" style="1" customWidth="1"/>
    <col min="3593" max="3593" width="7.6640625" style="1" customWidth="1"/>
    <col min="3594" max="3594" width="7.44140625" style="1" bestFit="1" customWidth="1"/>
    <col min="3595" max="3595" width="7.44140625" style="1" customWidth="1"/>
    <col min="3596" max="3596" width="13.6640625" style="1" customWidth="1"/>
    <col min="3597" max="3597" width="8.88671875" style="1" customWidth="1"/>
    <col min="3598" max="3598" width="19.44140625" style="1" customWidth="1"/>
    <col min="3599" max="3599" width="20.33203125" style="1" customWidth="1"/>
    <col min="3600" max="3600" width="14.88671875" style="1" customWidth="1"/>
    <col min="3601" max="3601" width="14.33203125" style="1" bestFit="1" customWidth="1"/>
    <col min="3602" max="3839" width="10.88671875" style="1"/>
    <col min="3840" max="3840" width="1.6640625" style="1" customWidth="1"/>
    <col min="3841" max="3841" width="8.109375" style="1" customWidth="1"/>
    <col min="3842" max="3842" width="6.44140625" style="1" customWidth="1"/>
    <col min="3843" max="3844" width="10.88671875" style="1"/>
    <col min="3845" max="3845" width="19.33203125" style="1" customWidth="1"/>
    <col min="3846" max="3846" width="51.33203125" style="1" customWidth="1"/>
    <col min="3847" max="3847" width="9.109375" style="1" customWidth="1"/>
    <col min="3848" max="3848" width="5.88671875" style="1" customWidth="1"/>
    <col min="3849" max="3849" width="7.6640625" style="1" customWidth="1"/>
    <col min="3850" max="3850" width="7.44140625" style="1" bestFit="1" customWidth="1"/>
    <col min="3851" max="3851" width="7.44140625" style="1" customWidth="1"/>
    <col min="3852" max="3852" width="13.6640625" style="1" customWidth="1"/>
    <col min="3853" max="3853" width="8.88671875" style="1" customWidth="1"/>
    <col min="3854" max="3854" width="19.44140625" style="1" customWidth="1"/>
    <col min="3855" max="3855" width="20.33203125" style="1" customWidth="1"/>
    <col min="3856" max="3856" width="14.88671875" style="1" customWidth="1"/>
    <col min="3857" max="3857" width="14.33203125" style="1" bestFit="1" customWidth="1"/>
    <col min="3858" max="4095" width="10.88671875" style="1"/>
    <col min="4096" max="4096" width="1.6640625" style="1" customWidth="1"/>
    <col min="4097" max="4097" width="8.109375" style="1" customWidth="1"/>
    <col min="4098" max="4098" width="6.44140625" style="1" customWidth="1"/>
    <col min="4099" max="4100" width="10.88671875" style="1"/>
    <col min="4101" max="4101" width="19.33203125" style="1" customWidth="1"/>
    <col min="4102" max="4102" width="51.33203125" style="1" customWidth="1"/>
    <col min="4103" max="4103" width="9.109375" style="1" customWidth="1"/>
    <col min="4104" max="4104" width="5.88671875" style="1" customWidth="1"/>
    <col min="4105" max="4105" width="7.6640625" style="1" customWidth="1"/>
    <col min="4106" max="4106" width="7.44140625" style="1" bestFit="1" customWidth="1"/>
    <col min="4107" max="4107" width="7.44140625" style="1" customWidth="1"/>
    <col min="4108" max="4108" width="13.6640625" style="1" customWidth="1"/>
    <col min="4109" max="4109" width="8.88671875" style="1" customWidth="1"/>
    <col min="4110" max="4110" width="19.44140625" style="1" customWidth="1"/>
    <col min="4111" max="4111" width="20.33203125" style="1" customWidth="1"/>
    <col min="4112" max="4112" width="14.88671875" style="1" customWidth="1"/>
    <col min="4113" max="4113" width="14.33203125" style="1" bestFit="1" customWidth="1"/>
    <col min="4114" max="4351" width="10.88671875" style="1"/>
    <col min="4352" max="4352" width="1.6640625" style="1" customWidth="1"/>
    <col min="4353" max="4353" width="8.109375" style="1" customWidth="1"/>
    <col min="4354" max="4354" width="6.44140625" style="1" customWidth="1"/>
    <col min="4355" max="4356" width="10.88671875" style="1"/>
    <col min="4357" max="4357" width="19.33203125" style="1" customWidth="1"/>
    <col min="4358" max="4358" width="51.33203125" style="1" customWidth="1"/>
    <col min="4359" max="4359" width="9.109375" style="1" customWidth="1"/>
    <col min="4360" max="4360" width="5.88671875" style="1" customWidth="1"/>
    <col min="4361" max="4361" width="7.6640625" style="1" customWidth="1"/>
    <col min="4362" max="4362" width="7.44140625" style="1" bestFit="1" customWidth="1"/>
    <col min="4363" max="4363" width="7.44140625" style="1" customWidth="1"/>
    <col min="4364" max="4364" width="13.6640625" style="1" customWidth="1"/>
    <col min="4365" max="4365" width="8.88671875" style="1" customWidth="1"/>
    <col min="4366" max="4366" width="19.44140625" style="1" customWidth="1"/>
    <col min="4367" max="4367" width="20.33203125" style="1" customWidth="1"/>
    <col min="4368" max="4368" width="14.88671875" style="1" customWidth="1"/>
    <col min="4369" max="4369" width="14.33203125" style="1" bestFit="1" customWidth="1"/>
    <col min="4370" max="4607" width="10.88671875" style="1"/>
    <col min="4608" max="4608" width="1.6640625" style="1" customWidth="1"/>
    <col min="4609" max="4609" width="8.109375" style="1" customWidth="1"/>
    <col min="4610" max="4610" width="6.44140625" style="1" customWidth="1"/>
    <col min="4611" max="4612" width="10.88671875" style="1"/>
    <col min="4613" max="4613" width="19.33203125" style="1" customWidth="1"/>
    <col min="4614" max="4614" width="51.33203125" style="1" customWidth="1"/>
    <col min="4615" max="4615" width="9.109375" style="1" customWidth="1"/>
    <col min="4616" max="4616" width="5.88671875" style="1" customWidth="1"/>
    <col min="4617" max="4617" width="7.6640625" style="1" customWidth="1"/>
    <col min="4618" max="4618" width="7.44140625" style="1" bestFit="1" customWidth="1"/>
    <col min="4619" max="4619" width="7.44140625" style="1" customWidth="1"/>
    <col min="4620" max="4620" width="13.6640625" style="1" customWidth="1"/>
    <col min="4621" max="4621" width="8.88671875" style="1" customWidth="1"/>
    <col min="4622" max="4622" width="19.44140625" style="1" customWidth="1"/>
    <col min="4623" max="4623" width="20.33203125" style="1" customWidth="1"/>
    <col min="4624" max="4624" width="14.88671875" style="1" customWidth="1"/>
    <col min="4625" max="4625" width="14.33203125" style="1" bestFit="1" customWidth="1"/>
    <col min="4626" max="4863" width="10.88671875" style="1"/>
    <col min="4864" max="4864" width="1.6640625" style="1" customWidth="1"/>
    <col min="4865" max="4865" width="8.109375" style="1" customWidth="1"/>
    <col min="4866" max="4866" width="6.44140625" style="1" customWidth="1"/>
    <col min="4867" max="4868" width="10.88671875" style="1"/>
    <col min="4869" max="4869" width="19.33203125" style="1" customWidth="1"/>
    <col min="4870" max="4870" width="51.33203125" style="1" customWidth="1"/>
    <col min="4871" max="4871" width="9.109375" style="1" customWidth="1"/>
    <col min="4872" max="4872" width="5.88671875" style="1" customWidth="1"/>
    <col min="4873" max="4873" width="7.6640625" style="1" customWidth="1"/>
    <col min="4874" max="4874" width="7.44140625" style="1" bestFit="1" customWidth="1"/>
    <col min="4875" max="4875" width="7.44140625" style="1" customWidth="1"/>
    <col min="4876" max="4876" width="13.6640625" style="1" customWidth="1"/>
    <col min="4877" max="4877" width="8.88671875" style="1" customWidth="1"/>
    <col min="4878" max="4878" width="19.44140625" style="1" customWidth="1"/>
    <col min="4879" max="4879" width="20.33203125" style="1" customWidth="1"/>
    <col min="4880" max="4880" width="14.88671875" style="1" customWidth="1"/>
    <col min="4881" max="4881" width="14.33203125" style="1" bestFit="1" customWidth="1"/>
    <col min="4882" max="5119" width="10.88671875" style="1"/>
    <col min="5120" max="5120" width="1.6640625" style="1" customWidth="1"/>
    <col min="5121" max="5121" width="8.109375" style="1" customWidth="1"/>
    <col min="5122" max="5122" width="6.44140625" style="1" customWidth="1"/>
    <col min="5123" max="5124" width="10.88671875" style="1"/>
    <col min="5125" max="5125" width="19.33203125" style="1" customWidth="1"/>
    <col min="5126" max="5126" width="51.33203125" style="1" customWidth="1"/>
    <col min="5127" max="5127" width="9.109375" style="1" customWidth="1"/>
    <col min="5128" max="5128" width="5.88671875" style="1" customWidth="1"/>
    <col min="5129" max="5129" width="7.6640625" style="1" customWidth="1"/>
    <col min="5130" max="5130" width="7.44140625" style="1" bestFit="1" customWidth="1"/>
    <col min="5131" max="5131" width="7.44140625" style="1" customWidth="1"/>
    <col min="5132" max="5132" width="13.6640625" style="1" customWidth="1"/>
    <col min="5133" max="5133" width="8.88671875" style="1" customWidth="1"/>
    <col min="5134" max="5134" width="19.44140625" style="1" customWidth="1"/>
    <col min="5135" max="5135" width="20.33203125" style="1" customWidth="1"/>
    <col min="5136" max="5136" width="14.88671875" style="1" customWidth="1"/>
    <col min="5137" max="5137" width="14.33203125" style="1" bestFit="1" customWidth="1"/>
    <col min="5138" max="5375" width="10.88671875" style="1"/>
    <col min="5376" max="5376" width="1.6640625" style="1" customWidth="1"/>
    <col min="5377" max="5377" width="8.109375" style="1" customWidth="1"/>
    <col min="5378" max="5378" width="6.44140625" style="1" customWidth="1"/>
    <col min="5379" max="5380" width="10.88671875" style="1"/>
    <col min="5381" max="5381" width="19.33203125" style="1" customWidth="1"/>
    <col min="5382" max="5382" width="51.33203125" style="1" customWidth="1"/>
    <col min="5383" max="5383" width="9.109375" style="1" customWidth="1"/>
    <col min="5384" max="5384" width="5.88671875" style="1" customWidth="1"/>
    <col min="5385" max="5385" width="7.6640625" style="1" customWidth="1"/>
    <col min="5386" max="5386" width="7.44140625" style="1" bestFit="1" customWidth="1"/>
    <col min="5387" max="5387" width="7.44140625" style="1" customWidth="1"/>
    <col min="5388" max="5388" width="13.6640625" style="1" customWidth="1"/>
    <col min="5389" max="5389" width="8.88671875" style="1" customWidth="1"/>
    <col min="5390" max="5390" width="19.44140625" style="1" customWidth="1"/>
    <col min="5391" max="5391" width="20.33203125" style="1" customWidth="1"/>
    <col min="5392" max="5392" width="14.88671875" style="1" customWidth="1"/>
    <col min="5393" max="5393" width="14.33203125" style="1" bestFit="1" customWidth="1"/>
    <col min="5394" max="5631" width="10.88671875" style="1"/>
    <col min="5632" max="5632" width="1.6640625" style="1" customWidth="1"/>
    <col min="5633" max="5633" width="8.109375" style="1" customWidth="1"/>
    <col min="5634" max="5634" width="6.44140625" style="1" customWidth="1"/>
    <col min="5635" max="5636" width="10.88671875" style="1"/>
    <col min="5637" max="5637" width="19.33203125" style="1" customWidth="1"/>
    <col min="5638" max="5638" width="51.33203125" style="1" customWidth="1"/>
    <col min="5639" max="5639" width="9.109375" style="1" customWidth="1"/>
    <col min="5640" max="5640" width="5.88671875" style="1" customWidth="1"/>
    <col min="5641" max="5641" width="7.6640625" style="1" customWidth="1"/>
    <col min="5642" max="5642" width="7.44140625" style="1" bestFit="1" customWidth="1"/>
    <col min="5643" max="5643" width="7.44140625" style="1" customWidth="1"/>
    <col min="5644" max="5644" width="13.6640625" style="1" customWidth="1"/>
    <col min="5645" max="5645" width="8.88671875" style="1" customWidth="1"/>
    <col min="5646" max="5646" width="19.44140625" style="1" customWidth="1"/>
    <col min="5647" max="5647" width="20.33203125" style="1" customWidth="1"/>
    <col min="5648" max="5648" width="14.88671875" style="1" customWidth="1"/>
    <col min="5649" max="5649" width="14.33203125" style="1" bestFit="1" customWidth="1"/>
    <col min="5650" max="5887" width="10.88671875" style="1"/>
    <col min="5888" max="5888" width="1.6640625" style="1" customWidth="1"/>
    <col min="5889" max="5889" width="8.109375" style="1" customWidth="1"/>
    <col min="5890" max="5890" width="6.44140625" style="1" customWidth="1"/>
    <col min="5891" max="5892" width="10.88671875" style="1"/>
    <col min="5893" max="5893" width="19.33203125" style="1" customWidth="1"/>
    <col min="5894" max="5894" width="51.33203125" style="1" customWidth="1"/>
    <col min="5895" max="5895" width="9.109375" style="1" customWidth="1"/>
    <col min="5896" max="5896" width="5.88671875" style="1" customWidth="1"/>
    <col min="5897" max="5897" width="7.6640625" style="1" customWidth="1"/>
    <col min="5898" max="5898" width="7.44140625" style="1" bestFit="1" customWidth="1"/>
    <col min="5899" max="5899" width="7.44140625" style="1" customWidth="1"/>
    <col min="5900" max="5900" width="13.6640625" style="1" customWidth="1"/>
    <col min="5901" max="5901" width="8.88671875" style="1" customWidth="1"/>
    <col min="5902" max="5902" width="19.44140625" style="1" customWidth="1"/>
    <col min="5903" max="5903" width="20.33203125" style="1" customWidth="1"/>
    <col min="5904" max="5904" width="14.88671875" style="1" customWidth="1"/>
    <col min="5905" max="5905" width="14.33203125" style="1" bestFit="1" customWidth="1"/>
    <col min="5906" max="6143" width="10.88671875" style="1"/>
    <col min="6144" max="6144" width="1.6640625" style="1" customWidth="1"/>
    <col min="6145" max="6145" width="8.109375" style="1" customWidth="1"/>
    <col min="6146" max="6146" width="6.44140625" style="1" customWidth="1"/>
    <col min="6147" max="6148" width="10.88671875" style="1"/>
    <col min="6149" max="6149" width="19.33203125" style="1" customWidth="1"/>
    <col min="6150" max="6150" width="51.33203125" style="1" customWidth="1"/>
    <col min="6151" max="6151" width="9.109375" style="1" customWidth="1"/>
    <col min="6152" max="6152" width="5.88671875" style="1" customWidth="1"/>
    <col min="6153" max="6153" width="7.6640625" style="1" customWidth="1"/>
    <col min="6154" max="6154" width="7.44140625" style="1" bestFit="1" customWidth="1"/>
    <col min="6155" max="6155" width="7.44140625" style="1" customWidth="1"/>
    <col min="6156" max="6156" width="13.6640625" style="1" customWidth="1"/>
    <col min="6157" max="6157" width="8.88671875" style="1" customWidth="1"/>
    <col min="6158" max="6158" width="19.44140625" style="1" customWidth="1"/>
    <col min="6159" max="6159" width="20.33203125" style="1" customWidth="1"/>
    <col min="6160" max="6160" width="14.88671875" style="1" customWidth="1"/>
    <col min="6161" max="6161" width="14.33203125" style="1" bestFit="1" customWidth="1"/>
    <col min="6162" max="6399" width="10.88671875" style="1"/>
    <col min="6400" max="6400" width="1.6640625" style="1" customWidth="1"/>
    <col min="6401" max="6401" width="8.109375" style="1" customWidth="1"/>
    <col min="6402" max="6402" width="6.44140625" style="1" customWidth="1"/>
    <col min="6403" max="6404" width="10.88671875" style="1"/>
    <col min="6405" max="6405" width="19.33203125" style="1" customWidth="1"/>
    <col min="6406" max="6406" width="51.33203125" style="1" customWidth="1"/>
    <col min="6407" max="6407" width="9.109375" style="1" customWidth="1"/>
    <col min="6408" max="6408" width="5.88671875" style="1" customWidth="1"/>
    <col min="6409" max="6409" width="7.6640625" style="1" customWidth="1"/>
    <col min="6410" max="6410" width="7.44140625" style="1" bestFit="1" customWidth="1"/>
    <col min="6411" max="6411" width="7.44140625" style="1" customWidth="1"/>
    <col min="6412" max="6412" width="13.6640625" style="1" customWidth="1"/>
    <col min="6413" max="6413" width="8.88671875" style="1" customWidth="1"/>
    <col min="6414" max="6414" width="19.44140625" style="1" customWidth="1"/>
    <col min="6415" max="6415" width="20.33203125" style="1" customWidth="1"/>
    <col min="6416" max="6416" width="14.88671875" style="1" customWidth="1"/>
    <col min="6417" max="6417" width="14.33203125" style="1" bestFit="1" customWidth="1"/>
    <col min="6418" max="6655" width="10.88671875" style="1"/>
    <col min="6656" max="6656" width="1.6640625" style="1" customWidth="1"/>
    <col min="6657" max="6657" width="8.109375" style="1" customWidth="1"/>
    <col min="6658" max="6658" width="6.44140625" style="1" customWidth="1"/>
    <col min="6659" max="6660" width="10.88671875" style="1"/>
    <col min="6661" max="6661" width="19.33203125" style="1" customWidth="1"/>
    <col min="6662" max="6662" width="51.33203125" style="1" customWidth="1"/>
    <col min="6663" max="6663" width="9.109375" style="1" customWidth="1"/>
    <col min="6664" max="6664" width="5.88671875" style="1" customWidth="1"/>
    <col min="6665" max="6665" width="7.6640625" style="1" customWidth="1"/>
    <col min="6666" max="6666" width="7.44140625" style="1" bestFit="1" customWidth="1"/>
    <col min="6667" max="6667" width="7.44140625" style="1" customWidth="1"/>
    <col min="6668" max="6668" width="13.6640625" style="1" customWidth="1"/>
    <col min="6669" max="6669" width="8.88671875" style="1" customWidth="1"/>
    <col min="6670" max="6670" width="19.44140625" style="1" customWidth="1"/>
    <col min="6671" max="6671" width="20.33203125" style="1" customWidth="1"/>
    <col min="6672" max="6672" width="14.88671875" style="1" customWidth="1"/>
    <col min="6673" max="6673" width="14.33203125" style="1" bestFit="1" customWidth="1"/>
    <col min="6674" max="6911" width="10.88671875" style="1"/>
    <col min="6912" max="6912" width="1.6640625" style="1" customWidth="1"/>
    <col min="6913" max="6913" width="8.109375" style="1" customWidth="1"/>
    <col min="6914" max="6914" width="6.44140625" style="1" customWidth="1"/>
    <col min="6915" max="6916" width="10.88671875" style="1"/>
    <col min="6917" max="6917" width="19.33203125" style="1" customWidth="1"/>
    <col min="6918" max="6918" width="51.33203125" style="1" customWidth="1"/>
    <col min="6919" max="6919" width="9.109375" style="1" customWidth="1"/>
    <col min="6920" max="6920" width="5.88671875" style="1" customWidth="1"/>
    <col min="6921" max="6921" width="7.6640625" style="1" customWidth="1"/>
    <col min="6922" max="6922" width="7.44140625" style="1" bestFit="1" customWidth="1"/>
    <col min="6923" max="6923" width="7.44140625" style="1" customWidth="1"/>
    <col min="6924" max="6924" width="13.6640625" style="1" customWidth="1"/>
    <col min="6925" max="6925" width="8.88671875" style="1" customWidth="1"/>
    <col min="6926" max="6926" width="19.44140625" style="1" customWidth="1"/>
    <col min="6927" max="6927" width="20.33203125" style="1" customWidth="1"/>
    <col min="6928" max="6928" width="14.88671875" style="1" customWidth="1"/>
    <col min="6929" max="6929" width="14.33203125" style="1" bestFit="1" customWidth="1"/>
    <col min="6930" max="7167" width="10.88671875" style="1"/>
    <col min="7168" max="7168" width="1.6640625" style="1" customWidth="1"/>
    <col min="7169" max="7169" width="8.109375" style="1" customWidth="1"/>
    <col min="7170" max="7170" width="6.44140625" style="1" customWidth="1"/>
    <col min="7171" max="7172" width="10.88671875" style="1"/>
    <col min="7173" max="7173" width="19.33203125" style="1" customWidth="1"/>
    <col min="7174" max="7174" width="51.33203125" style="1" customWidth="1"/>
    <col min="7175" max="7175" width="9.109375" style="1" customWidth="1"/>
    <col min="7176" max="7176" width="5.88671875" style="1" customWidth="1"/>
    <col min="7177" max="7177" width="7.6640625" style="1" customWidth="1"/>
    <col min="7178" max="7178" width="7.44140625" style="1" bestFit="1" customWidth="1"/>
    <col min="7179" max="7179" width="7.44140625" style="1" customWidth="1"/>
    <col min="7180" max="7180" width="13.6640625" style="1" customWidth="1"/>
    <col min="7181" max="7181" width="8.88671875" style="1" customWidth="1"/>
    <col min="7182" max="7182" width="19.44140625" style="1" customWidth="1"/>
    <col min="7183" max="7183" width="20.33203125" style="1" customWidth="1"/>
    <col min="7184" max="7184" width="14.88671875" style="1" customWidth="1"/>
    <col min="7185" max="7185" width="14.33203125" style="1" bestFit="1" customWidth="1"/>
    <col min="7186" max="7423" width="10.88671875" style="1"/>
    <col min="7424" max="7424" width="1.6640625" style="1" customWidth="1"/>
    <col min="7425" max="7425" width="8.109375" style="1" customWidth="1"/>
    <col min="7426" max="7426" width="6.44140625" style="1" customWidth="1"/>
    <col min="7427" max="7428" width="10.88671875" style="1"/>
    <col min="7429" max="7429" width="19.33203125" style="1" customWidth="1"/>
    <col min="7430" max="7430" width="51.33203125" style="1" customWidth="1"/>
    <col min="7431" max="7431" width="9.109375" style="1" customWidth="1"/>
    <col min="7432" max="7432" width="5.88671875" style="1" customWidth="1"/>
    <col min="7433" max="7433" width="7.6640625" style="1" customWidth="1"/>
    <col min="7434" max="7434" width="7.44140625" style="1" bestFit="1" customWidth="1"/>
    <col min="7435" max="7435" width="7.44140625" style="1" customWidth="1"/>
    <col min="7436" max="7436" width="13.6640625" style="1" customWidth="1"/>
    <col min="7437" max="7437" width="8.88671875" style="1" customWidth="1"/>
    <col min="7438" max="7438" width="19.44140625" style="1" customWidth="1"/>
    <col min="7439" max="7439" width="20.33203125" style="1" customWidth="1"/>
    <col min="7440" max="7440" width="14.88671875" style="1" customWidth="1"/>
    <col min="7441" max="7441" width="14.33203125" style="1" bestFit="1" customWidth="1"/>
    <col min="7442" max="7679" width="10.88671875" style="1"/>
    <col min="7680" max="7680" width="1.6640625" style="1" customWidth="1"/>
    <col min="7681" max="7681" width="8.109375" style="1" customWidth="1"/>
    <col min="7682" max="7682" width="6.44140625" style="1" customWidth="1"/>
    <col min="7683" max="7684" width="10.88671875" style="1"/>
    <col min="7685" max="7685" width="19.33203125" style="1" customWidth="1"/>
    <col min="7686" max="7686" width="51.33203125" style="1" customWidth="1"/>
    <col min="7687" max="7687" width="9.109375" style="1" customWidth="1"/>
    <col min="7688" max="7688" width="5.88671875" style="1" customWidth="1"/>
    <col min="7689" max="7689" width="7.6640625" style="1" customWidth="1"/>
    <col min="7690" max="7690" width="7.44140625" style="1" bestFit="1" customWidth="1"/>
    <col min="7691" max="7691" width="7.44140625" style="1" customWidth="1"/>
    <col min="7692" max="7692" width="13.6640625" style="1" customWidth="1"/>
    <col min="7693" max="7693" width="8.88671875" style="1" customWidth="1"/>
    <col min="7694" max="7694" width="19.44140625" style="1" customWidth="1"/>
    <col min="7695" max="7695" width="20.33203125" style="1" customWidth="1"/>
    <col min="7696" max="7696" width="14.88671875" style="1" customWidth="1"/>
    <col min="7697" max="7697" width="14.33203125" style="1" bestFit="1" customWidth="1"/>
    <col min="7698" max="7935" width="10.88671875" style="1"/>
    <col min="7936" max="7936" width="1.6640625" style="1" customWidth="1"/>
    <col min="7937" max="7937" width="8.109375" style="1" customWidth="1"/>
    <col min="7938" max="7938" width="6.44140625" style="1" customWidth="1"/>
    <col min="7939" max="7940" width="10.88671875" style="1"/>
    <col min="7941" max="7941" width="19.33203125" style="1" customWidth="1"/>
    <col min="7942" max="7942" width="51.33203125" style="1" customWidth="1"/>
    <col min="7943" max="7943" width="9.109375" style="1" customWidth="1"/>
    <col min="7944" max="7944" width="5.88671875" style="1" customWidth="1"/>
    <col min="7945" max="7945" width="7.6640625" style="1" customWidth="1"/>
    <col min="7946" max="7946" width="7.44140625" style="1" bestFit="1" customWidth="1"/>
    <col min="7947" max="7947" width="7.44140625" style="1" customWidth="1"/>
    <col min="7948" max="7948" width="13.6640625" style="1" customWidth="1"/>
    <col min="7949" max="7949" width="8.88671875" style="1" customWidth="1"/>
    <col min="7950" max="7950" width="19.44140625" style="1" customWidth="1"/>
    <col min="7951" max="7951" width="20.33203125" style="1" customWidth="1"/>
    <col min="7952" max="7952" width="14.88671875" style="1" customWidth="1"/>
    <col min="7953" max="7953" width="14.33203125" style="1" bestFit="1" customWidth="1"/>
    <col min="7954" max="8191" width="10.88671875" style="1"/>
    <col min="8192" max="8192" width="1.6640625" style="1" customWidth="1"/>
    <col min="8193" max="8193" width="8.109375" style="1" customWidth="1"/>
    <col min="8194" max="8194" width="6.44140625" style="1" customWidth="1"/>
    <col min="8195" max="8196" width="10.88671875" style="1"/>
    <col min="8197" max="8197" width="19.33203125" style="1" customWidth="1"/>
    <col min="8198" max="8198" width="51.33203125" style="1" customWidth="1"/>
    <col min="8199" max="8199" width="9.109375" style="1" customWidth="1"/>
    <col min="8200" max="8200" width="5.88671875" style="1" customWidth="1"/>
    <col min="8201" max="8201" width="7.6640625" style="1" customWidth="1"/>
    <col min="8202" max="8202" width="7.44140625" style="1" bestFit="1" customWidth="1"/>
    <col min="8203" max="8203" width="7.44140625" style="1" customWidth="1"/>
    <col min="8204" max="8204" width="13.6640625" style="1" customWidth="1"/>
    <col min="8205" max="8205" width="8.88671875" style="1" customWidth="1"/>
    <col min="8206" max="8206" width="19.44140625" style="1" customWidth="1"/>
    <col min="8207" max="8207" width="20.33203125" style="1" customWidth="1"/>
    <col min="8208" max="8208" width="14.88671875" style="1" customWidth="1"/>
    <col min="8209" max="8209" width="14.33203125" style="1" bestFit="1" customWidth="1"/>
    <col min="8210" max="8447" width="10.88671875" style="1"/>
    <col min="8448" max="8448" width="1.6640625" style="1" customWidth="1"/>
    <col min="8449" max="8449" width="8.109375" style="1" customWidth="1"/>
    <col min="8450" max="8450" width="6.44140625" style="1" customWidth="1"/>
    <col min="8451" max="8452" width="10.88671875" style="1"/>
    <col min="8453" max="8453" width="19.33203125" style="1" customWidth="1"/>
    <col min="8454" max="8454" width="51.33203125" style="1" customWidth="1"/>
    <col min="8455" max="8455" width="9.109375" style="1" customWidth="1"/>
    <col min="8456" max="8456" width="5.88671875" style="1" customWidth="1"/>
    <col min="8457" max="8457" width="7.6640625" style="1" customWidth="1"/>
    <col min="8458" max="8458" width="7.44140625" style="1" bestFit="1" customWidth="1"/>
    <col min="8459" max="8459" width="7.44140625" style="1" customWidth="1"/>
    <col min="8460" max="8460" width="13.6640625" style="1" customWidth="1"/>
    <col min="8461" max="8461" width="8.88671875" style="1" customWidth="1"/>
    <col min="8462" max="8462" width="19.44140625" style="1" customWidth="1"/>
    <col min="8463" max="8463" width="20.33203125" style="1" customWidth="1"/>
    <col min="8464" max="8464" width="14.88671875" style="1" customWidth="1"/>
    <col min="8465" max="8465" width="14.33203125" style="1" bestFit="1" customWidth="1"/>
    <col min="8466" max="8703" width="10.88671875" style="1"/>
    <col min="8704" max="8704" width="1.6640625" style="1" customWidth="1"/>
    <col min="8705" max="8705" width="8.109375" style="1" customWidth="1"/>
    <col min="8706" max="8706" width="6.44140625" style="1" customWidth="1"/>
    <col min="8707" max="8708" width="10.88671875" style="1"/>
    <col min="8709" max="8709" width="19.33203125" style="1" customWidth="1"/>
    <col min="8710" max="8710" width="51.33203125" style="1" customWidth="1"/>
    <col min="8711" max="8711" width="9.109375" style="1" customWidth="1"/>
    <col min="8712" max="8712" width="5.88671875" style="1" customWidth="1"/>
    <col min="8713" max="8713" width="7.6640625" style="1" customWidth="1"/>
    <col min="8714" max="8714" width="7.44140625" style="1" bestFit="1" customWidth="1"/>
    <col min="8715" max="8715" width="7.44140625" style="1" customWidth="1"/>
    <col min="8716" max="8716" width="13.6640625" style="1" customWidth="1"/>
    <col min="8717" max="8717" width="8.88671875" style="1" customWidth="1"/>
    <col min="8718" max="8718" width="19.44140625" style="1" customWidth="1"/>
    <col min="8719" max="8719" width="20.33203125" style="1" customWidth="1"/>
    <col min="8720" max="8720" width="14.88671875" style="1" customWidth="1"/>
    <col min="8721" max="8721" width="14.33203125" style="1" bestFit="1" customWidth="1"/>
    <col min="8722" max="8959" width="10.88671875" style="1"/>
    <col min="8960" max="8960" width="1.6640625" style="1" customWidth="1"/>
    <col min="8961" max="8961" width="8.109375" style="1" customWidth="1"/>
    <col min="8962" max="8962" width="6.44140625" style="1" customWidth="1"/>
    <col min="8963" max="8964" width="10.88671875" style="1"/>
    <col min="8965" max="8965" width="19.33203125" style="1" customWidth="1"/>
    <col min="8966" max="8966" width="51.33203125" style="1" customWidth="1"/>
    <col min="8967" max="8967" width="9.109375" style="1" customWidth="1"/>
    <col min="8968" max="8968" width="5.88671875" style="1" customWidth="1"/>
    <col min="8969" max="8969" width="7.6640625" style="1" customWidth="1"/>
    <col min="8970" max="8970" width="7.44140625" style="1" bestFit="1" customWidth="1"/>
    <col min="8971" max="8971" width="7.44140625" style="1" customWidth="1"/>
    <col min="8972" max="8972" width="13.6640625" style="1" customWidth="1"/>
    <col min="8973" max="8973" width="8.88671875" style="1" customWidth="1"/>
    <col min="8974" max="8974" width="19.44140625" style="1" customWidth="1"/>
    <col min="8975" max="8975" width="20.33203125" style="1" customWidth="1"/>
    <col min="8976" max="8976" width="14.88671875" style="1" customWidth="1"/>
    <col min="8977" max="8977" width="14.33203125" style="1" bestFit="1" customWidth="1"/>
    <col min="8978" max="9215" width="10.88671875" style="1"/>
    <col min="9216" max="9216" width="1.6640625" style="1" customWidth="1"/>
    <col min="9217" max="9217" width="8.109375" style="1" customWidth="1"/>
    <col min="9218" max="9218" width="6.44140625" style="1" customWidth="1"/>
    <col min="9219" max="9220" width="10.88671875" style="1"/>
    <col min="9221" max="9221" width="19.33203125" style="1" customWidth="1"/>
    <col min="9222" max="9222" width="51.33203125" style="1" customWidth="1"/>
    <col min="9223" max="9223" width="9.109375" style="1" customWidth="1"/>
    <col min="9224" max="9224" width="5.88671875" style="1" customWidth="1"/>
    <col min="9225" max="9225" width="7.6640625" style="1" customWidth="1"/>
    <col min="9226" max="9226" width="7.44140625" style="1" bestFit="1" customWidth="1"/>
    <col min="9227" max="9227" width="7.44140625" style="1" customWidth="1"/>
    <col min="9228" max="9228" width="13.6640625" style="1" customWidth="1"/>
    <col min="9229" max="9229" width="8.88671875" style="1" customWidth="1"/>
    <col min="9230" max="9230" width="19.44140625" style="1" customWidth="1"/>
    <col min="9231" max="9231" width="20.33203125" style="1" customWidth="1"/>
    <col min="9232" max="9232" width="14.88671875" style="1" customWidth="1"/>
    <col min="9233" max="9233" width="14.33203125" style="1" bestFit="1" customWidth="1"/>
    <col min="9234" max="9471" width="10.88671875" style="1"/>
    <col min="9472" max="9472" width="1.6640625" style="1" customWidth="1"/>
    <col min="9473" max="9473" width="8.109375" style="1" customWidth="1"/>
    <col min="9474" max="9474" width="6.44140625" style="1" customWidth="1"/>
    <col min="9475" max="9476" width="10.88671875" style="1"/>
    <col min="9477" max="9477" width="19.33203125" style="1" customWidth="1"/>
    <col min="9478" max="9478" width="51.33203125" style="1" customWidth="1"/>
    <col min="9479" max="9479" width="9.109375" style="1" customWidth="1"/>
    <col min="9480" max="9480" width="5.88671875" style="1" customWidth="1"/>
    <col min="9481" max="9481" width="7.6640625" style="1" customWidth="1"/>
    <col min="9482" max="9482" width="7.44140625" style="1" bestFit="1" customWidth="1"/>
    <col min="9483" max="9483" width="7.44140625" style="1" customWidth="1"/>
    <col min="9484" max="9484" width="13.6640625" style="1" customWidth="1"/>
    <col min="9485" max="9485" width="8.88671875" style="1" customWidth="1"/>
    <col min="9486" max="9486" width="19.44140625" style="1" customWidth="1"/>
    <col min="9487" max="9487" width="20.33203125" style="1" customWidth="1"/>
    <col min="9488" max="9488" width="14.88671875" style="1" customWidth="1"/>
    <col min="9489" max="9489" width="14.33203125" style="1" bestFit="1" customWidth="1"/>
    <col min="9490" max="9727" width="10.88671875" style="1"/>
    <col min="9728" max="9728" width="1.6640625" style="1" customWidth="1"/>
    <col min="9729" max="9729" width="8.109375" style="1" customWidth="1"/>
    <col min="9730" max="9730" width="6.44140625" style="1" customWidth="1"/>
    <col min="9731" max="9732" width="10.88671875" style="1"/>
    <col min="9733" max="9733" width="19.33203125" style="1" customWidth="1"/>
    <col min="9734" max="9734" width="51.33203125" style="1" customWidth="1"/>
    <col min="9735" max="9735" width="9.109375" style="1" customWidth="1"/>
    <col min="9736" max="9736" width="5.88671875" style="1" customWidth="1"/>
    <col min="9737" max="9737" width="7.6640625" style="1" customWidth="1"/>
    <col min="9738" max="9738" width="7.44140625" style="1" bestFit="1" customWidth="1"/>
    <col min="9739" max="9739" width="7.44140625" style="1" customWidth="1"/>
    <col min="9740" max="9740" width="13.6640625" style="1" customWidth="1"/>
    <col min="9741" max="9741" width="8.88671875" style="1" customWidth="1"/>
    <col min="9742" max="9742" width="19.44140625" style="1" customWidth="1"/>
    <col min="9743" max="9743" width="20.33203125" style="1" customWidth="1"/>
    <col min="9744" max="9744" width="14.88671875" style="1" customWidth="1"/>
    <col min="9745" max="9745" width="14.33203125" style="1" bestFit="1" customWidth="1"/>
    <col min="9746" max="9983" width="10.88671875" style="1"/>
    <col min="9984" max="9984" width="1.6640625" style="1" customWidth="1"/>
    <col min="9985" max="9985" width="8.109375" style="1" customWidth="1"/>
    <col min="9986" max="9986" width="6.44140625" style="1" customWidth="1"/>
    <col min="9987" max="9988" width="10.88671875" style="1"/>
    <col min="9989" max="9989" width="19.33203125" style="1" customWidth="1"/>
    <col min="9990" max="9990" width="51.33203125" style="1" customWidth="1"/>
    <col min="9991" max="9991" width="9.109375" style="1" customWidth="1"/>
    <col min="9992" max="9992" width="5.88671875" style="1" customWidth="1"/>
    <col min="9993" max="9993" width="7.6640625" style="1" customWidth="1"/>
    <col min="9994" max="9994" width="7.44140625" style="1" bestFit="1" customWidth="1"/>
    <col min="9995" max="9995" width="7.44140625" style="1" customWidth="1"/>
    <col min="9996" max="9996" width="13.6640625" style="1" customWidth="1"/>
    <col min="9997" max="9997" width="8.88671875" style="1" customWidth="1"/>
    <col min="9998" max="9998" width="19.44140625" style="1" customWidth="1"/>
    <col min="9999" max="9999" width="20.33203125" style="1" customWidth="1"/>
    <col min="10000" max="10000" width="14.88671875" style="1" customWidth="1"/>
    <col min="10001" max="10001" width="14.33203125" style="1" bestFit="1" customWidth="1"/>
    <col min="10002" max="10239" width="10.88671875" style="1"/>
    <col min="10240" max="10240" width="1.6640625" style="1" customWidth="1"/>
    <col min="10241" max="10241" width="8.109375" style="1" customWidth="1"/>
    <col min="10242" max="10242" width="6.44140625" style="1" customWidth="1"/>
    <col min="10243" max="10244" width="10.88671875" style="1"/>
    <col min="10245" max="10245" width="19.33203125" style="1" customWidth="1"/>
    <col min="10246" max="10246" width="51.33203125" style="1" customWidth="1"/>
    <col min="10247" max="10247" width="9.109375" style="1" customWidth="1"/>
    <col min="10248" max="10248" width="5.88671875" style="1" customWidth="1"/>
    <col min="10249" max="10249" width="7.6640625" style="1" customWidth="1"/>
    <col min="10250" max="10250" width="7.44140625" style="1" bestFit="1" customWidth="1"/>
    <col min="10251" max="10251" width="7.44140625" style="1" customWidth="1"/>
    <col min="10252" max="10252" width="13.6640625" style="1" customWidth="1"/>
    <col min="10253" max="10253" width="8.88671875" style="1" customWidth="1"/>
    <col min="10254" max="10254" width="19.44140625" style="1" customWidth="1"/>
    <col min="10255" max="10255" width="20.33203125" style="1" customWidth="1"/>
    <col min="10256" max="10256" width="14.88671875" style="1" customWidth="1"/>
    <col min="10257" max="10257" width="14.33203125" style="1" bestFit="1" customWidth="1"/>
    <col min="10258" max="10495" width="10.88671875" style="1"/>
    <col min="10496" max="10496" width="1.6640625" style="1" customWidth="1"/>
    <col min="10497" max="10497" width="8.109375" style="1" customWidth="1"/>
    <col min="10498" max="10498" width="6.44140625" style="1" customWidth="1"/>
    <col min="10499" max="10500" width="10.88671875" style="1"/>
    <col min="10501" max="10501" width="19.33203125" style="1" customWidth="1"/>
    <col min="10502" max="10502" width="51.33203125" style="1" customWidth="1"/>
    <col min="10503" max="10503" width="9.109375" style="1" customWidth="1"/>
    <col min="10504" max="10504" width="5.88671875" style="1" customWidth="1"/>
    <col min="10505" max="10505" width="7.6640625" style="1" customWidth="1"/>
    <col min="10506" max="10506" width="7.44140625" style="1" bestFit="1" customWidth="1"/>
    <col min="10507" max="10507" width="7.44140625" style="1" customWidth="1"/>
    <col min="10508" max="10508" width="13.6640625" style="1" customWidth="1"/>
    <col min="10509" max="10509" width="8.88671875" style="1" customWidth="1"/>
    <col min="10510" max="10510" width="19.44140625" style="1" customWidth="1"/>
    <col min="10511" max="10511" width="20.33203125" style="1" customWidth="1"/>
    <col min="10512" max="10512" width="14.88671875" style="1" customWidth="1"/>
    <col min="10513" max="10513" width="14.33203125" style="1" bestFit="1" customWidth="1"/>
    <col min="10514" max="10751" width="10.88671875" style="1"/>
    <col min="10752" max="10752" width="1.6640625" style="1" customWidth="1"/>
    <col min="10753" max="10753" width="8.109375" style="1" customWidth="1"/>
    <col min="10754" max="10754" width="6.44140625" style="1" customWidth="1"/>
    <col min="10755" max="10756" width="10.88671875" style="1"/>
    <col min="10757" max="10757" width="19.33203125" style="1" customWidth="1"/>
    <col min="10758" max="10758" width="51.33203125" style="1" customWidth="1"/>
    <col min="10759" max="10759" width="9.109375" style="1" customWidth="1"/>
    <col min="10760" max="10760" width="5.88671875" style="1" customWidth="1"/>
    <col min="10761" max="10761" width="7.6640625" style="1" customWidth="1"/>
    <col min="10762" max="10762" width="7.44140625" style="1" bestFit="1" customWidth="1"/>
    <col min="10763" max="10763" width="7.44140625" style="1" customWidth="1"/>
    <col min="10764" max="10764" width="13.6640625" style="1" customWidth="1"/>
    <col min="10765" max="10765" width="8.88671875" style="1" customWidth="1"/>
    <col min="10766" max="10766" width="19.44140625" style="1" customWidth="1"/>
    <col min="10767" max="10767" width="20.33203125" style="1" customWidth="1"/>
    <col min="10768" max="10768" width="14.88671875" style="1" customWidth="1"/>
    <col min="10769" max="10769" width="14.33203125" style="1" bestFit="1" customWidth="1"/>
    <col min="10770" max="11007" width="10.88671875" style="1"/>
    <col min="11008" max="11008" width="1.6640625" style="1" customWidth="1"/>
    <col min="11009" max="11009" width="8.109375" style="1" customWidth="1"/>
    <col min="11010" max="11010" width="6.44140625" style="1" customWidth="1"/>
    <col min="11011" max="11012" width="10.88671875" style="1"/>
    <col min="11013" max="11013" width="19.33203125" style="1" customWidth="1"/>
    <col min="11014" max="11014" width="51.33203125" style="1" customWidth="1"/>
    <col min="11015" max="11015" width="9.109375" style="1" customWidth="1"/>
    <col min="11016" max="11016" width="5.88671875" style="1" customWidth="1"/>
    <col min="11017" max="11017" width="7.6640625" style="1" customWidth="1"/>
    <col min="11018" max="11018" width="7.44140625" style="1" bestFit="1" customWidth="1"/>
    <col min="11019" max="11019" width="7.44140625" style="1" customWidth="1"/>
    <col min="11020" max="11020" width="13.6640625" style="1" customWidth="1"/>
    <col min="11021" max="11021" width="8.88671875" style="1" customWidth="1"/>
    <col min="11022" max="11022" width="19.44140625" style="1" customWidth="1"/>
    <col min="11023" max="11023" width="20.33203125" style="1" customWidth="1"/>
    <col min="11024" max="11024" width="14.88671875" style="1" customWidth="1"/>
    <col min="11025" max="11025" width="14.33203125" style="1" bestFit="1" customWidth="1"/>
    <col min="11026" max="11263" width="10.88671875" style="1"/>
    <col min="11264" max="11264" width="1.6640625" style="1" customWidth="1"/>
    <col min="11265" max="11265" width="8.109375" style="1" customWidth="1"/>
    <col min="11266" max="11266" width="6.44140625" style="1" customWidth="1"/>
    <col min="11267" max="11268" width="10.88671875" style="1"/>
    <col min="11269" max="11269" width="19.33203125" style="1" customWidth="1"/>
    <col min="11270" max="11270" width="51.33203125" style="1" customWidth="1"/>
    <col min="11271" max="11271" width="9.109375" style="1" customWidth="1"/>
    <col min="11272" max="11272" width="5.88671875" style="1" customWidth="1"/>
    <col min="11273" max="11273" width="7.6640625" style="1" customWidth="1"/>
    <col min="11274" max="11274" width="7.44140625" style="1" bestFit="1" customWidth="1"/>
    <col min="11275" max="11275" width="7.44140625" style="1" customWidth="1"/>
    <col min="11276" max="11276" width="13.6640625" style="1" customWidth="1"/>
    <col min="11277" max="11277" width="8.88671875" style="1" customWidth="1"/>
    <col min="11278" max="11278" width="19.44140625" style="1" customWidth="1"/>
    <col min="11279" max="11279" width="20.33203125" style="1" customWidth="1"/>
    <col min="11280" max="11280" width="14.88671875" style="1" customWidth="1"/>
    <col min="11281" max="11281" width="14.33203125" style="1" bestFit="1" customWidth="1"/>
    <col min="11282" max="11519" width="10.88671875" style="1"/>
    <col min="11520" max="11520" width="1.6640625" style="1" customWidth="1"/>
    <col min="11521" max="11521" width="8.109375" style="1" customWidth="1"/>
    <col min="11522" max="11522" width="6.44140625" style="1" customWidth="1"/>
    <col min="11523" max="11524" width="10.88671875" style="1"/>
    <col min="11525" max="11525" width="19.33203125" style="1" customWidth="1"/>
    <col min="11526" max="11526" width="51.33203125" style="1" customWidth="1"/>
    <col min="11527" max="11527" width="9.109375" style="1" customWidth="1"/>
    <col min="11528" max="11528" width="5.88671875" style="1" customWidth="1"/>
    <col min="11529" max="11529" width="7.6640625" style="1" customWidth="1"/>
    <col min="11530" max="11530" width="7.44140625" style="1" bestFit="1" customWidth="1"/>
    <col min="11531" max="11531" width="7.44140625" style="1" customWidth="1"/>
    <col min="11532" max="11532" width="13.6640625" style="1" customWidth="1"/>
    <col min="11533" max="11533" width="8.88671875" style="1" customWidth="1"/>
    <col min="11534" max="11534" width="19.44140625" style="1" customWidth="1"/>
    <col min="11535" max="11535" width="20.33203125" style="1" customWidth="1"/>
    <col min="11536" max="11536" width="14.88671875" style="1" customWidth="1"/>
    <col min="11537" max="11537" width="14.33203125" style="1" bestFit="1" customWidth="1"/>
    <col min="11538" max="11775" width="10.88671875" style="1"/>
    <col min="11776" max="11776" width="1.6640625" style="1" customWidth="1"/>
    <col min="11777" max="11777" width="8.109375" style="1" customWidth="1"/>
    <col min="11778" max="11778" width="6.44140625" style="1" customWidth="1"/>
    <col min="11779" max="11780" width="10.88671875" style="1"/>
    <col min="11781" max="11781" width="19.33203125" style="1" customWidth="1"/>
    <col min="11782" max="11782" width="51.33203125" style="1" customWidth="1"/>
    <col min="11783" max="11783" width="9.109375" style="1" customWidth="1"/>
    <col min="11784" max="11784" width="5.88671875" style="1" customWidth="1"/>
    <col min="11785" max="11785" width="7.6640625" style="1" customWidth="1"/>
    <col min="11786" max="11786" width="7.44140625" style="1" bestFit="1" customWidth="1"/>
    <col min="11787" max="11787" width="7.44140625" style="1" customWidth="1"/>
    <col min="11788" max="11788" width="13.6640625" style="1" customWidth="1"/>
    <col min="11789" max="11789" width="8.88671875" style="1" customWidth="1"/>
    <col min="11790" max="11790" width="19.44140625" style="1" customWidth="1"/>
    <col min="11791" max="11791" width="20.33203125" style="1" customWidth="1"/>
    <col min="11792" max="11792" width="14.88671875" style="1" customWidth="1"/>
    <col min="11793" max="11793" width="14.33203125" style="1" bestFit="1" customWidth="1"/>
    <col min="11794" max="12031" width="10.88671875" style="1"/>
    <col min="12032" max="12032" width="1.6640625" style="1" customWidth="1"/>
    <col min="12033" max="12033" width="8.109375" style="1" customWidth="1"/>
    <col min="12034" max="12034" width="6.44140625" style="1" customWidth="1"/>
    <col min="12035" max="12036" width="10.88671875" style="1"/>
    <col min="12037" max="12037" width="19.33203125" style="1" customWidth="1"/>
    <col min="12038" max="12038" width="51.33203125" style="1" customWidth="1"/>
    <col min="12039" max="12039" width="9.109375" style="1" customWidth="1"/>
    <col min="12040" max="12040" width="5.88671875" style="1" customWidth="1"/>
    <col min="12041" max="12041" width="7.6640625" style="1" customWidth="1"/>
    <col min="12042" max="12042" width="7.44140625" style="1" bestFit="1" customWidth="1"/>
    <col min="12043" max="12043" width="7.44140625" style="1" customWidth="1"/>
    <col min="12044" max="12044" width="13.6640625" style="1" customWidth="1"/>
    <col min="12045" max="12045" width="8.88671875" style="1" customWidth="1"/>
    <col min="12046" max="12046" width="19.44140625" style="1" customWidth="1"/>
    <col min="12047" max="12047" width="20.33203125" style="1" customWidth="1"/>
    <col min="12048" max="12048" width="14.88671875" style="1" customWidth="1"/>
    <col min="12049" max="12049" width="14.33203125" style="1" bestFit="1" customWidth="1"/>
    <col min="12050" max="12287" width="10.88671875" style="1"/>
    <col min="12288" max="12288" width="1.6640625" style="1" customWidth="1"/>
    <col min="12289" max="12289" width="8.109375" style="1" customWidth="1"/>
    <col min="12290" max="12290" width="6.44140625" style="1" customWidth="1"/>
    <col min="12291" max="12292" width="10.88671875" style="1"/>
    <col min="12293" max="12293" width="19.33203125" style="1" customWidth="1"/>
    <col min="12294" max="12294" width="51.33203125" style="1" customWidth="1"/>
    <col min="12295" max="12295" width="9.109375" style="1" customWidth="1"/>
    <col min="12296" max="12296" width="5.88671875" style="1" customWidth="1"/>
    <col min="12297" max="12297" width="7.6640625" style="1" customWidth="1"/>
    <col min="12298" max="12298" width="7.44140625" style="1" bestFit="1" customWidth="1"/>
    <col min="12299" max="12299" width="7.44140625" style="1" customWidth="1"/>
    <col min="12300" max="12300" width="13.6640625" style="1" customWidth="1"/>
    <col min="12301" max="12301" width="8.88671875" style="1" customWidth="1"/>
    <col min="12302" max="12302" width="19.44140625" style="1" customWidth="1"/>
    <col min="12303" max="12303" width="20.33203125" style="1" customWidth="1"/>
    <col min="12304" max="12304" width="14.88671875" style="1" customWidth="1"/>
    <col min="12305" max="12305" width="14.33203125" style="1" bestFit="1" customWidth="1"/>
    <col min="12306" max="12543" width="10.88671875" style="1"/>
    <col min="12544" max="12544" width="1.6640625" style="1" customWidth="1"/>
    <col min="12545" max="12545" width="8.109375" style="1" customWidth="1"/>
    <col min="12546" max="12546" width="6.44140625" style="1" customWidth="1"/>
    <col min="12547" max="12548" width="10.88671875" style="1"/>
    <col min="12549" max="12549" width="19.33203125" style="1" customWidth="1"/>
    <col min="12550" max="12550" width="51.33203125" style="1" customWidth="1"/>
    <col min="12551" max="12551" width="9.109375" style="1" customWidth="1"/>
    <col min="12552" max="12552" width="5.88671875" style="1" customWidth="1"/>
    <col min="12553" max="12553" width="7.6640625" style="1" customWidth="1"/>
    <col min="12554" max="12554" width="7.44140625" style="1" bestFit="1" customWidth="1"/>
    <col min="12555" max="12555" width="7.44140625" style="1" customWidth="1"/>
    <col min="12556" max="12556" width="13.6640625" style="1" customWidth="1"/>
    <col min="12557" max="12557" width="8.88671875" style="1" customWidth="1"/>
    <col min="12558" max="12558" width="19.44140625" style="1" customWidth="1"/>
    <col min="12559" max="12559" width="20.33203125" style="1" customWidth="1"/>
    <col min="12560" max="12560" width="14.88671875" style="1" customWidth="1"/>
    <col min="12561" max="12561" width="14.33203125" style="1" bestFit="1" customWidth="1"/>
    <col min="12562" max="12799" width="10.88671875" style="1"/>
    <col min="12800" max="12800" width="1.6640625" style="1" customWidth="1"/>
    <col min="12801" max="12801" width="8.109375" style="1" customWidth="1"/>
    <col min="12802" max="12802" width="6.44140625" style="1" customWidth="1"/>
    <col min="12803" max="12804" width="10.88671875" style="1"/>
    <col min="12805" max="12805" width="19.33203125" style="1" customWidth="1"/>
    <col min="12806" max="12806" width="51.33203125" style="1" customWidth="1"/>
    <col min="12807" max="12807" width="9.109375" style="1" customWidth="1"/>
    <col min="12808" max="12808" width="5.88671875" style="1" customWidth="1"/>
    <col min="12809" max="12809" width="7.6640625" style="1" customWidth="1"/>
    <col min="12810" max="12810" width="7.44140625" style="1" bestFit="1" customWidth="1"/>
    <col min="12811" max="12811" width="7.44140625" style="1" customWidth="1"/>
    <col min="12812" max="12812" width="13.6640625" style="1" customWidth="1"/>
    <col min="12813" max="12813" width="8.88671875" style="1" customWidth="1"/>
    <col min="12814" max="12814" width="19.44140625" style="1" customWidth="1"/>
    <col min="12815" max="12815" width="20.33203125" style="1" customWidth="1"/>
    <col min="12816" max="12816" width="14.88671875" style="1" customWidth="1"/>
    <col min="12817" max="12817" width="14.33203125" style="1" bestFit="1" customWidth="1"/>
    <col min="12818" max="13055" width="10.88671875" style="1"/>
    <col min="13056" max="13056" width="1.6640625" style="1" customWidth="1"/>
    <col min="13057" max="13057" width="8.109375" style="1" customWidth="1"/>
    <col min="13058" max="13058" width="6.44140625" style="1" customWidth="1"/>
    <col min="13059" max="13060" width="10.88671875" style="1"/>
    <col min="13061" max="13061" width="19.33203125" style="1" customWidth="1"/>
    <col min="13062" max="13062" width="51.33203125" style="1" customWidth="1"/>
    <col min="13063" max="13063" width="9.109375" style="1" customWidth="1"/>
    <col min="13064" max="13064" width="5.88671875" style="1" customWidth="1"/>
    <col min="13065" max="13065" width="7.6640625" style="1" customWidth="1"/>
    <col min="13066" max="13066" width="7.44140625" style="1" bestFit="1" customWidth="1"/>
    <col min="13067" max="13067" width="7.44140625" style="1" customWidth="1"/>
    <col min="13068" max="13068" width="13.6640625" style="1" customWidth="1"/>
    <col min="13069" max="13069" width="8.88671875" style="1" customWidth="1"/>
    <col min="13070" max="13070" width="19.44140625" style="1" customWidth="1"/>
    <col min="13071" max="13071" width="20.33203125" style="1" customWidth="1"/>
    <col min="13072" max="13072" width="14.88671875" style="1" customWidth="1"/>
    <col min="13073" max="13073" width="14.33203125" style="1" bestFit="1" customWidth="1"/>
    <col min="13074" max="13311" width="10.88671875" style="1"/>
    <col min="13312" max="13312" width="1.6640625" style="1" customWidth="1"/>
    <col min="13313" max="13313" width="8.109375" style="1" customWidth="1"/>
    <col min="13314" max="13314" width="6.44140625" style="1" customWidth="1"/>
    <col min="13315" max="13316" width="10.88671875" style="1"/>
    <col min="13317" max="13317" width="19.33203125" style="1" customWidth="1"/>
    <col min="13318" max="13318" width="51.33203125" style="1" customWidth="1"/>
    <col min="13319" max="13319" width="9.109375" style="1" customWidth="1"/>
    <col min="13320" max="13320" width="5.88671875" style="1" customWidth="1"/>
    <col min="13321" max="13321" width="7.6640625" style="1" customWidth="1"/>
    <col min="13322" max="13322" width="7.44140625" style="1" bestFit="1" customWidth="1"/>
    <col min="13323" max="13323" width="7.44140625" style="1" customWidth="1"/>
    <col min="13324" max="13324" width="13.6640625" style="1" customWidth="1"/>
    <col min="13325" max="13325" width="8.88671875" style="1" customWidth="1"/>
    <col min="13326" max="13326" width="19.44140625" style="1" customWidth="1"/>
    <col min="13327" max="13327" width="20.33203125" style="1" customWidth="1"/>
    <col min="13328" max="13328" width="14.88671875" style="1" customWidth="1"/>
    <col min="13329" max="13329" width="14.33203125" style="1" bestFit="1" customWidth="1"/>
    <col min="13330" max="13567" width="10.88671875" style="1"/>
    <col min="13568" max="13568" width="1.6640625" style="1" customWidth="1"/>
    <col min="13569" max="13569" width="8.109375" style="1" customWidth="1"/>
    <col min="13570" max="13570" width="6.44140625" style="1" customWidth="1"/>
    <col min="13571" max="13572" width="10.88671875" style="1"/>
    <col min="13573" max="13573" width="19.33203125" style="1" customWidth="1"/>
    <col min="13574" max="13574" width="51.33203125" style="1" customWidth="1"/>
    <col min="13575" max="13575" width="9.109375" style="1" customWidth="1"/>
    <col min="13576" max="13576" width="5.88671875" style="1" customWidth="1"/>
    <col min="13577" max="13577" width="7.6640625" style="1" customWidth="1"/>
    <col min="13578" max="13578" width="7.44140625" style="1" bestFit="1" customWidth="1"/>
    <col min="13579" max="13579" width="7.44140625" style="1" customWidth="1"/>
    <col min="13580" max="13580" width="13.6640625" style="1" customWidth="1"/>
    <col min="13581" max="13581" width="8.88671875" style="1" customWidth="1"/>
    <col min="13582" max="13582" width="19.44140625" style="1" customWidth="1"/>
    <col min="13583" max="13583" width="20.33203125" style="1" customWidth="1"/>
    <col min="13584" max="13584" width="14.88671875" style="1" customWidth="1"/>
    <col min="13585" max="13585" width="14.33203125" style="1" bestFit="1" customWidth="1"/>
    <col min="13586" max="13823" width="10.88671875" style="1"/>
    <col min="13824" max="13824" width="1.6640625" style="1" customWidth="1"/>
    <col min="13825" max="13825" width="8.109375" style="1" customWidth="1"/>
    <col min="13826" max="13826" width="6.44140625" style="1" customWidth="1"/>
    <col min="13827" max="13828" width="10.88671875" style="1"/>
    <col min="13829" max="13829" width="19.33203125" style="1" customWidth="1"/>
    <col min="13830" max="13830" width="51.33203125" style="1" customWidth="1"/>
    <col min="13831" max="13831" width="9.109375" style="1" customWidth="1"/>
    <col min="13832" max="13832" width="5.88671875" style="1" customWidth="1"/>
    <col min="13833" max="13833" width="7.6640625" style="1" customWidth="1"/>
    <col min="13834" max="13834" width="7.44140625" style="1" bestFit="1" customWidth="1"/>
    <col min="13835" max="13835" width="7.44140625" style="1" customWidth="1"/>
    <col min="13836" max="13836" width="13.6640625" style="1" customWidth="1"/>
    <col min="13837" max="13837" width="8.88671875" style="1" customWidth="1"/>
    <col min="13838" max="13838" width="19.44140625" style="1" customWidth="1"/>
    <col min="13839" max="13839" width="20.33203125" style="1" customWidth="1"/>
    <col min="13840" max="13840" width="14.88671875" style="1" customWidth="1"/>
    <col min="13841" max="13841" width="14.33203125" style="1" bestFit="1" customWidth="1"/>
    <col min="13842" max="14079" width="10.88671875" style="1"/>
    <col min="14080" max="14080" width="1.6640625" style="1" customWidth="1"/>
    <col min="14081" max="14081" width="8.109375" style="1" customWidth="1"/>
    <col min="14082" max="14082" width="6.44140625" style="1" customWidth="1"/>
    <col min="14083" max="14084" width="10.88671875" style="1"/>
    <col min="14085" max="14085" width="19.33203125" style="1" customWidth="1"/>
    <col min="14086" max="14086" width="51.33203125" style="1" customWidth="1"/>
    <col min="14087" max="14087" width="9.109375" style="1" customWidth="1"/>
    <col min="14088" max="14088" width="5.88671875" style="1" customWidth="1"/>
    <col min="14089" max="14089" width="7.6640625" style="1" customWidth="1"/>
    <col min="14090" max="14090" width="7.44140625" style="1" bestFit="1" customWidth="1"/>
    <col min="14091" max="14091" width="7.44140625" style="1" customWidth="1"/>
    <col min="14092" max="14092" width="13.6640625" style="1" customWidth="1"/>
    <col min="14093" max="14093" width="8.88671875" style="1" customWidth="1"/>
    <col min="14094" max="14094" width="19.44140625" style="1" customWidth="1"/>
    <col min="14095" max="14095" width="20.33203125" style="1" customWidth="1"/>
    <col min="14096" max="14096" width="14.88671875" style="1" customWidth="1"/>
    <col min="14097" max="14097" width="14.33203125" style="1" bestFit="1" customWidth="1"/>
    <col min="14098" max="14335" width="10.88671875" style="1"/>
    <col min="14336" max="14336" width="1.6640625" style="1" customWidth="1"/>
    <col min="14337" max="14337" width="8.109375" style="1" customWidth="1"/>
    <col min="14338" max="14338" width="6.44140625" style="1" customWidth="1"/>
    <col min="14339" max="14340" width="10.88671875" style="1"/>
    <col min="14341" max="14341" width="19.33203125" style="1" customWidth="1"/>
    <col min="14342" max="14342" width="51.33203125" style="1" customWidth="1"/>
    <col min="14343" max="14343" width="9.109375" style="1" customWidth="1"/>
    <col min="14344" max="14344" width="5.88671875" style="1" customWidth="1"/>
    <col min="14345" max="14345" width="7.6640625" style="1" customWidth="1"/>
    <col min="14346" max="14346" width="7.44140625" style="1" bestFit="1" customWidth="1"/>
    <col min="14347" max="14347" width="7.44140625" style="1" customWidth="1"/>
    <col min="14348" max="14348" width="13.6640625" style="1" customWidth="1"/>
    <col min="14349" max="14349" width="8.88671875" style="1" customWidth="1"/>
    <col min="14350" max="14350" width="19.44140625" style="1" customWidth="1"/>
    <col min="14351" max="14351" width="20.33203125" style="1" customWidth="1"/>
    <col min="14352" max="14352" width="14.88671875" style="1" customWidth="1"/>
    <col min="14353" max="14353" width="14.33203125" style="1" bestFit="1" customWidth="1"/>
    <col min="14354" max="14591" width="10.88671875" style="1"/>
    <col min="14592" max="14592" width="1.6640625" style="1" customWidth="1"/>
    <col min="14593" max="14593" width="8.109375" style="1" customWidth="1"/>
    <col min="14594" max="14594" width="6.44140625" style="1" customWidth="1"/>
    <col min="14595" max="14596" width="10.88671875" style="1"/>
    <col min="14597" max="14597" width="19.33203125" style="1" customWidth="1"/>
    <col min="14598" max="14598" width="51.33203125" style="1" customWidth="1"/>
    <col min="14599" max="14599" width="9.109375" style="1" customWidth="1"/>
    <col min="14600" max="14600" width="5.88671875" style="1" customWidth="1"/>
    <col min="14601" max="14601" width="7.6640625" style="1" customWidth="1"/>
    <col min="14602" max="14602" width="7.44140625" style="1" bestFit="1" customWidth="1"/>
    <col min="14603" max="14603" width="7.44140625" style="1" customWidth="1"/>
    <col min="14604" max="14604" width="13.6640625" style="1" customWidth="1"/>
    <col min="14605" max="14605" width="8.88671875" style="1" customWidth="1"/>
    <col min="14606" max="14606" width="19.44140625" style="1" customWidth="1"/>
    <col min="14607" max="14607" width="20.33203125" style="1" customWidth="1"/>
    <col min="14608" max="14608" width="14.88671875" style="1" customWidth="1"/>
    <col min="14609" max="14609" width="14.33203125" style="1" bestFit="1" customWidth="1"/>
    <col min="14610" max="14847" width="10.88671875" style="1"/>
    <col min="14848" max="14848" width="1.6640625" style="1" customWidth="1"/>
    <col min="14849" max="14849" width="8.109375" style="1" customWidth="1"/>
    <col min="14850" max="14850" width="6.44140625" style="1" customWidth="1"/>
    <col min="14851" max="14852" width="10.88671875" style="1"/>
    <col min="14853" max="14853" width="19.33203125" style="1" customWidth="1"/>
    <col min="14854" max="14854" width="51.33203125" style="1" customWidth="1"/>
    <col min="14855" max="14855" width="9.109375" style="1" customWidth="1"/>
    <col min="14856" max="14856" width="5.88671875" style="1" customWidth="1"/>
    <col min="14857" max="14857" width="7.6640625" style="1" customWidth="1"/>
    <col min="14858" max="14858" width="7.44140625" style="1" bestFit="1" customWidth="1"/>
    <col min="14859" max="14859" width="7.44140625" style="1" customWidth="1"/>
    <col min="14860" max="14860" width="13.6640625" style="1" customWidth="1"/>
    <col min="14861" max="14861" width="8.88671875" style="1" customWidth="1"/>
    <col min="14862" max="14862" width="19.44140625" style="1" customWidth="1"/>
    <col min="14863" max="14863" width="20.33203125" style="1" customWidth="1"/>
    <col min="14864" max="14864" width="14.88671875" style="1" customWidth="1"/>
    <col min="14865" max="14865" width="14.33203125" style="1" bestFit="1" customWidth="1"/>
    <col min="14866" max="15103" width="10.88671875" style="1"/>
    <col min="15104" max="15104" width="1.6640625" style="1" customWidth="1"/>
    <col min="15105" max="15105" width="8.109375" style="1" customWidth="1"/>
    <col min="15106" max="15106" width="6.44140625" style="1" customWidth="1"/>
    <col min="15107" max="15108" width="10.88671875" style="1"/>
    <col min="15109" max="15109" width="19.33203125" style="1" customWidth="1"/>
    <col min="15110" max="15110" width="51.33203125" style="1" customWidth="1"/>
    <col min="15111" max="15111" width="9.109375" style="1" customWidth="1"/>
    <col min="15112" max="15112" width="5.88671875" style="1" customWidth="1"/>
    <col min="15113" max="15113" width="7.6640625" style="1" customWidth="1"/>
    <col min="15114" max="15114" width="7.44140625" style="1" bestFit="1" customWidth="1"/>
    <col min="15115" max="15115" width="7.44140625" style="1" customWidth="1"/>
    <col min="15116" max="15116" width="13.6640625" style="1" customWidth="1"/>
    <col min="15117" max="15117" width="8.88671875" style="1" customWidth="1"/>
    <col min="15118" max="15118" width="19.44140625" style="1" customWidth="1"/>
    <col min="15119" max="15119" width="20.33203125" style="1" customWidth="1"/>
    <col min="15120" max="15120" width="14.88671875" style="1" customWidth="1"/>
    <col min="15121" max="15121" width="14.33203125" style="1" bestFit="1" customWidth="1"/>
    <col min="15122" max="15359" width="10.88671875" style="1"/>
    <col min="15360" max="15360" width="1.6640625" style="1" customWidth="1"/>
    <col min="15361" max="15361" width="8.109375" style="1" customWidth="1"/>
    <col min="15362" max="15362" width="6.44140625" style="1" customWidth="1"/>
    <col min="15363" max="15364" width="10.88671875" style="1"/>
    <col min="15365" max="15365" width="19.33203125" style="1" customWidth="1"/>
    <col min="15366" max="15366" width="51.33203125" style="1" customWidth="1"/>
    <col min="15367" max="15367" width="9.109375" style="1" customWidth="1"/>
    <col min="15368" max="15368" width="5.88671875" style="1" customWidth="1"/>
    <col min="15369" max="15369" width="7.6640625" style="1" customWidth="1"/>
    <col min="15370" max="15370" width="7.44140625" style="1" bestFit="1" customWidth="1"/>
    <col min="15371" max="15371" width="7.44140625" style="1" customWidth="1"/>
    <col min="15372" max="15372" width="13.6640625" style="1" customWidth="1"/>
    <col min="15373" max="15373" width="8.88671875" style="1" customWidth="1"/>
    <col min="15374" max="15374" width="19.44140625" style="1" customWidth="1"/>
    <col min="15375" max="15375" width="20.33203125" style="1" customWidth="1"/>
    <col min="15376" max="15376" width="14.88671875" style="1" customWidth="1"/>
    <col min="15377" max="15377" width="14.33203125" style="1" bestFit="1" customWidth="1"/>
    <col min="15378" max="15615" width="10.88671875" style="1"/>
    <col min="15616" max="15616" width="1.6640625" style="1" customWidth="1"/>
    <col min="15617" max="15617" width="8.109375" style="1" customWidth="1"/>
    <col min="15618" max="15618" width="6.44140625" style="1" customWidth="1"/>
    <col min="15619" max="15620" width="10.88671875" style="1"/>
    <col min="15621" max="15621" width="19.33203125" style="1" customWidth="1"/>
    <col min="15622" max="15622" width="51.33203125" style="1" customWidth="1"/>
    <col min="15623" max="15623" width="9.109375" style="1" customWidth="1"/>
    <col min="15624" max="15624" width="5.88671875" style="1" customWidth="1"/>
    <col min="15625" max="15625" width="7.6640625" style="1" customWidth="1"/>
    <col min="15626" max="15626" width="7.44140625" style="1" bestFit="1" customWidth="1"/>
    <col min="15627" max="15627" width="7.44140625" style="1" customWidth="1"/>
    <col min="15628" max="15628" width="13.6640625" style="1" customWidth="1"/>
    <col min="15629" max="15629" width="8.88671875" style="1" customWidth="1"/>
    <col min="15630" max="15630" width="19.44140625" style="1" customWidth="1"/>
    <col min="15631" max="15631" width="20.33203125" style="1" customWidth="1"/>
    <col min="15632" max="15632" width="14.88671875" style="1" customWidth="1"/>
    <col min="15633" max="15633" width="14.33203125" style="1" bestFit="1" customWidth="1"/>
    <col min="15634" max="15871" width="10.88671875" style="1"/>
    <col min="15872" max="15872" width="1.6640625" style="1" customWidth="1"/>
    <col min="15873" max="15873" width="8.109375" style="1" customWidth="1"/>
    <col min="15874" max="15874" width="6.44140625" style="1" customWidth="1"/>
    <col min="15875" max="15876" width="10.88671875" style="1"/>
    <col min="15877" max="15877" width="19.33203125" style="1" customWidth="1"/>
    <col min="15878" max="15878" width="51.33203125" style="1" customWidth="1"/>
    <col min="15879" max="15879" width="9.109375" style="1" customWidth="1"/>
    <col min="15880" max="15880" width="5.88671875" style="1" customWidth="1"/>
    <col min="15881" max="15881" width="7.6640625" style="1" customWidth="1"/>
    <col min="15882" max="15882" width="7.44140625" style="1" bestFit="1" customWidth="1"/>
    <col min="15883" max="15883" width="7.44140625" style="1" customWidth="1"/>
    <col min="15884" max="15884" width="13.6640625" style="1" customWidth="1"/>
    <col min="15885" max="15885" width="8.88671875" style="1" customWidth="1"/>
    <col min="15886" max="15886" width="19.44140625" style="1" customWidth="1"/>
    <col min="15887" max="15887" width="20.33203125" style="1" customWidth="1"/>
    <col min="15888" max="15888" width="14.88671875" style="1" customWidth="1"/>
    <col min="15889" max="15889" width="14.33203125" style="1" bestFit="1" customWidth="1"/>
    <col min="15890" max="16127" width="10.88671875" style="1"/>
    <col min="16128" max="16128" width="1.6640625" style="1" customWidth="1"/>
    <col min="16129" max="16129" width="8.109375" style="1" customWidth="1"/>
    <col min="16130" max="16130" width="6.44140625" style="1" customWidth="1"/>
    <col min="16131" max="16132" width="10.88671875" style="1"/>
    <col min="16133" max="16133" width="19.33203125" style="1" customWidth="1"/>
    <col min="16134" max="16134" width="51.33203125" style="1" customWidth="1"/>
    <col min="16135" max="16135" width="9.109375" style="1" customWidth="1"/>
    <col min="16136" max="16136" width="5.88671875" style="1" customWidth="1"/>
    <col min="16137" max="16137" width="7.6640625" style="1" customWidth="1"/>
    <col min="16138" max="16138" width="7.44140625" style="1" bestFit="1" customWidth="1"/>
    <col min="16139" max="16139" width="7.44140625" style="1" customWidth="1"/>
    <col min="16140" max="16140" width="13.6640625" style="1" customWidth="1"/>
    <col min="16141" max="16141" width="8.88671875" style="1" customWidth="1"/>
    <col min="16142" max="16142" width="19.44140625" style="1" customWidth="1"/>
    <col min="16143" max="16143" width="20.33203125" style="1" customWidth="1"/>
    <col min="16144" max="16144" width="14.88671875" style="1" customWidth="1"/>
    <col min="16145" max="16145" width="14.33203125" style="1" bestFit="1" customWidth="1"/>
    <col min="16146" max="16384" width="10.88671875" style="1"/>
  </cols>
  <sheetData>
    <row r="1" spans="1:15" ht="14.4" thickBot="1" x14ac:dyDescent="0.3">
      <c r="B1" s="69"/>
      <c r="C1" s="68"/>
      <c r="D1" s="68"/>
      <c r="E1" s="68"/>
      <c r="F1" s="68"/>
      <c r="G1" s="68"/>
      <c r="H1" s="68"/>
      <c r="I1" s="68"/>
      <c r="J1" s="68"/>
      <c r="K1" s="68"/>
      <c r="L1" s="68"/>
      <c r="M1" s="67"/>
      <c r="N1" s="67"/>
    </row>
    <row r="2" spans="1:15" ht="20.100000000000001" customHeight="1" x14ac:dyDescent="0.3">
      <c r="B2" s="523" t="s">
        <v>137</v>
      </c>
      <c r="C2" s="524"/>
      <c r="D2" s="524"/>
      <c r="E2" s="524"/>
      <c r="F2" s="524"/>
      <c r="G2" s="524"/>
      <c r="H2" s="524"/>
      <c r="I2" s="524"/>
      <c r="J2" s="524"/>
      <c r="K2" s="525"/>
      <c r="L2" s="539"/>
      <c r="M2" s="540"/>
      <c r="N2" s="541"/>
    </row>
    <row r="3" spans="1:15" ht="20.100000000000001" customHeight="1" x14ac:dyDescent="0.3">
      <c r="B3" s="526" t="s">
        <v>1</v>
      </c>
      <c r="C3" s="527"/>
      <c r="D3" s="527"/>
      <c r="E3" s="527"/>
      <c r="F3" s="527"/>
      <c r="G3" s="527"/>
      <c r="H3" s="527"/>
      <c r="I3" s="527"/>
      <c r="J3" s="527"/>
      <c r="K3" s="528"/>
      <c r="L3" s="542"/>
      <c r="M3" s="543"/>
      <c r="N3" s="544"/>
    </row>
    <row r="4" spans="1:15" ht="20.100000000000001" customHeight="1" x14ac:dyDescent="0.3">
      <c r="B4" s="526" t="s">
        <v>0</v>
      </c>
      <c r="C4" s="527"/>
      <c r="D4" s="527"/>
      <c r="E4" s="527"/>
      <c r="F4" s="527"/>
      <c r="G4" s="527"/>
      <c r="H4" s="527"/>
      <c r="I4" s="527"/>
      <c r="J4" s="527"/>
      <c r="K4" s="528"/>
      <c r="L4" s="545"/>
      <c r="M4" s="546"/>
      <c r="N4" s="547"/>
    </row>
    <row r="5" spans="1:15" ht="20.100000000000001" customHeight="1" thickBot="1" x14ac:dyDescent="0.35">
      <c r="B5" s="529" t="s">
        <v>138</v>
      </c>
      <c r="C5" s="530"/>
      <c r="D5" s="530"/>
      <c r="E5" s="530"/>
      <c r="F5" s="530"/>
      <c r="G5" s="530"/>
      <c r="H5" s="530"/>
      <c r="I5" s="530"/>
      <c r="J5" s="530"/>
      <c r="K5" s="531"/>
      <c r="L5" s="548" t="s">
        <v>1</v>
      </c>
      <c r="M5" s="549"/>
      <c r="N5" s="550"/>
    </row>
    <row r="6" spans="1:15" ht="63.6" customHeight="1" thickBot="1" x14ac:dyDescent="0.35">
      <c r="B6" s="551" t="str">
        <f>'[25]DATOS ENTRADA'!$B$7</f>
        <v>OBJETO DE LA LICITACIÓN:</v>
      </c>
      <c r="C6" s="552"/>
      <c r="D6" s="553"/>
      <c r="E6" s="554" t="s">
        <v>408</v>
      </c>
      <c r="F6" s="555"/>
      <c r="G6" s="555"/>
      <c r="H6" s="555"/>
      <c r="I6" s="555"/>
      <c r="J6" s="555"/>
      <c r="K6" s="555"/>
      <c r="L6" s="555"/>
      <c r="M6" s="555"/>
      <c r="N6" s="556"/>
    </row>
    <row r="7" spans="1:15" x14ac:dyDescent="0.3"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5"/>
    </row>
    <row r="8" spans="1:15" x14ac:dyDescent="0.3">
      <c r="B8" s="557" t="s">
        <v>139</v>
      </c>
      <c r="C8" s="557"/>
      <c r="D8" s="557"/>
      <c r="E8" s="557"/>
      <c r="F8" s="557"/>
      <c r="G8" s="557"/>
      <c r="H8" s="557"/>
      <c r="I8" s="557"/>
      <c r="J8" s="557"/>
      <c r="K8" s="557"/>
      <c r="L8" s="557"/>
      <c r="M8" s="557"/>
      <c r="N8" s="557"/>
    </row>
    <row r="9" spans="1:15" x14ac:dyDescent="0.3">
      <c r="B9" s="558" t="s">
        <v>140</v>
      </c>
      <c r="C9" s="559"/>
      <c r="D9" s="559"/>
      <c r="E9" s="559"/>
      <c r="F9" s="559"/>
      <c r="G9" s="559"/>
      <c r="H9" s="559"/>
      <c r="I9" s="559"/>
      <c r="J9" s="559"/>
      <c r="K9" s="559"/>
      <c r="L9" s="559"/>
      <c r="M9" s="559"/>
      <c r="N9" s="560"/>
    </row>
    <row r="10" spans="1:15" x14ac:dyDescent="0.3">
      <c r="B10" s="64"/>
      <c r="C10" s="63"/>
      <c r="D10" s="63"/>
      <c r="E10" s="63"/>
      <c r="F10" s="63"/>
      <c r="G10" s="62"/>
      <c r="H10" s="62"/>
      <c r="I10" s="61"/>
      <c r="J10" s="60"/>
      <c r="K10" s="59"/>
      <c r="L10" s="58"/>
      <c r="M10" s="57"/>
      <c r="N10" s="56"/>
      <c r="O10" s="28"/>
    </row>
    <row r="11" spans="1:15" x14ac:dyDescent="0.3">
      <c r="B11" s="55"/>
      <c r="C11" s="54"/>
      <c r="D11" s="54"/>
      <c r="E11" s="54"/>
      <c r="F11" s="53"/>
      <c r="G11" s="53"/>
      <c r="H11" s="54"/>
      <c r="I11" s="54"/>
      <c r="J11" s="532" t="s">
        <v>141</v>
      </c>
      <c r="K11" s="532"/>
      <c r="L11" s="532"/>
      <c r="M11" s="53">
        <v>4</v>
      </c>
      <c r="N11" s="52" t="s">
        <v>63</v>
      </c>
    </row>
    <row r="12" spans="1:15" x14ac:dyDescent="0.3">
      <c r="B12" s="533" t="s">
        <v>142</v>
      </c>
      <c r="C12" s="534"/>
      <c r="D12" s="534"/>
      <c r="E12" s="534"/>
      <c r="F12" s="534"/>
      <c r="G12" s="534"/>
      <c r="H12" s="534"/>
      <c r="I12" s="534"/>
      <c r="J12" s="534"/>
      <c r="K12" s="534"/>
      <c r="L12" s="534"/>
      <c r="M12" s="534"/>
      <c r="N12" s="535"/>
    </row>
    <row r="13" spans="1:15" ht="28.8" x14ac:dyDescent="0.3">
      <c r="B13" s="536" t="s">
        <v>143</v>
      </c>
      <c r="C13" s="537"/>
      <c r="D13" s="537"/>
      <c r="E13" s="537"/>
      <c r="F13" s="538"/>
      <c r="G13" s="15" t="s">
        <v>144</v>
      </c>
      <c r="H13" s="51" t="s">
        <v>145</v>
      </c>
      <c r="I13" s="50" t="s">
        <v>69</v>
      </c>
      <c r="J13" s="50" t="s">
        <v>146</v>
      </c>
      <c r="K13" s="49" t="s">
        <v>147</v>
      </c>
      <c r="L13" s="47" t="s">
        <v>148</v>
      </c>
      <c r="M13" s="48" t="s">
        <v>149</v>
      </c>
      <c r="N13" s="47" t="s">
        <v>150</v>
      </c>
    </row>
    <row r="14" spans="1:15" ht="14.25" customHeight="1" x14ac:dyDescent="0.3">
      <c r="B14" s="14"/>
      <c r="C14" s="570" t="s">
        <v>151</v>
      </c>
      <c r="D14" s="571"/>
      <c r="E14" s="571"/>
      <c r="F14" s="571"/>
      <c r="G14" s="46"/>
      <c r="H14" s="46"/>
      <c r="I14" s="45"/>
      <c r="J14" s="44"/>
      <c r="K14" s="43"/>
      <c r="L14" s="42"/>
      <c r="M14" s="41"/>
      <c r="N14" s="40"/>
    </row>
    <row r="15" spans="1:15" ht="14.25" customHeight="1" x14ac:dyDescent="0.3">
      <c r="A15" s="1">
        <v>9455</v>
      </c>
      <c r="B15" s="14">
        <v>1</v>
      </c>
      <c r="C15" s="572" t="s">
        <v>152</v>
      </c>
      <c r="D15" s="573"/>
      <c r="E15" s="573"/>
      <c r="F15" s="573"/>
      <c r="G15" s="39" t="s">
        <v>153</v>
      </c>
      <c r="H15" s="39" t="s">
        <v>154</v>
      </c>
      <c r="I15" s="38">
        <v>1</v>
      </c>
      <c r="J15" s="37">
        <v>0.8</v>
      </c>
      <c r="K15" s="36">
        <f>I15*J15*$M$11</f>
        <v>3.2</v>
      </c>
      <c r="L15" s="35">
        <v>1160000</v>
      </c>
      <c r="M15" s="234">
        <v>1.6479758620689655</v>
      </c>
      <c r="N15" s="34">
        <f>ROUND((K15*L15*M15),0)</f>
        <v>6117286</v>
      </c>
    </row>
    <row r="16" spans="1:15" x14ac:dyDescent="0.3">
      <c r="C16" s="32"/>
      <c r="D16" s="32"/>
      <c r="E16" s="32"/>
      <c r="F16" s="32"/>
      <c r="G16" s="574" t="s">
        <v>155</v>
      </c>
      <c r="H16" s="574"/>
      <c r="I16" s="574"/>
      <c r="J16" s="574"/>
      <c r="K16" s="574"/>
      <c r="L16" s="574"/>
      <c r="M16" s="574"/>
      <c r="N16" s="33">
        <f>SUM(N14:N15)</f>
        <v>6117286</v>
      </c>
      <c r="O16" s="28"/>
    </row>
    <row r="17" spans="1:17" x14ac:dyDescent="0.3">
      <c r="C17" s="32"/>
      <c r="D17" s="32"/>
      <c r="E17" s="32"/>
      <c r="F17" s="32"/>
      <c r="G17" s="31"/>
      <c r="H17" s="31"/>
      <c r="I17" s="31"/>
      <c r="J17" s="31"/>
      <c r="K17" s="31"/>
      <c r="L17" s="31"/>
      <c r="M17" s="31"/>
      <c r="N17" s="9"/>
      <c r="O17" s="28"/>
      <c r="P17" s="30"/>
      <c r="Q17" s="30"/>
    </row>
    <row r="18" spans="1:17" x14ac:dyDescent="0.3">
      <c r="B18" s="575" t="s">
        <v>156</v>
      </c>
      <c r="C18" s="576"/>
      <c r="D18" s="576"/>
      <c r="E18" s="576"/>
      <c r="F18" s="576"/>
      <c r="G18" s="576"/>
      <c r="H18" s="576"/>
      <c r="I18" s="576"/>
      <c r="J18" s="576"/>
      <c r="K18" s="576"/>
      <c r="L18" s="576"/>
      <c r="M18" s="576"/>
      <c r="N18" s="577"/>
      <c r="O18" s="28"/>
    </row>
    <row r="19" spans="1:17" x14ac:dyDescent="0.3">
      <c r="B19" s="578" t="s">
        <v>143</v>
      </c>
      <c r="C19" s="578"/>
      <c r="D19" s="578"/>
      <c r="E19" s="578"/>
      <c r="F19" s="27" t="s">
        <v>157</v>
      </c>
      <c r="G19" s="27" t="s">
        <v>144</v>
      </c>
      <c r="H19" s="579" t="s">
        <v>8</v>
      </c>
      <c r="I19" s="579"/>
      <c r="J19" s="580" t="s">
        <v>158</v>
      </c>
      <c r="K19" s="580"/>
      <c r="L19" s="580"/>
      <c r="M19" s="581" t="s">
        <v>10</v>
      </c>
      <c r="N19" s="581"/>
      <c r="O19" s="28"/>
      <c r="P19" s="4"/>
      <c r="Q19" s="4"/>
    </row>
    <row r="20" spans="1:17" x14ac:dyDescent="0.3">
      <c r="B20" s="26" t="s">
        <v>159</v>
      </c>
      <c r="C20" s="582" t="s">
        <v>160</v>
      </c>
      <c r="D20" s="582"/>
      <c r="E20" s="582"/>
      <c r="F20" s="582"/>
      <c r="G20" s="582"/>
      <c r="H20" s="582"/>
      <c r="I20" s="582"/>
      <c r="J20" s="582"/>
      <c r="K20" s="582"/>
      <c r="L20" s="582"/>
      <c r="M20" s="582"/>
      <c r="N20" s="582"/>
      <c r="O20" s="28"/>
    </row>
    <row r="21" spans="1:17" x14ac:dyDescent="0.3">
      <c r="A21" s="1">
        <v>7285</v>
      </c>
      <c r="B21" s="14">
        <v>1.1000000000000001</v>
      </c>
      <c r="C21" s="561" t="s">
        <v>161</v>
      </c>
      <c r="D21" s="561"/>
      <c r="E21" s="561"/>
      <c r="F21" s="29" t="s">
        <v>162</v>
      </c>
      <c r="G21" s="12" t="s">
        <v>15</v>
      </c>
      <c r="H21" s="562">
        <v>3</v>
      </c>
      <c r="I21" s="562"/>
      <c r="J21" s="563">
        <v>12390</v>
      </c>
      <c r="K21" s="564"/>
      <c r="L21" s="565"/>
      <c r="M21" s="522">
        <f>ROUND((H21*J21),0)</f>
        <v>37170</v>
      </c>
      <c r="N21" s="522"/>
      <c r="O21" s="28"/>
    </row>
    <row r="22" spans="1:17" x14ac:dyDescent="0.3">
      <c r="A22" s="1">
        <v>7559</v>
      </c>
      <c r="B22" s="14">
        <v>1.2</v>
      </c>
      <c r="C22" s="561" t="s">
        <v>163</v>
      </c>
      <c r="D22" s="561"/>
      <c r="E22" s="561"/>
      <c r="F22" s="29" t="s">
        <v>164</v>
      </c>
      <c r="G22" s="12" t="s">
        <v>13</v>
      </c>
      <c r="H22" s="562">
        <v>120</v>
      </c>
      <c r="I22" s="562"/>
      <c r="J22" s="563">
        <v>793</v>
      </c>
      <c r="K22" s="564"/>
      <c r="L22" s="565"/>
      <c r="M22" s="522">
        <f>ROUND((H22*J22),0)</f>
        <v>95160</v>
      </c>
      <c r="N22" s="522"/>
      <c r="O22" s="28"/>
      <c r="P22" s="11"/>
    </row>
    <row r="23" spans="1:17" x14ac:dyDescent="0.3">
      <c r="B23" s="566"/>
      <c r="C23" s="566"/>
      <c r="D23" s="566"/>
      <c r="E23" s="566"/>
      <c r="F23" s="567"/>
      <c r="G23" s="568" t="s">
        <v>165</v>
      </c>
      <c r="H23" s="568"/>
      <c r="I23" s="568"/>
      <c r="J23" s="568"/>
      <c r="K23" s="568"/>
      <c r="L23" s="568"/>
      <c r="M23" s="583">
        <f>SUM(M21:N22)</f>
        <v>132330</v>
      </c>
      <c r="N23" s="583"/>
      <c r="O23" s="28"/>
    </row>
    <row r="24" spans="1:17" x14ac:dyDescent="0.3">
      <c r="B24" s="584"/>
      <c r="C24" s="584"/>
      <c r="D24" s="584"/>
      <c r="E24" s="584"/>
      <c r="F24" s="584"/>
      <c r="G24" s="584"/>
      <c r="H24" s="584"/>
      <c r="I24" s="584"/>
      <c r="J24" s="584"/>
      <c r="K24" s="584"/>
      <c r="L24" s="584"/>
      <c r="M24" s="584"/>
      <c r="N24" s="584"/>
      <c r="O24" s="28"/>
    </row>
    <row r="25" spans="1:17" x14ac:dyDescent="0.3">
      <c r="B25" s="575" t="s">
        <v>166</v>
      </c>
      <c r="C25" s="576"/>
      <c r="D25" s="576"/>
      <c r="E25" s="576"/>
      <c r="F25" s="576"/>
      <c r="G25" s="576"/>
      <c r="H25" s="576"/>
      <c r="I25" s="576"/>
      <c r="J25" s="576"/>
      <c r="K25" s="576"/>
      <c r="L25" s="576"/>
      <c r="M25" s="576"/>
      <c r="N25" s="577"/>
    </row>
    <row r="26" spans="1:17" ht="15" customHeight="1" x14ac:dyDescent="0.3">
      <c r="B26" s="578" t="s">
        <v>143</v>
      </c>
      <c r="C26" s="578"/>
      <c r="D26" s="578"/>
      <c r="E26" s="578"/>
      <c r="F26" s="27" t="s">
        <v>157</v>
      </c>
      <c r="G26" s="27" t="s">
        <v>144</v>
      </c>
      <c r="H26" s="579" t="s">
        <v>8</v>
      </c>
      <c r="I26" s="579"/>
      <c r="J26" s="580" t="s">
        <v>158</v>
      </c>
      <c r="K26" s="580"/>
      <c r="L26" s="580"/>
      <c r="M26" s="581" t="s">
        <v>10</v>
      </c>
      <c r="N26" s="581"/>
    </row>
    <row r="27" spans="1:17" ht="15" customHeight="1" x14ac:dyDescent="0.3">
      <c r="B27" s="26" t="s">
        <v>167</v>
      </c>
      <c r="C27" s="582" t="s">
        <v>168</v>
      </c>
      <c r="D27" s="582"/>
      <c r="E27" s="582"/>
      <c r="F27" s="582"/>
      <c r="G27" s="582"/>
      <c r="H27" s="582"/>
      <c r="I27" s="582"/>
      <c r="J27" s="582"/>
      <c r="K27" s="582"/>
      <c r="L27" s="582"/>
      <c r="M27" s="582"/>
      <c r="N27" s="582"/>
    </row>
    <row r="28" spans="1:17" ht="31.5" customHeight="1" x14ac:dyDescent="0.3">
      <c r="A28" s="1">
        <v>9290</v>
      </c>
      <c r="B28" s="14">
        <v>1.1000000000000001</v>
      </c>
      <c r="C28" s="561" t="s">
        <v>169</v>
      </c>
      <c r="D28" s="561"/>
      <c r="E28" s="561"/>
      <c r="F28" s="13" t="s">
        <v>170</v>
      </c>
      <c r="G28" s="12" t="s">
        <v>15</v>
      </c>
      <c r="H28" s="562">
        <v>4</v>
      </c>
      <c r="I28" s="562"/>
      <c r="J28" s="563">
        <v>122000</v>
      </c>
      <c r="K28" s="564"/>
      <c r="L28" s="565"/>
      <c r="M28" s="522">
        <f>ROUND((H28*J28),0)</f>
        <v>488000</v>
      </c>
      <c r="N28" s="522"/>
      <c r="P28" s="11"/>
    </row>
    <row r="29" spans="1:17" ht="15" customHeight="1" x14ac:dyDescent="0.3">
      <c r="B29" s="566"/>
      <c r="C29" s="566"/>
      <c r="D29" s="566"/>
      <c r="E29" s="566"/>
      <c r="F29" s="567"/>
      <c r="G29" s="568" t="s">
        <v>171</v>
      </c>
      <c r="H29" s="568"/>
      <c r="I29" s="568"/>
      <c r="J29" s="568"/>
      <c r="K29" s="568"/>
      <c r="L29" s="568"/>
      <c r="M29" s="569">
        <f>SUM(M28:M28)</f>
        <v>488000</v>
      </c>
      <c r="N29" s="569"/>
    </row>
    <row r="30" spans="1:17" ht="13.5" customHeight="1" x14ac:dyDescent="0.3">
      <c r="B30" s="584"/>
      <c r="C30" s="584"/>
      <c r="D30" s="584"/>
      <c r="E30" s="584"/>
      <c r="F30" s="584"/>
      <c r="G30" s="584"/>
      <c r="H30" s="584"/>
      <c r="I30" s="584"/>
      <c r="J30" s="584"/>
      <c r="K30" s="584"/>
      <c r="L30" s="584"/>
      <c r="M30" s="584"/>
      <c r="N30" s="584"/>
    </row>
    <row r="31" spans="1:17" x14ac:dyDescent="0.3">
      <c r="B31" s="14" t="s">
        <v>172</v>
      </c>
      <c r="C31" s="585" t="s">
        <v>173</v>
      </c>
      <c r="D31" s="585"/>
      <c r="E31" s="585"/>
      <c r="F31" s="585"/>
      <c r="G31" s="585"/>
      <c r="H31" s="585"/>
      <c r="I31" s="585"/>
      <c r="J31" s="585"/>
      <c r="K31" s="585"/>
      <c r="L31" s="585"/>
      <c r="M31" s="585"/>
      <c r="N31" s="585"/>
    </row>
    <row r="32" spans="1:17" ht="15" customHeight="1" x14ac:dyDescent="0.3">
      <c r="A32" s="1">
        <v>7554</v>
      </c>
      <c r="B32" s="595">
        <v>2.1</v>
      </c>
      <c r="C32" s="586" t="s">
        <v>174</v>
      </c>
      <c r="D32" s="587"/>
      <c r="E32" s="588"/>
      <c r="F32" s="13" t="s">
        <v>175</v>
      </c>
      <c r="G32" s="12" t="s">
        <v>15</v>
      </c>
      <c r="H32" s="562">
        <v>12</v>
      </c>
      <c r="I32" s="562"/>
      <c r="J32" s="563">
        <v>43962</v>
      </c>
      <c r="K32" s="564"/>
      <c r="L32" s="565"/>
      <c r="M32" s="522">
        <f>ROUND((H32*J32),0)</f>
        <v>527544</v>
      </c>
      <c r="N32" s="522"/>
    </row>
    <row r="33" spans="1:16" ht="14.1" customHeight="1" x14ac:dyDescent="0.3">
      <c r="A33" s="1">
        <v>7556</v>
      </c>
      <c r="B33" s="596"/>
      <c r="C33" s="589"/>
      <c r="D33" s="590"/>
      <c r="E33" s="591"/>
      <c r="F33" s="13" t="s">
        <v>176</v>
      </c>
      <c r="G33" s="12" t="s">
        <v>13</v>
      </c>
      <c r="H33" s="562">
        <v>30</v>
      </c>
      <c r="I33" s="562"/>
      <c r="J33" s="563">
        <v>1312</v>
      </c>
      <c r="K33" s="564"/>
      <c r="L33" s="565"/>
      <c r="M33" s="522">
        <f>ROUND((H33*J33),0)</f>
        <v>39360</v>
      </c>
      <c r="N33" s="522"/>
      <c r="P33" s="11"/>
    </row>
    <row r="34" spans="1:16" ht="26.4" x14ac:dyDescent="0.3">
      <c r="A34" s="1">
        <v>7850</v>
      </c>
      <c r="B34" s="597"/>
      <c r="C34" s="592"/>
      <c r="D34" s="593"/>
      <c r="E34" s="594"/>
      <c r="F34" s="13" t="s">
        <v>177</v>
      </c>
      <c r="G34" s="12" t="s">
        <v>178</v>
      </c>
      <c r="H34" s="562">
        <v>10</v>
      </c>
      <c r="I34" s="562"/>
      <c r="J34" s="563">
        <v>24285</v>
      </c>
      <c r="K34" s="564"/>
      <c r="L34" s="565"/>
      <c r="M34" s="522">
        <f>ROUND((H34*J34),0)</f>
        <v>242850</v>
      </c>
      <c r="N34" s="522"/>
      <c r="P34" s="11"/>
    </row>
    <row r="35" spans="1:16" ht="15" customHeight="1" x14ac:dyDescent="0.3">
      <c r="C35" s="8"/>
      <c r="D35" s="8"/>
      <c r="E35" s="8"/>
      <c r="F35" s="8"/>
      <c r="G35" s="568" t="s">
        <v>179</v>
      </c>
      <c r="H35" s="568"/>
      <c r="I35" s="568"/>
      <c r="J35" s="568"/>
      <c r="K35" s="568"/>
      <c r="L35" s="568"/>
      <c r="M35" s="569">
        <f>SUM(M32:N34)</f>
        <v>809754</v>
      </c>
      <c r="N35" s="569"/>
    </row>
    <row r="36" spans="1:16" ht="11.25" customHeight="1" x14ac:dyDescent="0.3">
      <c r="C36" s="8"/>
      <c r="D36" s="8"/>
      <c r="E36" s="8"/>
      <c r="F36" s="8"/>
      <c r="G36" s="10"/>
      <c r="H36" s="10"/>
      <c r="I36" s="10"/>
      <c r="J36" s="10"/>
      <c r="K36" s="10"/>
      <c r="L36" s="10"/>
      <c r="M36" s="9"/>
      <c r="N36" s="9"/>
    </row>
    <row r="37" spans="1:16" x14ac:dyDescent="0.3">
      <c r="B37" s="14" t="s">
        <v>180</v>
      </c>
      <c r="C37" s="585" t="s">
        <v>181</v>
      </c>
      <c r="D37" s="585"/>
      <c r="E37" s="585"/>
      <c r="F37" s="585"/>
      <c r="G37" s="585"/>
      <c r="H37" s="585"/>
      <c r="I37" s="585"/>
      <c r="J37" s="585"/>
      <c r="K37" s="585"/>
      <c r="L37" s="585"/>
      <c r="M37" s="585"/>
      <c r="N37" s="585"/>
    </row>
    <row r="38" spans="1:16" ht="28.5" customHeight="1" x14ac:dyDescent="0.3">
      <c r="A38" s="1">
        <v>7556</v>
      </c>
      <c r="B38" s="14">
        <v>3.1</v>
      </c>
      <c r="C38" s="600" t="s">
        <v>182</v>
      </c>
      <c r="D38" s="601"/>
      <c r="E38" s="601"/>
      <c r="F38" s="13" t="s">
        <v>176</v>
      </c>
      <c r="G38" s="12" t="s">
        <v>13</v>
      </c>
      <c r="H38" s="562">
        <v>25</v>
      </c>
      <c r="I38" s="562"/>
      <c r="J38" s="563">
        <v>1312</v>
      </c>
      <c r="K38" s="564"/>
      <c r="L38" s="565"/>
      <c r="M38" s="522">
        <f t="shared" ref="M38:M45" si="0">ROUND((H38*J38),0)</f>
        <v>32800</v>
      </c>
      <c r="N38" s="522"/>
      <c r="P38" s="11"/>
    </row>
    <row r="39" spans="1:16" ht="28.5" customHeight="1" x14ac:dyDescent="0.3">
      <c r="A39" s="1">
        <v>7811</v>
      </c>
      <c r="B39" s="595">
        <v>3.2</v>
      </c>
      <c r="C39" s="586" t="s">
        <v>183</v>
      </c>
      <c r="D39" s="587"/>
      <c r="E39" s="588"/>
      <c r="F39" s="13" t="s">
        <v>184</v>
      </c>
      <c r="G39" s="12" t="s">
        <v>15</v>
      </c>
      <c r="H39" s="598">
        <v>3</v>
      </c>
      <c r="I39" s="599"/>
      <c r="J39" s="563">
        <v>13978</v>
      </c>
      <c r="K39" s="564"/>
      <c r="L39" s="565"/>
      <c r="M39" s="522">
        <f t="shared" si="0"/>
        <v>41934</v>
      </c>
      <c r="N39" s="522"/>
      <c r="P39" s="11"/>
    </row>
    <row r="40" spans="1:16" ht="36.9" customHeight="1" x14ac:dyDescent="0.3">
      <c r="A40" s="1">
        <v>7812</v>
      </c>
      <c r="B40" s="596"/>
      <c r="C40" s="589"/>
      <c r="D40" s="590"/>
      <c r="E40" s="591"/>
      <c r="F40" s="13" t="s">
        <v>185</v>
      </c>
      <c r="G40" s="12" t="s">
        <v>15</v>
      </c>
      <c r="H40" s="598">
        <v>3</v>
      </c>
      <c r="I40" s="599"/>
      <c r="J40" s="563">
        <v>201100</v>
      </c>
      <c r="K40" s="564"/>
      <c r="L40" s="565"/>
      <c r="M40" s="522">
        <f t="shared" si="0"/>
        <v>603300</v>
      </c>
      <c r="N40" s="522"/>
      <c r="P40" s="11"/>
    </row>
    <row r="41" spans="1:16" ht="28.5" customHeight="1" x14ac:dyDescent="0.3">
      <c r="A41" s="1">
        <v>7813</v>
      </c>
      <c r="B41" s="596"/>
      <c r="C41" s="589"/>
      <c r="D41" s="590"/>
      <c r="E41" s="591"/>
      <c r="F41" s="13" t="s">
        <v>186</v>
      </c>
      <c r="G41" s="12" t="s">
        <v>15</v>
      </c>
      <c r="H41" s="598">
        <v>2</v>
      </c>
      <c r="I41" s="599"/>
      <c r="J41" s="563">
        <v>64260</v>
      </c>
      <c r="K41" s="564"/>
      <c r="L41" s="565"/>
      <c r="M41" s="522">
        <f t="shared" si="0"/>
        <v>128520</v>
      </c>
      <c r="N41" s="522"/>
      <c r="P41" s="11"/>
    </row>
    <row r="42" spans="1:16" ht="28.5" customHeight="1" x14ac:dyDescent="0.3">
      <c r="A42" s="1">
        <v>7814</v>
      </c>
      <c r="B42" s="596"/>
      <c r="C42" s="589"/>
      <c r="D42" s="590"/>
      <c r="E42" s="591"/>
      <c r="F42" s="13" t="s">
        <v>187</v>
      </c>
      <c r="G42" s="12" t="s">
        <v>15</v>
      </c>
      <c r="H42" s="598">
        <v>1</v>
      </c>
      <c r="I42" s="599"/>
      <c r="J42" s="563">
        <v>37900</v>
      </c>
      <c r="K42" s="564"/>
      <c r="L42" s="565"/>
      <c r="M42" s="522">
        <f t="shared" si="0"/>
        <v>37900</v>
      </c>
      <c r="N42" s="522"/>
      <c r="P42" s="11"/>
    </row>
    <row r="43" spans="1:16" ht="42" customHeight="1" x14ac:dyDescent="0.3">
      <c r="A43" s="1">
        <v>7815</v>
      </c>
      <c r="B43" s="596"/>
      <c r="C43" s="589"/>
      <c r="D43" s="590"/>
      <c r="E43" s="591"/>
      <c r="F43" s="13" t="s">
        <v>188</v>
      </c>
      <c r="G43" s="12" t="s">
        <v>15</v>
      </c>
      <c r="H43" s="598">
        <v>2</v>
      </c>
      <c r="I43" s="599"/>
      <c r="J43" s="563">
        <v>37900</v>
      </c>
      <c r="K43" s="564"/>
      <c r="L43" s="565"/>
      <c r="M43" s="522">
        <f t="shared" si="0"/>
        <v>75800</v>
      </c>
      <c r="N43" s="522"/>
      <c r="P43" s="11"/>
    </row>
    <row r="44" spans="1:16" ht="26.4" x14ac:dyDescent="0.3">
      <c r="A44" s="1">
        <v>9280</v>
      </c>
      <c r="B44" s="596"/>
      <c r="C44" s="589"/>
      <c r="D44" s="590"/>
      <c r="E44" s="591"/>
      <c r="F44" s="13" t="s">
        <v>189</v>
      </c>
      <c r="G44" s="12" t="s">
        <v>15</v>
      </c>
      <c r="H44" s="562">
        <v>4</v>
      </c>
      <c r="I44" s="562"/>
      <c r="J44" s="563">
        <v>10042</v>
      </c>
      <c r="K44" s="564"/>
      <c r="L44" s="565"/>
      <c r="M44" s="522">
        <f t="shared" si="0"/>
        <v>40168</v>
      </c>
      <c r="N44" s="522"/>
      <c r="P44" s="11"/>
    </row>
    <row r="45" spans="1:16" ht="25.5" customHeight="1" x14ac:dyDescent="0.3">
      <c r="A45" s="1">
        <v>9287</v>
      </c>
      <c r="B45" s="597"/>
      <c r="C45" s="592"/>
      <c r="D45" s="593"/>
      <c r="E45" s="594"/>
      <c r="F45" s="13" t="s">
        <v>190</v>
      </c>
      <c r="G45" s="12" t="s">
        <v>15</v>
      </c>
      <c r="H45" s="598">
        <v>3</v>
      </c>
      <c r="I45" s="599"/>
      <c r="J45" s="563">
        <v>19517</v>
      </c>
      <c r="K45" s="564"/>
      <c r="L45" s="565"/>
      <c r="M45" s="522">
        <f t="shared" si="0"/>
        <v>58551</v>
      </c>
      <c r="N45" s="522"/>
      <c r="P45" s="11"/>
    </row>
    <row r="46" spans="1:16" ht="15" customHeight="1" x14ac:dyDescent="0.3">
      <c r="B46" s="603"/>
      <c r="C46" s="603"/>
      <c r="D46" s="603"/>
      <c r="E46" s="603"/>
      <c r="F46" s="604"/>
      <c r="G46" s="597" t="s">
        <v>191</v>
      </c>
      <c r="H46" s="597"/>
      <c r="I46" s="597"/>
      <c r="J46" s="597"/>
      <c r="K46" s="597"/>
      <c r="L46" s="597"/>
      <c r="M46" s="602">
        <f>SUM(M38:N45)</f>
        <v>1018973</v>
      </c>
      <c r="N46" s="602"/>
    </row>
    <row r="47" spans="1:16" ht="11.25" customHeight="1" x14ac:dyDescent="0.3">
      <c r="B47" s="584"/>
      <c r="C47" s="584"/>
      <c r="D47" s="584"/>
      <c r="E47" s="584"/>
      <c r="F47" s="584"/>
      <c r="G47" s="584"/>
      <c r="H47" s="584"/>
      <c r="I47" s="584"/>
      <c r="J47" s="584"/>
      <c r="K47" s="584"/>
      <c r="L47" s="584"/>
      <c r="M47" s="584"/>
      <c r="N47" s="584"/>
    </row>
    <row r="48" spans="1:16" x14ac:dyDescent="0.3">
      <c r="B48" s="14" t="s">
        <v>192</v>
      </c>
      <c r="C48" s="585" t="s">
        <v>193</v>
      </c>
      <c r="D48" s="585"/>
      <c r="E48" s="585"/>
      <c r="F48" s="585"/>
      <c r="G48" s="585"/>
      <c r="H48" s="585"/>
      <c r="I48" s="585"/>
      <c r="J48" s="585"/>
      <c r="K48" s="585"/>
      <c r="L48" s="585"/>
      <c r="M48" s="585"/>
      <c r="N48" s="585"/>
    </row>
    <row r="49" spans="1:16" ht="26.4" x14ac:dyDescent="0.3">
      <c r="A49" s="1">
        <v>5366</v>
      </c>
      <c r="B49" s="14">
        <v>4.0999999999999996</v>
      </c>
      <c r="C49" s="605" t="s">
        <v>194</v>
      </c>
      <c r="D49" s="606"/>
      <c r="E49" s="607"/>
      <c r="F49" s="13" t="s">
        <v>195</v>
      </c>
      <c r="G49" s="12" t="s">
        <v>13</v>
      </c>
      <c r="H49" s="562">
        <v>300</v>
      </c>
      <c r="I49" s="562"/>
      <c r="J49" s="563">
        <v>2601</v>
      </c>
      <c r="K49" s="564"/>
      <c r="L49" s="565"/>
      <c r="M49" s="522">
        <f>ROUND((H49*J49),0)</f>
        <v>780300</v>
      </c>
      <c r="N49" s="522"/>
      <c r="O49" s="25"/>
      <c r="P49" s="11"/>
    </row>
    <row r="50" spans="1:16" x14ac:dyDescent="0.3">
      <c r="A50" s="1">
        <v>7554</v>
      </c>
      <c r="B50" s="14">
        <v>4.2</v>
      </c>
      <c r="C50" s="608"/>
      <c r="D50" s="609"/>
      <c r="E50" s="610"/>
      <c r="F50" s="13" t="s">
        <v>196</v>
      </c>
      <c r="G50" s="12" t="s">
        <v>15</v>
      </c>
      <c r="H50" s="562">
        <v>15</v>
      </c>
      <c r="I50" s="562"/>
      <c r="J50" s="563">
        <v>43962</v>
      </c>
      <c r="K50" s="564"/>
      <c r="L50" s="565"/>
      <c r="M50" s="522">
        <f>ROUND((H50*J50),0)</f>
        <v>659430</v>
      </c>
      <c r="N50" s="522"/>
      <c r="O50" s="25"/>
      <c r="P50" s="11"/>
    </row>
    <row r="51" spans="1:16" ht="15" customHeight="1" x14ac:dyDescent="0.3">
      <c r="C51" s="8"/>
      <c r="D51" s="8"/>
      <c r="E51" s="8"/>
      <c r="F51" s="8"/>
      <c r="G51" s="597" t="s">
        <v>197</v>
      </c>
      <c r="H51" s="597"/>
      <c r="I51" s="597"/>
      <c r="J51" s="597"/>
      <c r="K51" s="597"/>
      <c r="L51" s="597"/>
      <c r="M51" s="602">
        <f>SUM(M49:N50)</f>
        <v>1439730</v>
      </c>
      <c r="N51" s="602"/>
    </row>
    <row r="52" spans="1:16" ht="9.75" customHeight="1" x14ac:dyDescent="0.3">
      <c r="C52" s="8"/>
      <c r="D52" s="8"/>
      <c r="E52" s="8"/>
      <c r="F52" s="8"/>
      <c r="G52" s="10"/>
      <c r="H52" s="10"/>
      <c r="I52" s="10"/>
      <c r="J52" s="10"/>
      <c r="K52" s="10"/>
      <c r="L52" s="10"/>
      <c r="M52" s="9"/>
      <c r="N52" s="9"/>
    </row>
    <row r="53" spans="1:16" x14ac:dyDescent="0.3">
      <c r="B53" s="14" t="s">
        <v>198</v>
      </c>
      <c r="C53" s="585" t="s">
        <v>199</v>
      </c>
      <c r="D53" s="585"/>
      <c r="E53" s="585"/>
      <c r="F53" s="585"/>
      <c r="G53" s="585"/>
      <c r="H53" s="585"/>
      <c r="I53" s="585"/>
      <c r="J53" s="585"/>
      <c r="K53" s="585"/>
      <c r="L53" s="585"/>
      <c r="M53" s="585"/>
      <c r="N53" s="585"/>
    </row>
    <row r="54" spans="1:16" ht="39.75" customHeight="1" x14ac:dyDescent="0.3">
      <c r="A54" s="1">
        <v>5168</v>
      </c>
      <c r="B54" s="14">
        <v>5.0999999999999996</v>
      </c>
      <c r="C54" s="587" t="s">
        <v>200</v>
      </c>
      <c r="D54" s="587"/>
      <c r="E54" s="587"/>
      <c r="F54" s="13" t="s">
        <v>201</v>
      </c>
      <c r="G54" s="12" t="s">
        <v>202</v>
      </c>
      <c r="H54" s="562">
        <v>3</v>
      </c>
      <c r="I54" s="562"/>
      <c r="J54" s="563">
        <v>10121</v>
      </c>
      <c r="K54" s="564"/>
      <c r="L54" s="565"/>
      <c r="M54" s="522">
        <f>ROUND((H54*J54),0)</f>
        <v>30363</v>
      </c>
      <c r="N54" s="522"/>
      <c r="P54" s="11"/>
    </row>
    <row r="55" spans="1:16" ht="38.25" customHeight="1" x14ac:dyDescent="0.3">
      <c r="A55" s="1">
        <v>5366</v>
      </c>
      <c r="B55" s="14">
        <v>5.2</v>
      </c>
      <c r="C55" s="593"/>
      <c r="D55" s="593"/>
      <c r="E55" s="593"/>
      <c r="F55" s="13" t="s">
        <v>195</v>
      </c>
      <c r="G55" s="12" t="s">
        <v>13</v>
      </c>
      <c r="H55" s="562">
        <v>25</v>
      </c>
      <c r="I55" s="562"/>
      <c r="J55" s="563">
        <v>2656</v>
      </c>
      <c r="K55" s="564"/>
      <c r="L55" s="565"/>
      <c r="M55" s="522">
        <f>ROUND((H55*J55),0)</f>
        <v>66400</v>
      </c>
      <c r="N55" s="522"/>
      <c r="P55" s="11"/>
    </row>
    <row r="56" spans="1:16" x14ac:dyDescent="0.3">
      <c r="B56" s="24"/>
      <c r="C56" s="23"/>
      <c r="D56" s="23"/>
      <c r="E56" s="23"/>
      <c r="F56" s="8"/>
      <c r="G56" s="568" t="s">
        <v>203</v>
      </c>
      <c r="H56" s="568"/>
      <c r="I56" s="568"/>
      <c r="J56" s="568"/>
      <c r="K56" s="568"/>
      <c r="L56" s="568"/>
      <c r="M56" s="611">
        <f>SUM(M54:N55)</f>
        <v>96763</v>
      </c>
      <c r="N56" s="611"/>
    </row>
    <row r="57" spans="1:16" ht="15" customHeight="1" x14ac:dyDescent="0.3">
      <c r="C57" s="8"/>
      <c r="D57" s="8"/>
      <c r="E57" s="8"/>
      <c r="F57" s="8"/>
      <c r="G57" s="568" t="s">
        <v>204</v>
      </c>
      <c r="H57" s="568"/>
      <c r="I57" s="568"/>
      <c r="J57" s="568"/>
      <c r="K57" s="568"/>
      <c r="L57" s="568"/>
      <c r="M57" s="611">
        <f>M29+M35+M46+M51+M56</f>
        <v>3853220</v>
      </c>
      <c r="N57" s="611"/>
    </row>
    <row r="58" spans="1:16" ht="12" customHeight="1" x14ac:dyDescent="0.3">
      <c r="C58" s="8"/>
      <c r="D58" s="8"/>
      <c r="E58" s="8"/>
      <c r="F58" s="8"/>
      <c r="G58" s="612"/>
      <c r="H58" s="612"/>
      <c r="I58" s="612"/>
      <c r="J58" s="612"/>
      <c r="K58" s="612"/>
      <c r="L58" s="612"/>
      <c r="M58" s="613"/>
      <c r="N58" s="613"/>
    </row>
    <row r="59" spans="1:16" x14ac:dyDescent="0.3">
      <c r="B59" s="614" t="s">
        <v>205</v>
      </c>
      <c r="C59" s="614"/>
      <c r="D59" s="614"/>
      <c r="E59" s="614"/>
      <c r="F59" s="614"/>
      <c r="G59" s="614"/>
      <c r="H59" s="614"/>
      <c r="I59" s="614"/>
      <c r="J59" s="614"/>
      <c r="K59" s="614"/>
      <c r="L59" s="614"/>
      <c r="M59" s="614"/>
      <c r="N59" s="614"/>
    </row>
    <row r="60" spans="1:16" x14ac:dyDescent="0.3">
      <c r="B60" s="615" t="s">
        <v>143</v>
      </c>
      <c r="C60" s="615"/>
      <c r="D60" s="615"/>
      <c r="E60" s="615"/>
      <c r="F60" s="615"/>
      <c r="G60" s="15" t="s">
        <v>144</v>
      </c>
      <c r="H60" s="615" t="s">
        <v>8</v>
      </c>
      <c r="I60" s="615"/>
      <c r="J60" s="616" t="s">
        <v>158</v>
      </c>
      <c r="K60" s="616"/>
      <c r="L60" s="616"/>
      <c r="M60" s="617" t="s">
        <v>10</v>
      </c>
      <c r="N60" s="617"/>
    </row>
    <row r="61" spans="1:16" x14ac:dyDescent="0.3">
      <c r="B61" s="14" t="s">
        <v>206</v>
      </c>
      <c r="C61" s="585" t="s">
        <v>207</v>
      </c>
      <c r="D61" s="585"/>
      <c r="E61" s="585"/>
      <c r="F61" s="585"/>
      <c r="G61" s="585"/>
      <c r="H61" s="585"/>
      <c r="I61" s="585"/>
      <c r="J61" s="585"/>
      <c r="K61" s="585"/>
      <c r="L61" s="585"/>
      <c r="M61" s="585"/>
      <c r="N61" s="585"/>
    </row>
    <row r="62" spans="1:16" ht="14.25" customHeight="1" x14ac:dyDescent="0.3">
      <c r="A62" s="1">
        <v>7569</v>
      </c>
      <c r="B62" s="16">
        <v>1.01</v>
      </c>
      <c r="C62" s="618" t="s">
        <v>208</v>
      </c>
      <c r="D62" s="619"/>
      <c r="E62" s="619"/>
      <c r="F62" s="620"/>
      <c r="G62" s="12" t="s">
        <v>15</v>
      </c>
      <c r="H62" s="598">
        <v>1</v>
      </c>
      <c r="I62" s="599"/>
      <c r="J62" s="563">
        <v>51308</v>
      </c>
      <c r="K62" s="564"/>
      <c r="L62" s="565"/>
      <c r="M62" s="621">
        <f t="shared" ref="M62:M77" si="1">ROUND((H62*J62),0)</f>
        <v>51308</v>
      </c>
      <c r="N62" s="622"/>
      <c r="P62" s="11"/>
    </row>
    <row r="63" spans="1:16" ht="14.25" customHeight="1" x14ac:dyDescent="0.3">
      <c r="A63" s="1">
        <v>7577</v>
      </c>
      <c r="B63" s="16">
        <f t="shared" ref="B63" si="2">B62+0.01</f>
        <v>1.02</v>
      </c>
      <c r="C63" s="618" t="s">
        <v>209</v>
      </c>
      <c r="D63" s="619"/>
      <c r="E63" s="619"/>
      <c r="F63" s="620"/>
      <c r="G63" s="12" t="s">
        <v>15</v>
      </c>
      <c r="H63" s="598">
        <v>10</v>
      </c>
      <c r="I63" s="599"/>
      <c r="J63" s="563">
        <v>4641</v>
      </c>
      <c r="K63" s="564"/>
      <c r="L63" s="565"/>
      <c r="M63" s="621">
        <f t="shared" si="1"/>
        <v>46410</v>
      </c>
      <c r="N63" s="622"/>
      <c r="P63" s="11"/>
    </row>
    <row r="64" spans="1:16" ht="14.25" customHeight="1" x14ac:dyDescent="0.3">
      <c r="A64" s="1">
        <v>7578</v>
      </c>
      <c r="B64" s="16">
        <v>1.03</v>
      </c>
      <c r="C64" s="618" t="s">
        <v>210</v>
      </c>
      <c r="D64" s="619"/>
      <c r="E64" s="619"/>
      <c r="F64" s="620"/>
      <c r="G64" s="12" t="s">
        <v>15</v>
      </c>
      <c r="H64" s="598">
        <v>10</v>
      </c>
      <c r="I64" s="599"/>
      <c r="J64" s="563">
        <v>5831</v>
      </c>
      <c r="K64" s="564"/>
      <c r="L64" s="565"/>
      <c r="M64" s="621">
        <f t="shared" si="1"/>
        <v>58310</v>
      </c>
      <c r="N64" s="622"/>
      <c r="P64" s="11"/>
    </row>
    <row r="65" spans="1:16" ht="14.25" customHeight="1" x14ac:dyDescent="0.3">
      <c r="A65" s="1">
        <v>7580</v>
      </c>
      <c r="B65" s="16">
        <v>1.04</v>
      </c>
      <c r="C65" s="618" t="s">
        <v>211</v>
      </c>
      <c r="D65" s="619"/>
      <c r="E65" s="619"/>
      <c r="F65" s="620"/>
      <c r="G65" s="12" t="s">
        <v>15</v>
      </c>
      <c r="H65" s="598">
        <v>10</v>
      </c>
      <c r="I65" s="599"/>
      <c r="J65" s="563">
        <v>20111</v>
      </c>
      <c r="K65" s="564"/>
      <c r="L65" s="565"/>
      <c r="M65" s="621">
        <f t="shared" si="1"/>
        <v>201110</v>
      </c>
      <c r="N65" s="622"/>
      <c r="P65" s="11"/>
    </row>
    <row r="66" spans="1:16" ht="14.25" customHeight="1" x14ac:dyDescent="0.3">
      <c r="A66" s="1">
        <v>7583</v>
      </c>
      <c r="B66" s="16">
        <v>1.05</v>
      </c>
      <c r="C66" s="618" t="s">
        <v>212</v>
      </c>
      <c r="D66" s="619"/>
      <c r="E66" s="619"/>
      <c r="F66" s="620"/>
      <c r="G66" s="12" t="s">
        <v>15</v>
      </c>
      <c r="H66" s="598">
        <v>10</v>
      </c>
      <c r="I66" s="599"/>
      <c r="J66" s="563">
        <v>18921</v>
      </c>
      <c r="K66" s="564"/>
      <c r="L66" s="565"/>
      <c r="M66" s="621">
        <f t="shared" si="1"/>
        <v>189210</v>
      </c>
      <c r="N66" s="622"/>
      <c r="P66" s="11"/>
    </row>
    <row r="67" spans="1:16" ht="14.25" customHeight="1" x14ac:dyDescent="0.3">
      <c r="A67" s="1">
        <v>7818</v>
      </c>
      <c r="B67" s="16">
        <v>1.06</v>
      </c>
      <c r="C67" s="618" t="s">
        <v>213</v>
      </c>
      <c r="D67" s="619"/>
      <c r="E67" s="619"/>
      <c r="F67" s="620"/>
      <c r="G67" s="12" t="s">
        <v>15</v>
      </c>
      <c r="H67" s="598">
        <v>1</v>
      </c>
      <c r="I67" s="599"/>
      <c r="J67" s="563">
        <v>205195</v>
      </c>
      <c r="K67" s="564"/>
      <c r="L67" s="565"/>
      <c r="M67" s="621">
        <f t="shared" si="1"/>
        <v>205195</v>
      </c>
      <c r="N67" s="622"/>
      <c r="P67" s="11"/>
    </row>
    <row r="68" spans="1:16" ht="14.25" customHeight="1" x14ac:dyDescent="0.3">
      <c r="A68" s="1">
        <v>7819</v>
      </c>
      <c r="B68" s="16">
        <v>1.07</v>
      </c>
      <c r="C68" s="618" t="s">
        <v>214</v>
      </c>
      <c r="D68" s="619"/>
      <c r="E68" s="619"/>
      <c r="F68" s="620"/>
      <c r="G68" s="12" t="s">
        <v>15</v>
      </c>
      <c r="H68" s="598">
        <v>1</v>
      </c>
      <c r="I68" s="599"/>
      <c r="J68" s="563">
        <v>56287</v>
      </c>
      <c r="K68" s="564"/>
      <c r="L68" s="565"/>
      <c r="M68" s="621">
        <f t="shared" si="1"/>
        <v>56287</v>
      </c>
      <c r="N68" s="622"/>
      <c r="P68" s="11"/>
    </row>
    <row r="69" spans="1:16" ht="14.25" customHeight="1" x14ac:dyDescent="0.3">
      <c r="A69" s="1">
        <v>7823</v>
      </c>
      <c r="B69" s="16">
        <v>1.08</v>
      </c>
      <c r="C69" s="618" t="s">
        <v>215</v>
      </c>
      <c r="D69" s="619"/>
      <c r="E69" s="619"/>
      <c r="F69" s="620"/>
      <c r="G69" s="12" t="s">
        <v>216</v>
      </c>
      <c r="H69" s="598">
        <v>10</v>
      </c>
      <c r="I69" s="599"/>
      <c r="J69" s="563">
        <v>105910</v>
      </c>
      <c r="K69" s="564"/>
      <c r="L69" s="565"/>
      <c r="M69" s="621">
        <f t="shared" si="1"/>
        <v>1059100</v>
      </c>
      <c r="N69" s="622"/>
      <c r="P69" s="11"/>
    </row>
    <row r="70" spans="1:16" ht="14.25" customHeight="1" x14ac:dyDescent="0.3">
      <c r="A70" s="1">
        <v>7825</v>
      </c>
      <c r="B70" s="16">
        <v>1.0900000000000001</v>
      </c>
      <c r="C70" s="618" t="s">
        <v>217</v>
      </c>
      <c r="D70" s="619"/>
      <c r="E70" s="619"/>
      <c r="F70" s="620"/>
      <c r="G70" s="12" t="s">
        <v>15</v>
      </c>
      <c r="H70" s="598">
        <v>10</v>
      </c>
      <c r="I70" s="599"/>
      <c r="J70" s="563">
        <v>1785</v>
      </c>
      <c r="K70" s="564"/>
      <c r="L70" s="565"/>
      <c r="M70" s="621">
        <f t="shared" si="1"/>
        <v>17850</v>
      </c>
      <c r="N70" s="622"/>
      <c r="P70" s="11"/>
    </row>
    <row r="71" spans="1:16" ht="14.25" customHeight="1" x14ac:dyDescent="0.3">
      <c r="A71" s="1">
        <v>7827</v>
      </c>
      <c r="B71" s="16">
        <v>1.1000000000000001</v>
      </c>
      <c r="C71" s="618" t="s">
        <v>218</v>
      </c>
      <c r="D71" s="619"/>
      <c r="E71" s="619"/>
      <c r="F71" s="620"/>
      <c r="G71" s="12" t="s">
        <v>216</v>
      </c>
      <c r="H71" s="598">
        <v>10</v>
      </c>
      <c r="I71" s="599"/>
      <c r="J71" s="563">
        <v>2023</v>
      </c>
      <c r="K71" s="564"/>
      <c r="L71" s="565"/>
      <c r="M71" s="621">
        <f t="shared" si="1"/>
        <v>20230</v>
      </c>
      <c r="N71" s="622"/>
      <c r="P71" s="11"/>
    </row>
    <row r="72" spans="1:16" ht="14.25" customHeight="1" x14ac:dyDescent="0.3">
      <c r="A72" s="1">
        <v>7832</v>
      </c>
      <c r="B72" s="16">
        <v>1.1100000000000001</v>
      </c>
      <c r="C72" s="618" t="s">
        <v>219</v>
      </c>
      <c r="D72" s="619"/>
      <c r="E72" s="619"/>
      <c r="F72" s="620"/>
      <c r="G72" s="12" t="s">
        <v>15</v>
      </c>
      <c r="H72" s="598">
        <v>10</v>
      </c>
      <c r="I72" s="599"/>
      <c r="J72" s="563">
        <v>4165</v>
      </c>
      <c r="K72" s="564"/>
      <c r="L72" s="565"/>
      <c r="M72" s="621">
        <f t="shared" si="1"/>
        <v>41650</v>
      </c>
      <c r="N72" s="622"/>
      <c r="P72" s="11"/>
    </row>
    <row r="73" spans="1:16" ht="14.1" customHeight="1" x14ac:dyDescent="0.3">
      <c r="A73" s="1">
        <v>7839</v>
      </c>
      <c r="B73" s="16">
        <v>1.1200000000000001</v>
      </c>
      <c r="C73" s="618" t="s">
        <v>220</v>
      </c>
      <c r="D73" s="619"/>
      <c r="E73" s="619"/>
      <c r="F73" s="620"/>
      <c r="G73" s="12" t="s">
        <v>15</v>
      </c>
      <c r="H73" s="598">
        <v>10</v>
      </c>
      <c r="I73" s="599"/>
      <c r="J73" s="563">
        <v>49980</v>
      </c>
      <c r="K73" s="564"/>
      <c r="L73" s="565"/>
      <c r="M73" s="621">
        <f t="shared" si="1"/>
        <v>499800</v>
      </c>
      <c r="N73" s="622"/>
      <c r="P73" s="11"/>
    </row>
    <row r="74" spans="1:16" ht="14.25" customHeight="1" x14ac:dyDescent="0.3">
      <c r="A74" s="1">
        <v>7844</v>
      </c>
      <c r="B74" s="16">
        <v>1.1299999999999999</v>
      </c>
      <c r="C74" s="618" t="s">
        <v>221</v>
      </c>
      <c r="D74" s="619"/>
      <c r="E74" s="619"/>
      <c r="F74" s="620"/>
      <c r="G74" s="12" t="s">
        <v>216</v>
      </c>
      <c r="H74" s="598">
        <v>10</v>
      </c>
      <c r="I74" s="599"/>
      <c r="J74" s="563">
        <v>7021</v>
      </c>
      <c r="K74" s="564"/>
      <c r="L74" s="565"/>
      <c r="M74" s="621">
        <f t="shared" si="1"/>
        <v>70210</v>
      </c>
      <c r="N74" s="622"/>
      <c r="P74" s="11"/>
    </row>
    <row r="75" spans="1:16" ht="14.25" customHeight="1" x14ac:dyDescent="0.3">
      <c r="A75" s="1">
        <v>9283</v>
      </c>
      <c r="B75" s="16">
        <v>1.1399999999999999</v>
      </c>
      <c r="C75" s="618" t="s">
        <v>222</v>
      </c>
      <c r="D75" s="619"/>
      <c r="E75" s="619"/>
      <c r="F75" s="620"/>
      <c r="G75" s="12" t="s">
        <v>216</v>
      </c>
      <c r="H75" s="598">
        <v>10</v>
      </c>
      <c r="I75" s="599"/>
      <c r="J75" s="563">
        <v>4641</v>
      </c>
      <c r="K75" s="564"/>
      <c r="L75" s="565"/>
      <c r="M75" s="621">
        <f t="shared" si="1"/>
        <v>46410</v>
      </c>
      <c r="N75" s="622"/>
      <c r="P75" s="11"/>
    </row>
    <row r="76" spans="1:16" ht="14.25" customHeight="1" x14ac:dyDescent="0.3">
      <c r="A76" s="1">
        <v>9286</v>
      </c>
      <c r="B76" s="16">
        <v>1.1499999999999999</v>
      </c>
      <c r="C76" s="618" t="s">
        <v>223</v>
      </c>
      <c r="D76" s="619"/>
      <c r="E76" s="619"/>
      <c r="F76" s="620"/>
      <c r="G76" s="12" t="s">
        <v>15</v>
      </c>
      <c r="H76" s="598">
        <v>10</v>
      </c>
      <c r="I76" s="599"/>
      <c r="J76" s="563">
        <v>44500</v>
      </c>
      <c r="K76" s="564"/>
      <c r="L76" s="565"/>
      <c r="M76" s="621">
        <f t="shared" si="1"/>
        <v>445000</v>
      </c>
      <c r="N76" s="622"/>
      <c r="P76" s="11"/>
    </row>
    <row r="77" spans="1:16" ht="14.25" customHeight="1" x14ac:dyDescent="0.3">
      <c r="A77" s="1">
        <v>9289</v>
      </c>
      <c r="B77" s="16">
        <v>1.1599999999999999</v>
      </c>
      <c r="C77" s="618" t="s">
        <v>224</v>
      </c>
      <c r="D77" s="619"/>
      <c r="E77" s="619"/>
      <c r="F77" s="620"/>
      <c r="G77" s="12" t="s">
        <v>15</v>
      </c>
      <c r="H77" s="598">
        <v>10</v>
      </c>
      <c r="I77" s="599"/>
      <c r="J77" s="563">
        <v>1904</v>
      </c>
      <c r="K77" s="564"/>
      <c r="L77" s="565"/>
      <c r="M77" s="621">
        <f t="shared" si="1"/>
        <v>19040</v>
      </c>
      <c r="N77" s="622"/>
      <c r="P77" s="11"/>
    </row>
    <row r="78" spans="1:16" x14ac:dyDescent="0.3">
      <c r="B78" s="22"/>
      <c r="C78" s="21" t="s">
        <v>225</v>
      </c>
      <c r="D78" s="20"/>
      <c r="E78" s="19"/>
      <c r="F78" s="18"/>
      <c r="G78" s="17"/>
      <c r="H78" s="623" t="s">
        <v>8</v>
      </c>
      <c r="I78" s="624"/>
      <c r="J78" s="625"/>
      <c r="K78" s="626"/>
      <c r="L78" s="627"/>
      <c r="M78" s="628"/>
      <c r="N78" s="629"/>
      <c r="P78" s="11"/>
    </row>
    <row r="79" spans="1:16" ht="14.25" customHeight="1" x14ac:dyDescent="0.3">
      <c r="A79" s="1">
        <v>7904</v>
      </c>
      <c r="B79" s="16">
        <f>B77+0.01</f>
        <v>1.17</v>
      </c>
      <c r="C79" s="630" t="s">
        <v>226</v>
      </c>
      <c r="D79" s="631"/>
      <c r="E79" s="631"/>
      <c r="F79" s="632"/>
      <c r="G79" s="12" t="s">
        <v>15</v>
      </c>
      <c r="H79" s="562">
        <v>10</v>
      </c>
      <c r="I79" s="562"/>
      <c r="J79" s="563">
        <v>28000</v>
      </c>
      <c r="K79" s="564"/>
      <c r="L79" s="565"/>
      <c r="M79" s="522">
        <f>ROUND((H79*J79),0)</f>
        <v>280000</v>
      </c>
      <c r="N79" s="522"/>
      <c r="P79" s="11"/>
    </row>
    <row r="80" spans="1:16" ht="14.25" customHeight="1" x14ac:dyDescent="0.3">
      <c r="A80" s="1">
        <v>7906</v>
      </c>
      <c r="B80" s="16">
        <f>B79+0.01</f>
        <v>1.18</v>
      </c>
      <c r="C80" s="630" t="s">
        <v>227</v>
      </c>
      <c r="D80" s="631"/>
      <c r="E80" s="631"/>
      <c r="F80" s="632"/>
      <c r="G80" s="12" t="s">
        <v>15</v>
      </c>
      <c r="H80" s="562">
        <v>10</v>
      </c>
      <c r="I80" s="562"/>
      <c r="J80" s="563">
        <v>15500</v>
      </c>
      <c r="K80" s="564"/>
      <c r="L80" s="565"/>
      <c r="M80" s="522">
        <f>ROUND((H80*J80),0)</f>
        <v>155000</v>
      </c>
      <c r="N80" s="522"/>
      <c r="P80" s="11"/>
    </row>
    <row r="81" spans="1:17" ht="14.25" customHeight="1" x14ac:dyDescent="0.3">
      <c r="A81" s="1">
        <v>7908</v>
      </c>
      <c r="B81" s="16">
        <f>B80+0.01</f>
        <v>1.19</v>
      </c>
      <c r="C81" s="630" t="s">
        <v>228</v>
      </c>
      <c r="D81" s="631"/>
      <c r="E81" s="631"/>
      <c r="F81" s="632"/>
      <c r="G81" s="12" t="s">
        <v>15</v>
      </c>
      <c r="H81" s="562">
        <v>10</v>
      </c>
      <c r="I81" s="562"/>
      <c r="J81" s="563">
        <v>20000</v>
      </c>
      <c r="K81" s="564"/>
      <c r="L81" s="565"/>
      <c r="M81" s="522">
        <f>ROUND((H81*J81),0)</f>
        <v>200000</v>
      </c>
      <c r="N81" s="522"/>
      <c r="P81" s="11"/>
    </row>
    <row r="82" spans="1:17" ht="15" customHeight="1" x14ac:dyDescent="0.3">
      <c r="C82" s="8"/>
      <c r="D82" s="8"/>
      <c r="E82" s="8"/>
      <c r="F82" s="8"/>
      <c r="G82" s="633" t="s">
        <v>229</v>
      </c>
      <c r="H82" s="634"/>
      <c r="I82" s="634"/>
      <c r="J82" s="634"/>
      <c r="K82" s="634"/>
      <c r="L82" s="635"/>
      <c r="M82" s="636">
        <f>SUM(M62:N81)</f>
        <v>3662120</v>
      </c>
      <c r="N82" s="637"/>
    </row>
    <row r="83" spans="1:17" x14ac:dyDescent="0.3">
      <c r="C83" s="8"/>
      <c r="D83" s="8"/>
      <c r="E83" s="8"/>
      <c r="F83" s="8"/>
      <c r="G83" s="612"/>
      <c r="H83" s="612"/>
      <c r="I83" s="612"/>
      <c r="J83" s="612"/>
      <c r="K83" s="612"/>
      <c r="L83" s="612"/>
      <c r="M83" s="613"/>
      <c r="N83" s="613"/>
    </row>
    <row r="84" spans="1:17" ht="21.9" customHeight="1" x14ac:dyDescent="0.3"/>
    <row r="85" spans="1:17" x14ac:dyDescent="0.3">
      <c r="B85" s="585" t="s">
        <v>230</v>
      </c>
      <c r="C85" s="585"/>
      <c r="D85" s="585"/>
      <c r="E85" s="585"/>
      <c r="F85" s="585"/>
      <c r="G85" s="585"/>
      <c r="H85" s="585"/>
      <c r="I85" s="585"/>
      <c r="J85" s="585"/>
      <c r="K85" s="585"/>
      <c r="L85" s="585"/>
      <c r="M85" s="585"/>
      <c r="N85" s="585"/>
    </row>
    <row r="86" spans="1:17" x14ac:dyDescent="0.3">
      <c r="B86" s="615" t="s">
        <v>143</v>
      </c>
      <c r="C86" s="615"/>
      <c r="D86" s="615"/>
      <c r="E86" s="615"/>
      <c r="F86" s="15" t="s">
        <v>157</v>
      </c>
      <c r="G86" s="15" t="s">
        <v>144</v>
      </c>
      <c r="H86" s="615" t="s">
        <v>8</v>
      </c>
      <c r="I86" s="615"/>
      <c r="J86" s="616" t="s">
        <v>158</v>
      </c>
      <c r="K86" s="616"/>
      <c r="L86" s="616"/>
      <c r="M86" s="617" t="s">
        <v>10</v>
      </c>
      <c r="N86" s="617"/>
    </row>
    <row r="87" spans="1:17" x14ac:dyDescent="0.3">
      <c r="B87" s="14" t="s">
        <v>231</v>
      </c>
      <c r="C87" s="585" t="s">
        <v>232</v>
      </c>
      <c r="D87" s="585"/>
      <c r="E87" s="585"/>
      <c r="F87" s="585"/>
      <c r="G87" s="585"/>
      <c r="H87" s="585"/>
      <c r="I87" s="585"/>
      <c r="J87" s="585"/>
      <c r="K87" s="585"/>
      <c r="L87" s="585"/>
      <c r="M87" s="585"/>
      <c r="N87" s="585"/>
    </row>
    <row r="88" spans="1:17" ht="27.75" customHeight="1" x14ac:dyDescent="0.3">
      <c r="A88" s="1">
        <v>9985</v>
      </c>
      <c r="B88" s="595">
        <v>1.1000000000000001</v>
      </c>
      <c r="C88" s="638" t="s">
        <v>233</v>
      </c>
      <c r="D88" s="639"/>
      <c r="E88" s="640"/>
      <c r="F88" s="13" t="s">
        <v>234</v>
      </c>
      <c r="G88" s="12" t="s">
        <v>15</v>
      </c>
      <c r="H88" s="562">
        <v>2</v>
      </c>
      <c r="I88" s="562"/>
      <c r="J88" s="563">
        <v>68425</v>
      </c>
      <c r="K88" s="564"/>
      <c r="L88" s="565"/>
      <c r="M88" s="522">
        <f>ROUND((H88*J88),0)</f>
        <v>136850</v>
      </c>
      <c r="N88" s="522"/>
      <c r="P88" s="11"/>
    </row>
    <row r="89" spans="1:17" ht="28.5" customHeight="1" x14ac:dyDescent="0.3">
      <c r="A89" s="1">
        <v>9986</v>
      </c>
      <c r="B89" s="597"/>
      <c r="C89" s="641"/>
      <c r="D89" s="642"/>
      <c r="E89" s="643"/>
      <c r="F89" s="13" t="s">
        <v>235</v>
      </c>
      <c r="G89" s="12" t="s">
        <v>15</v>
      </c>
      <c r="H89" s="562">
        <v>1</v>
      </c>
      <c r="I89" s="562"/>
      <c r="J89" s="563">
        <v>78838</v>
      </c>
      <c r="K89" s="564"/>
      <c r="L89" s="565"/>
      <c r="M89" s="522">
        <f>ROUND((H89*J89),0)</f>
        <v>78838</v>
      </c>
      <c r="N89" s="522"/>
      <c r="P89" s="11"/>
    </row>
    <row r="90" spans="1:17" x14ac:dyDescent="0.3">
      <c r="C90" s="8"/>
      <c r="D90" s="8"/>
      <c r="E90" s="8"/>
      <c r="F90" s="8"/>
      <c r="G90" s="568" t="s">
        <v>236</v>
      </c>
      <c r="H90" s="568"/>
      <c r="I90" s="568"/>
      <c r="J90" s="568"/>
      <c r="K90" s="568"/>
      <c r="L90" s="568"/>
      <c r="M90" s="611">
        <f>SUM(M88:N89)</f>
        <v>215688</v>
      </c>
      <c r="N90" s="611"/>
    </row>
    <row r="91" spans="1:17" x14ac:dyDescent="0.3">
      <c r="C91" s="8"/>
      <c r="D91" s="8"/>
      <c r="E91" s="8"/>
      <c r="F91" s="8"/>
      <c r="G91" s="10"/>
      <c r="H91" s="10"/>
      <c r="I91" s="10"/>
      <c r="J91" s="10"/>
      <c r="K91" s="10"/>
      <c r="L91" s="10"/>
      <c r="M91" s="9"/>
      <c r="N91" s="9"/>
    </row>
    <row r="92" spans="1:17" x14ac:dyDescent="0.3">
      <c r="C92" s="8"/>
      <c r="D92" s="8"/>
      <c r="E92" s="8"/>
      <c r="F92" s="8"/>
      <c r="G92" s="612"/>
      <c r="H92" s="612"/>
      <c r="I92" s="612"/>
      <c r="J92" s="612"/>
      <c r="K92" s="612"/>
      <c r="L92" s="612"/>
      <c r="M92" s="613"/>
      <c r="N92" s="613"/>
    </row>
    <row r="93" spans="1:17" x14ac:dyDescent="0.3">
      <c r="B93" s="568" t="s">
        <v>237</v>
      </c>
      <c r="C93" s="568"/>
      <c r="D93" s="568"/>
      <c r="E93" s="568"/>
      <c r="F93" s="568"/>
      <c r="G93" s="568"/>
      <c r="H93" s="568"/>
      <c r="I93" s="568"/>
      <c r="J93" s="568"/>
      <c r="K93" s="568"/>
      <c r="L93" s="633"/>
      <c r="M93" s="644">
        <f>N16+M23+M57+M82+M90</f>
        <v>13980644</v>
      </c>
      <c r="N93" s="644"/>
    </row>
    <row r="94" spans="1:17" x14ac:dyDescent="0.3">
      <c r="B94" s="633" t="s">
        <v>238</v>
      </c>
      <c r="C94" s="634"/>
      <c r="D94" s="634"/>
      <c r="E94" s="634"/>
      <c r="F94" s="634"/>
      <c r="G94" s="634"/>
      <c r="H94" s="634"/>
      <c r="I94" s="634"/>
      <c r="J94" s="634"/>
      <c r="K94" s="635"/>
      <c r="L94" s="7">
        <f>+'AIU PGA-SST'!L30</f>
        <v>0.14589997713982272</v>
      </c>
      <c r="M94" s="644">
        <f>ROUND((M93*L94),0)</f>
        <v>2039776</v>
      </c>
      <c r="N94" s="644"/>
    </row>
    <row r="95" spans="1:17" x14ac:dyDescent="0.3">
      <c r="B95" s="568" t="s">
        <v>239</v>
      </c>
      <c r="C95" s="568"/>
      <c r="D95" s="568"/>
      <c r="E95" s="568"/>
      <c r="F95" s="568"/>
      <c r="G95" s="568"/>
      <c r="H95" s="568"/>
      <c r="I95" s="568"/>
      <c r="J95" s="568"/>
      <c r="K95" s="568"/>
      <c r="L95" s="633"/>
      <c r="M95" s="644">
        <f>M93+M94</f>
        <v>16020420</v>
      </c>
      <c r="N95" s="644"/>
      <c r="Q95" s="342"/>
    </row>
    <row r="96" spans="1:17" x14ac:dyDescent="0.3">
      <c r="B96" s="568" t="s">
        <v>240</v>
      </c>
      <c r="C96" s="568"/>
      <c r="D96" s="568"/>
      <c r="E96" s="568"/>
      <c r="F96" s="568"/>
      <c r="G96" s="568"/>
      <c r="H96" s="568"/>
      <c r="I96" s="568"/>
      <c r="J96" s="568"/>
      <c r="K96" s="568"/>
      <c r="L96" s="633"/>
      <c r="M96" s="644">
        <f>+'AIU OBRA'!E18</f>
        <v>630446858</v>
      </c>
      <c r="N96" s="644"/>
    </row>
    <row r="97" spans="2:15" ht="14.1" customHeight="1" x14ac:dyDescent="0.3">
      <c r="B97" s="645" t="s">
        <v>241</v>
      </c>
      <c r="C97" s="645"/>
      <c r="D97" s="645"/>
      <c r="E97" s="645"/>
      <c r="F97" s="645"/>
      <c r="G97" s="645"/>
      <c r="H97" s="645"/>
      <c r="I97" s="645"/>
      <c r="J97" s="645"/>
      <c r="K97" s="645"/>
      <c r="L97" s="645"/>
      <c r="M97" s="646">
        <f>+M95/M96</f>
        <v>2.5411213961510457E-2</v>
      </c>
      <c r="N97" s="646"/>
    </row>
    <row r="99" spans="2:15" x14ac:dyDescent="0.3">
      <c r="N99" s="6"/>
      <c r="O99" s="5"/>
    </row>
  </sheetData>
  <mergeCells count="235">
    <mergeCell ref="G90:L90"/>
    <mergeCell ref="M90:N90"/>
    <mergeCell ref="G92:L92"/>
    <mergeCell ref="M92:N92"/>
    <mergeCell ref="B93:L93"/>
    <mergeCell ref="M93:N93"/>
    <mergeCell ref="B96:L96"/>
    <mergeCell ref="M96:N96"/>
    <mergeCell ref="B97:L97"/>
    <mergeCell ref="B94:K94"/>
    <mergeCell ref="M94:N94"/>
    <mergeCell ref="B95:L95"/>
    <mergeCell ref="M95:N95"/>
    <mergeCell ref="M97:N97"/>
    <mergeCell ref="G83:L83"/>
    <mergeCell ref="M83:N83"/>
    <mergeCell ref="B85:N85"/>
    <mergeCell ref="B86:E86"/>
    <mergeCell ref="H86:I86"/>
    <mergeCell ref="J86:L86"/>
    <mergeCell ref="M86:N86"/>
    <mergeCell ref="B88:B89"/>
    <mergeCell ref="C88:E89"/>
    <mergeCell ref="H88:I88"/>
    <mergeCell ref="J88:L88"/>
    <mergeCell ref="M88:N88"/>
    <mergeCell ref="H89:I89"/>
    <mergeCell ref="J89:L89"/>
    <mergeCell ref="M89:N89"/>
    <mergeCell ref="C87:N87"/>
    <mergeCell ref="C79:F79"/>
    <mergeCell ref="H79:I79"/>
    <mergeCell ref="J79:L79"/>
    <mergeCell ref="M79:N79"/>
    <mergeCell ref="G82:L82"/>
    <mergeCell ref="M82:N82"/>
    <mergeCell ref="C80:F80"/>
    <mergeCell ref="H80:I80"/>
    <mergeCell ref="J80:L80"/>
    <mergeCell ref="M80:N80"/>
    <mergeCell ref="C81:F81"/>
    <mergeCell ref="H81:I81"/>
    <mergeCell ref="J81:L81"/>
    <mergeCell ref="M81:N81"/>
    <mergeCell ref="C76:F76"/>
    <mergeCell ref="H76:I76"/>
    <mergeCell ref="J76:L76"/>
    <mergeCell ref="M76:N76"/>
    <mergeCell ref="C77:F77"/>
    <mergeCell ref="H77:I77"/>
    <mergeCell ref="J77:L77"/>
    <mergeCell ref="M77:N77"/>
    <mergeCell ref="H78:I78"/>
    <mergeCell ref="J78:L78"/>
    <mergeCell ref="M78:N78"/>
    <mergeCell ref="C73:F73"/>
    <mergeCell ref="H73:I73"/>
    <mergeCell ref="J73:L73"/>
    <mergeCell ref="M73:N73"/>
    <mergeCell ref="C74:F74"/>
    <mergeCell ref="H74:I74"/>
    <mergeCell ref="J74:L74"/>
    <mergeCell ref="M74:N74"/>
    <mergeCell ref="C75:F75"/>
    <mergeCell ref="H75:I75"/>
    <mergeCell ref="J75:L75"/>
    <mergeCell ref="M75:N75"/>
    <mergeCell ref="C70:F70"/>
    <mergeCell ref="H70:I70"/>
    <mergeCell ref="J70:L70"/>
    <mergeCell ref="M70:N70"/>
    <mergeCell ref="C71:F71"/>
    <mergeCell ref="H71:I71"/>
    <mergeCell ref="J71:L71"/>
    <mergeCell ref="M71:N71"/>
    <mergeCell ref="C72:F72"/>
    <mergeCell ref="H72:I72"/>
    <mergeCell ref="J72:L72"/>
    <mergeCell ref="M72:N72"/>
    <mergeCell ref="C67:F67"/>
    <mergeCell ref="H67:I67"/>
    <mergeCell ref="J67:L67"/>
    <mergeCell ref="M67:N67"/>
    <mergeCell ref="C68:F68"/>
    <mergeCell ref="H68:I68"/>
    <mergeCell ref="J68:L68"/>
    <mergeCell ref="M68:N68"/>
    <mergeCell ref="C69:F69"/>
    <mergeCell ref="H69:I69"/>
    <mergeCell ref="J69:L69"/>
    <mergeCell ref="M69:N69"/>
    <mergeCell ref="C64:F64"/>
    <mergeCell ref="H64:I64"/>
    <mergeCell ref="J64:L64"/>
    <mergeCell ref="M64:N64"/>
    <mergeCell ref="C65:F65"/>
    <mergeCell ref="H65:I65"/>
    <mergeCell ref="J65:L65"/>
    <mergeCell ref="M65:N65"/>
    <mergeCell ref="C66:F66"/>
    <mergeCell ref="H66:I66"/>
    <mergeCell ref="J66:L66"/>
    <mergeCell ref="M66:N66"/>
    <mergeCell ref="C61:N61"/>
    <mergeCell ref="C62:F62"/>
    <mergeCell ref="H62:I62"/>
    <mergeCell ref="J62:L62"/>
    <mergeCell ref="M62:N62"/>
    <mergeCell ref="C63:F63"/>
    <mergeCell ref="H63:I63"/>
    <mergeCell ref="J63:L63"/>
    <mergeCell ref="M63:N63"/>
    <mergeCell ref="G57:L57"/>
    <mergeCell ref="M57:N57"/>
    <mergeCell ref="G58:L58"/>
    <mergeCell ref="M58:N58"/>
    <mergeCell ref="B59:N59"/>
    <mergeCell ref="B60:F60"/>
    <mergeCell ref="H60:I60"/>
    <mergeCell ref="J60:L60"/>
    <mergeCell ref="M60:N60"/>
    <mergeCell ref="G56:L56"/>
    <mergeCell ref="M56:N56"/>
    <mergeCell ref="G51:L51"/>
    <mergeCell ref="M51:N51"/>
    <mergeCell ref="C53:N53"/>
    <mergeCell ref="C54:E55"/>
    <mergeCell ref="H54:I54"/>
    <mergeCell ref="J54:L54"/>
    <mergeCell ref="M54:N54"/>
    <mergeCell ref="H55:I55"/>
    <mergeCell ref="J55:L55"/>
    <mergeCell ref="M55:N55"/>
    <mergeCell ref="H50:I50"/>
    <mergeCell ref="J50:L50"/>
    <mergeCell ref="M50:N50"/>
    <mergeCell ref="H49:I49"/>
    <mergeCell ref="J49:L49"/>
    <mergeCell ref="M49:N49"/>
    <mergeCell ref="M39:N39"/>
    <mergeCell ref="H41:I41"/>
    <mergeCell ref="J41:L41"/>
    <mergeCell ref="M41:N41"/>
    <mergeCell ref="B47:N47"/>
    <mergeCell ref="M46:N46"/>
    <mergeCell ref="H39:I39"/>
    <mergeCell ref="C48:N48"/>
    <mergeCell ref="H44:I44"/>
    <mergeCell ref="J39:L39"/>
    <mergeCell ref="J44:L44"/>
    <mergeCell ref="J42:L42"/>
    <mergeCell ref="B46:F46"/>
    <mergeCell ref="G46:L46"/>
    <mergeCell ref="C49:E50"/>
    <mergeCell ref="B30:N30"/>
    <mergeCell ref="C31:N31"/>
    <mergeCell ref="H33:I33"/>
    <mergeCell ref="J33:L33"/>
    <mergeCell ref="M33:N33"/>
    <mergeCell ref="H32:I32"/>
    <mergeCell ref="J32:L32"/>
    <mergeCell ref="M32:N32"/>
    <mergeCell ref="H34:I34"/>
    <mergeCell ref="J34:L34"/>
    <mergeCell ref="M34:N34"/>
    <mergeCell ref="G35:L35"/>
    <mergeCell ref="M35:N35"/>
    <mergeCell ref="C37:N37"/>
    <mergeCell ref="C32:E34"/>
    <mergeCell ref="B32:B34"/>
    <mergeCell ref="C39:E45"/>
    <mergeCell ref="B39:B45"/>
    <mergeCell ref="H43:I43"/>
    <mergeCell ref="J43:L43"/>
    <mergeCell ref="M43:N43"/>
    <mergeCell ref="J40:L40"/>
    <mergeCell ref="M40:N40"/>
    <mergeCell ref="M44:N44"/>
    <mergeCell ref="M42:N42"/>
    <mergeCell ref="J45:L45"/>
    <mergeCell ref="M45:N45"/>
    <mergeCell ref="H45:I45"/>
    <mergeCell ref="H42:I42"/>
    <mergeCell ref="C38:E38"/>
    <mergeCell ref="H38:I38"/>
    <mergeCell ref="J38:L38"/>
    <mergeCell ref="M38:N38"/>
    <mergeCell ref="H40:I40"/>
    <mergeCell ref="B23:F23"/>
    <mergeCell ref="G23:L23"/>
    <mergeCell ref="M23:N23"/>
    <mergeCell ref="B24:N24"/>
    <mergeCell ref="B25:N25"/>
    <mergeCell ref="B26:E26"/>
    <mergeCell ref="H26:I26"/>
    <mergeCell ref="J26:L26"/>
    <mergeCell ref="C27:N27"/>
    <mergeCell ref="C28:E28"/>
    <mergeCell ref="H28:I28"/>
    <mergeCell ref="J28:L28"/>
    <mergeCell ref="M28:N28"/>
    <mergeCell ref="B29:F29"/>
    <mergeCell ref="G29:L29"/>
    <mergeCell ref="M29:N29"/>
    <mergeCell ref="C14:F14"/>
    <mergeCell ref="C15:F15"/>
    <mergeCell ref="G16:M16"/>
    <mergeCell ref="B18:N18"/>
    <mergeCell ref="B19:E19"/>
    <mergeCell ref="H19:I19"/>
    <mergeCell ref="J19:L19"/>
    <mergeCell ref="M19:N19"/>
    <mergeCell ref="M26:N26"/>
    <mergeCell ref="C20:N20"/>
    <mergeCell ref="C22:E22"/>
    <mergeCell ref="H22:I22"/>
    <mergeCell ref="J22:L22"/>
    <mergeCell ref="M22:N22"/>
    <mergeCell ref="C21:E21"/>
    <mergeCell ref="H21:I21"/>
    <mergeCell ref="J21:L21"/>
    <mergeCell ref="M21:N21"/>
    <mergeCell ref="B2:K2"/>
    <mergeCell ref="B3:K3"/>
    <mergeCell ref="B4:K4"/>
    <mergeCell ref="B5:K5"/>
    <mergeCell ref="J11:L11"/>
    <mergeCell ref="B12:N12"/>
    <mergeCell ref="B13:F13"/>
    <mergeCell ref="L2:N4"/>
    <mergeCell ref="L5:N5"/>
    <mergeCell ref="B6:D6"/>
    <mergeCell ref="E6:N6"/>
    <mergeCell ref="B8:N8"/>
    <mergeCell ref="B9:N9"/>
  </mergeCells>
  <pageMargins left="0.7" right="0.7" top="0.75" bottom="0.75" header="0.3" footer="0.3"/>
  <pageSetup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1"/>
  <sheetViews>
    <sheetView topLeftCell="D4" zoomScale="130" zoomScaleNormal="130" workbookViewId="0">
      <selection activeCell="N13" sqref="N13"/>
    </sheetView>
  </sheetViews>
  <sheetFormatPr baseColWidth="10" defaultColWidth="11.44140625" defaultRowHeight="13.2" x14ac:dyDescent="0.3"/>
  <cols>
    <col min="1" max="1" width="7.109375" style="165" bestFit="1" customWidth="1"/>
    <col min="2" max="2" width="5.33203125" style="165" bestFit="1" customWidth="1"/>
    <col min="3" max="3" width="45.88671875" style="166" customWidth="1"/>
    <col min="4" max="4" width="13.44140625" style="166" customWidth="1"/>
    <col min="5" max="5" width="10.109375" style="166" customWidth="1"/>
    <col min="6" max="6" width="10" style="166" customWidth="1"/>
    <col min="7" max="7" width="6.109375" style="166" bestFit="1" customWidth="1"/>
    <col min="8" max="8" width="4.6640625" style="166" customWidth="1"/>
    <col min="9" max="9" width="14.88671875" style="166" bestFit="1" customWidth="1"/>
    <col min="10" max="10" width="12.88671875" style="166" bestFit="1" customWidth="1"/>
    <col min="11" max="11" width="7.6640625" style="166" customWidth="1"/>
    <col min="12" max="12" width="18" style="166" customWidth="1"/>
    <col min="13" max="13" width="8.33203125" style="166" customWidth="1"/>
    <col min="14" max="14" width="16" style="166" customWidth="1"/>
    <col min="15" max="15" width="15.109375" style="166" bestFit="1" customWidth="1"/>
    <col min="16" max="16" width="14.109375" style="166" bestFit="1" customWidth="1"/>
    <col min="17" max="256" width="10.88671875" style="166"/>
    <col min="257" max="257" width="7.109375" style="166" bestFit="1" customWidth="1"/>
    <col min="258" max="258" width="5.33203125" style="166" bestFit="1" customWidth="1"/>
    <col min="259" max="259" width="43.6640625" style="166" customWidth="1"/>
    <col min="260" max="260" width="13.44140625" style="166" customWidth="1"/>
    <col min="261" max="261" width="10.109375" style="166" customWidth="1"/>
    <col min="262" max="262" width="10" style="166" customWidth="1"/>
    <col min="263" max="263" width="6.109375" style="166" bestFit="1" customWidth="1"/>
    <col min="264" max="264" width="4.6640625" style="166" customWidth="1"/>
    <col min="265" max="265" width="14.88671875" style="166" bestFit="1" customWidth="1"/>
    <col min="266" max="266" width="12.88671875" style="166" bestFit="1" customWidth="1"/>
    <col min="267" max="267" width="7.6640625" style="166" customWidth="1"/>
    <col min="268" max="268" width="18" style="166" customWidth="1"/>
    <col min="269" max="269" width="8.33203125" style="166" customWidth="1"/>
    <col min="270" max="270" width="16" style="166" customWidth="1"/>
    <col min="271" max="271" width="15.109375" style="166" bestFit="1" customWidth="1"/>
    <col min="272" max="272" width="14.109375" style="166" bestFit="1" customWidth="1"/>
    <col min="273" max="512" width="10.88671875" style="166"/>
    <col min="513" max="513" width="7.109375" style="166" bestFit="1" customWidth="1"/>
    <col min="514" max="514" width="5.33203125" style="166" bestFit="1" customWidth="1"/>
    <col min="515" max="515" width="43.6640625" style="166" customWidth="1"/>
    <col min="516" max="516" width="13.44140625" style="166" customWidth="1"/>
    <col min="517" max="517" width="10.109375" style="166" customWidth="1"/>
    <col min="518" max="518" width="10" style="166" customWidth="1"/>
    <col min="519" max="519" width="6.109375" style="166" bestFit="1" customWidth="1"/>
    <col min="520" max="520" width="4.6640625" style="166" customWidth="1"/>
    <col min="521" max="521" width="14.88671875" style="166" bestFit="1" customWidth="1"/>
    <col min="522" max="522" width="12.88671875" style="166" bestFit="1" customWidth="1"/>
    <col min="523" max="523" width="7.6640625" style="166" customWidth="1"/>
    <col min="524" max="524" width="18" style="166" customWidth="1"/>
    <col min="525" max="525" width="8.33203125" style="166" customWidth="1"/>
    <col min="526" max="526" width="16" style="166" customWidth="1"/>
    <col min="527" max="527" width="15.109375" style="166" bestFit="1" customWidth="1"/>
    <col min="528" max="528" width="14.109375" style="166" bestFit="1" customWidth="1"/>
    <col min="529" max="768" width="10.88671875" style="166"/>
    <col min="769" max="769" width="7.109375" style="166" bestFit="1" customWidth="1"/>
    <col min="770" max="770" width="5.33203125" style="166" bestFit="1" customWidth="1"/>
    <col min="771" max="771" width="43.6640625" style="166" customWidth="1"/>
    <col min="772" max="772" width="13.44140625" style="166" customWidth="1"/>
    <col min="773" max="773" width="10.109375" style="166" customWidth="1"/>
    <col min="774" max="774" width="10" style="166" customWidth="1"/>
    <col min="775" max="775" width="6.109375" style="166" bestFit="1" customWidth="1"/>
    <col min="776" max="776" width="4.6640625" style="166" customWidth="1"/>
    <col min="777" max="777" width="14.88671875" style="166" bestFit="1" customWidth="1"/>
    <col min="778" max="778" width="12.88671875" style="166" bestFit="1" customWidth="1"/>
    <col min="779" max="779" width="7.6640625" style="166" customWidth="1"/>
    <col min="780" max="780" width="18" style="166" customWidth="1"/>
    <col min="781" max="781" width="8.33203125" style="166" customWidth="1"/>
    <col min="782" max="782" width="16" style="166" customWidth="1"/>
    <col min="783" max="783" width="15.109375" style="166" bestFit="1" customWidth="1"/>
    <col min="784" max="784" width="14.109375" style="166" bestFit="1" customWidth="1"/>
    <col min="785" max="1024" width="10.88671875" style="166"/>
    <col min="1025" max="1025" width="7.109375" style="166" bestFit="1" customWidth="1"/>
    <col min="1026" max="1026" width="5.33203125" style="166" bestFit="1" customWidth="1"/>
    <col min="1027" max="1027" width="43.6640625" style="166" customWidth="1"/>
    <col min="1028" max="1028" width="13.44140625" style="166" customWidth="1"/>
    <col min="1029" max="1029" width="10.109375" style="166" customWidth="1"/>
    <col min="1030" max="1030" width="10" style="166" customWidth="1"/>
    <col min="1031" max="1031" width="6.109375" style="166" bestFit="1" customWidth="1"/>
    <col min="1032" max="1032" width="4.6640625" style="166" customWidth="1"/>
    <col min="1033" max="1033" width="14.88671875" style="166" bestFit="1" customWidth="1"/>
    <col min="1034" max="1034" width="12.88671875" style="166" bestFit="1" customWidth="1"/>
    <col min="1035" max="1035" width="7.6640625" style="166" customWidth="1"/>
    <col min="1036" max="1036" width="18" style="166" customWidth="1"/>
    <col min="1037" max="1037" width="8.33203125" style="166" customWidth="1"/>
    <col min="1038" max="1038" width="16" style="166" customWidth="1"/>
    <col min="1039" max="1039" width="15.109375" style="166" bestFit="1" customWidth="1"/>
    <col min="1040" max="1040" width="14.109375" style="166" bestFit="1" customWidth="1"/>
    <col min="1041" max="1280" width="10.88671875" style="166"/>
    <col min="1281" max="1281" width="7.109375" style="166" bestFit="1" customWidth="1"/>
    <col min="1282" max="1282" width="5.33203125" style="166" bestFit="1" customWidth="1"/>
    <col min="1283" max="1283" width="43.6640625" style="166" customWidth="1"/>
    <col min="1284" max="1284" width="13.44140625" style="166" customWidth="1"/>
    <col min="1285" max="1285" width="10.109375" style="166" customWidth="1"/>
    <col min="1286" max="1286" width="10" style="166" customWidth="1"/>
    <col min="1287" max="1287" width="6.109375" style="166" bestFit="1" customWidth="1"/>
    <col min="1288" max="1288" width="4.6640625" style="166" customWidth="1"/>
    <col min="1289" max="1289" width="14.88671875" style="166" bestFit="1" customWidth="1"/>
    <col min="1290" max="1290" width="12.88671875" style="166" bestFit="1" customWidth="1"/>
    <col min="1291" max="1291" width="7.6640625" style="166" customWidth="1"/>
    <col min="1292" max="1292" width="18" style="166" customWidth="1"/>
    <col min="1293" max="1293" width="8.33203125" style="166" customWidth="1"/>
    <col min="1294" max="1294" width="16" style="166" customWidth="1"/>
    <col min="1295" max="1295" width="15.109375" style="166" bestFit="1" customWidth="1"/>
    <col min="1296" max="1296" width="14.109375" style="166" bestFit="1" customWidth="1"/>
    <col min="1297" max="1536" width="10.88671875" style="166"/>
    <col min="1537" max="1537" width="7.109375" style="166" bestFit="1" customWidth="1"/>
    <col min="1538" max="1538" width="5.33203125" style="166" bestFit="1" customWidth="1"/>
    <col min="1539" max="1539" width="43.6640625" style="166" customWidth="1"/>
    <col min="1540" max="1540" width="13.44140625" style="166" customWidth="1"/>
    <col min="1541" max="1541" width="10.109375" style="166" customWidth="1"/>
    <col min="1542" max="1542" width="10" style="166" customWidth="1"/>
    <col min="1543" max="1543" width="6.109375" style="166" bestFit="1" customWidth="1"/>
    <col min="1544" max="1544" width="4.6640625" style="166" customWidth="1"/>
    <col min="1545" max="1545" width="14.88671875" style="166" bestFit="1" customWidth="1"/>
    <col min="1546" max="1546" width="12.88671875" style="166" bestFit="1" customWidth="1"/>
    <col min="1547" max="1547" width="7.6640625" style="166" customWidth="1"/>
    <col min="1548" max="1548" width="18" style="166" customWidth="1"/>
    <col min="1549" max="1549" width="8.33203125" style="166" customWidth="1"/>
    <col min="1550" max="1550" width="16" style="166" customWidth="1"/>
    <col min="1551" max="1551" width="15.109375" style="166" bestFit="1" customWidth="1"/>
    <col min="1552" max="1552" width="14.109375" style="166" bestFit="1" customWidth="1"/>
    <col min="1553" max="1792" width="10.88671875" style="166"/>
    <col min="1793" max="1793" width="7.109375" style="166" bestFit="1" customWidth="1"/>
    <col min="1794" max="1794" width="5.33203125" style="166" bestFit="1" customWidth="1"/>
    <col min="1795" max="1795" width="43.6640625" style="166" customWidth="1"/>
    <col min="1796" max="1796" width="13.44140625" style="166" customWidth="1"/>
    <col min="1797" max="1797" width="10.109375" style="166" customWidth="1"/>
    <col min="1798" max="1798" width="10" style="166" customWidth="1"/>
    <col min="1799" max="1799" width="6.109375" style="166" bestFit="1" customWidth="1"/>
    <col min="1800" max="1800" width="4.6640625" style="166" customWidth="1"/>
    <col min="1801" max="1801" width="14.88671875" style="166" bestFit="1" customWidth="1"/>
    <col min="1802" max="1802" width="12.88671875" style="166" bestFit="1" customWidth="1"/>
    <col min="1803" max="1803" width="7.6640625" style="166" customWidth="1"/>
    <col min="1804" max="1804" width="18" style="166" customWidth="1"/>
    <col min="1805" max="1805" width="8.33203125" style="166" customWidth="1"/>
    <col min="1806" max="1806" width="16" style="166" customWidth="1"/>
    <col min="1807" max="1807" width="15.109375" style="166" bestFit="1" customWidth="1"/>
    <col min="1808" max="1808" width="14.109375" style="166" bestFit="1" customWidth="1"/>
    <col min="1809" max="2048" width="10.88671875" style="166"/>
    <col min="2049" max="2049" width="7.109375" style="166" bestFit="1" customWidth="1"/>
    <col min="2050" max="2050" width="5.33203125" style="166" bestFit="1" customWidth="1"/>
    <col min="2051" max="2051" width="43.6640625" style="166" customWidth="1"/>
    <col min="2052" max="2052" width="13.44140625" style="166" customWidth="1"/>
    <col min="2053" max="2053" width="10.109375" style="166" customWidth="1"/>
    <col min="2054" max="2054" width="10" style="166" customWidth="1"/>
    <col min="2055" max="2055" width="6.109375" style="166" bestFit="1" customWidth="1"/>
    <col min="2056" max="2056" width="4.6640625" style="166" customWidth="1"/>
    <col min="2057" max="2057" width="14.88671875" style="166" bestFit="1" customWidth="1"/>
    <col min="2058" max="2058" width="12.88671875" style="166" bestFit="1" customWidth="1"/>
    <col min="2059" max="2059" width="7.6640625" style="166" customWidth="1"/>
    <col min="2060" max="2060" width="18" style="166" customWidth="1"/>
    <col min="2061" max="2061" width="8.33203125" style="166" customWidth="1"/>
    <col min="2062" max="2062" width="16" style="166" customWidth="1"/>
    <col min="2063" max="2063" width="15.109375" style="166" bestFit="1" customWidth="1"/>
    <col min="2064" max="2064" width="14.109375" style="166" bestFit="1" customWidth="1"/>
    <col min="2065" max="2304" width="10.88671875" style="166"/>
    <col min="2305" max="2305" width="7.109375" style="166" bestFit="1" customWidth="1"/>
    <col min="2306" max="2306" width="5.33203125" style="166" bestFit="1" customWidth="1"/>
    <col min="2307" max="2307" width="43.6640625" style="166" customWidth="1"/>
    <col min="2308" max="2308" width="13.44140625" style="166" customWidth="1"/>
    <col min="2309" max="2309" width="10.109375" style="166" customWidth="1"/>
    <col min="2310" max="2310" width="10" style="166" customWidth="1"/>
    <col min="2311" max="2311" width="6.109375" style="166" bestFit="1" customWidth="1"/>
    <col min="2312" max="2312" width="4.6640625" style="166" customWidth="1"/>
    <col min="2313" max="2313" width="14.88671875" style="166" bestFit="1" customWidth="1"/>
    <col min="2314" max="2314" width="12.88671875" style="166" bestFit="1" customWidth="1"/>
    <col min="2315" max="2315" width="7.6640625" style="166" customWidth="1"/>
    <col min="2316" max="2316" width="18" style="166" customWidth="1"/>
    <col min="2317" max="2317" width="8.33203125" style="166" customWidth="1"/>
    <col min="2318" max="2318" width="16" style="166" customWidth="1"/>
    <col min="2319" max="2319" width="15.109375" style="166" bestFit="1" customWidth="1"/>
    <col min="2320" max="2320" width="14.109375" style="166" bestFit="1" customWidth="1"/>
    <col min="2321" max="2560" width="10.88671875" style="166"/>
    <col min="2561" max="2561" width="7.109375" style="166" bestFit="1" customWidth="1"/>
    <col min="2562" max="2562" width="5.33203125" style="166" bestFit="1" customWidth="1"/>
    <col min="2563" max="2563" width="43.6640625" style="166" customWidth="1"/>
    <col min="2564" max="2564" width="13.44140625" style="166" customWidth="1"/>
    <col min="2565" max="2565" width="10.109375" style="166" customWidth="1"/>
    <col min="2566" max="2566" width="10" style="166" customWidth="1"/>
    <col min="2567" max="2567" width="6.109375" style="166" bestFit="1" customWidth="1"/>
    <col min="2568" max="2568" width="4.6640625" style="166" customWidth="1"/>
    <col min="2569" max="2569" width="14.88671875" style="166" bestFit="1" customWidth="1"/>
    <col min="2570" max="2570" width="12.88671875" style="166" bestFit="1" customWidth="1"/>
    <col min="2571" max="2571" width="7.6640625" style="166" customWidth="1"/>
    <col min="2572" max="2572" width="18" style="166" customWidth="1"/>
    <col min="2573" max="2573" width="8.33203125" style="166" customWidth="1"/>
    <col min="2574" max="2574" width="16" style="166" customWidth="1"/>
    <col min="2575" max="2575" width="15.109375" style="166" bestFit="1" customWidth="1"/>
    <col min="2576" max="2576" width="14.109375" style="166" bestFit="1" customWidth="1"/>
    <col min="2577" max="2816" width="10.88671875" style="166"/>
    <col min="2817" max="2817" width="7.109375" style="166" bestFit="1" customWidth="1"/>
    <col min="2818" max="2818" width="5.33203125" style="166" bestFit="1" customWidth="1"/>
    <col min="2819" max="2819" width="43.6640625" style="166" customWidth="1"/>
    <col min="2820" max="2820" width="13.44140625" style="166" customWidth="1"/>
    <col min="2821" max="2821" width="10.109375" style="166" customWidth="1"/>
    <col min="2822" max="2822" width="10" style="166" customWidth="1"/>
    <col min="2823" max="2823" width="6.109375" style="166" bestFit="1" customWidth="1"/>
    <col min="2824" max="2824" width="4.6640625" style="166" customWidth="1"/>
    <col min="2825" max="2825" width="14.88671875" style="166" bestFit="1" customWidth="1"/>
    <col min="2826" max="2826" width="12.88671875" style="166" bestFit="1" customWidth="1"/>
    <col min="2827" max="2827" width="7.6640625" style="166" customWidth="1"/>
    <col min="2828" max="2828" width="18" style="166" customWidth="1"/>
    <col min="2829" max="2829" width="8.33203125" style="166" customWidth="1"/>
    <col min="2830" max="2830" width="16" style="166" customWidth="1"/>
    <col min="2831" max="2831" width="15.109375" style="166" bestFit="1" customWidth="1"/>
    <col min="2832" max="2832" width="14.109375" style="166" bestFit="1" customWidth="1"/>
    <col min="2833" max="3072" width="10.88671875" style="166"/>
    <col min="3073" max="3073" width="7.109375" style="166" bestFit="1" customWidth="1"/>
    <col min="3074" max="3074" width="5.33203125" style="166" bestFit="1" customWidth="1"/>
    <col min="3075" max="3075" width="43.6640625" style="166" customWidth="1"/>
    <col min="3076" max="3076" width="13.44140625" style="166" customWidth="1"/>
    <col min="3077" max="3077" width="10.109375" style="166" customWidth="1"/>
    <col min="3078" max="3078" width="10" style="166" customWidth="1"/>
    <col min="3079" max="3079" width="6.109375" style="166" bestFit="1" customWidth="1"/>
    <col min="3080" max="3080" width="4.6640625" style="166" customWidth="1"/>
    <col min="3081" max="3081" width="14.88671875" style="166" bestFit="1" customWidth="1"/>
    <col min="3082" max="3082" width="12.88671875" style="166" bestFit="1" customWidth="1"/>
    <col min="3083" max="3083" width="7.6640625" style="166" customWidth="1"/>
    <col min="3084" max="3084" width="18" style="166" customWidth="1"/>
    <col min="3085" max="3085" width="8.33203125" style="166" customWidth="1"/>
    <col min="3086" max="3086" width="16" style="166" customWidth="1"/>
    <col min="3087" max="3087" width="15.109375" style="166" bestFit="1" customWidth="1"/>
    <col min="3088" max="3088" width="14.109375" style="166" bestFit="1" customWidth="1"/>
    <col min="3089" max="3328" width="10.88671875" style="166"/>
    <col min="3329" max="3329" width="7.109375" style="166" bestFit="1" customWidth="1"/>
    <col min="3330" max="3330" width="5.33203125" style="166" bestFit="1" customWidth="1"/>
    <col min="3331" max="3331" width="43.6640625" style="166" customWidth="1"/>
    <col min="3332" max="3332" width="13.44140625" style="166" customWidth="1"/>
    <col min="3333" max="3333" width="10.109375" style="166" customWidth="1"/>
    <col min="3334" max="3334" width="10" style="166" customWidth="1"/>
    <col min="3335" max="3335" width="6.109375" style="166" bestFit="1" customWidth="1"/>
    <col min="3336" max="3336" width="4.6640625" style="166" customWidth="1"/>
    <col min="3337" max="3337" width="14.88671875" style="166" bestFit="1" customWidth="1"/>
    <col min="3338" max="3338" width="12.88671875" style="166" bestFit="1" customWidth="1"/>
    <col min="3339" max="3339" width="7.6640625" style="166" customWidth="1"/>
    <col min="3340" max="3340" width="18" style="166" customWidth="1"/>
    <col min="3341" max="3341" width="8.33203125" style="166" customWidth="1"/>
    <col min="3342" max="3342" width="16" style="166" customWidth="1"/>
    <col min="3343" max="3343" width="15.109375" style="166" bestFit="1" customWidth="1"/>
    <col min="3344" max="3344" width="14.109375" style="166" bestFit="1" customWidth="1"/>
    <col min="3345" max="3584" width="10.88671875" style="166"/>
    <col min="3585" max="3585" width="7.109375" style="166" bestFit="1" customWidth="1"/>
    <col min="3586" max="3586" width="5.33203125" style="166" bestFit="1" customWidth="1"/>
    <col min="3587" max="3587" width="43.6640625" style="166" customWidth="1"/>
    <col min="3588" max="3588" width="13.44140625" style="166" customWidth="1"/>
    <col min="3589" max="3589" width="10.109375" style="166" customWidth="1"/>
    <col min="3590" max="3590" width="10" style="166" customWidth="1"/>
    <col min="3591" max="3591" width="6.109375" style="166" bestFit="1" customWidth="1"/>
    <col min="3592" max="3592" width="4.6640625" style="166" customWidth="1"/>
    <col min="3593" max="3593" width="14.88671875" style="166" bestFit="1" customWidth="1"/>
    <col min="3594" max="3594" width="12.88671875" style="166" bestFit="1" customWidth="1"/>
    <col min="3595" max="3595" width="7.6640625" style="166" customWidth="1"/>
    <col min="3596" max="3596" width="18" style="166" customWidth="1"/>
    <col min="3597" max="3597" width="8.33203125" style="166" customWidth="1"/>
    <col min="3598" max="3598" width="16" style="166" customWidth="1"/>
    <col min="3599" max="3599" width="15.109375" style="166" bestFit="1" customWidth="1"/>
    <col min="3600" max="3600" width="14.109375" style="166" bestFit="1" customWidth="1"/>
    <col min="3601" max="3840" width="10.88671875" style="166"/>
    <col min="3841" max="3841" width="7.109375" style="166" bestFit="1" customWidth="1"/>
    <col min="3842" max="3842" width="5.33203125" style="166" bestFit="1" customWidth="1"/>
    <col min="3843" max="3843" width="43.6640625" style="166" customWidth="1"/>
    <col min="3844" max="3844" width="13.44140625" style="166" customWidth="1"/>
    <col min="3845" max="3845" width="10.109375" style="166" customWidth="1"/>
    <col min="3846" max="3846" width="10" style="166" customWidth="1"/>
    <col min="3847" max="3847" width="6.109375" style="166" bestFit="1" customWidth="1"/>
    <col min="3848" max="3848" width="4.6640625" style="166" customWidth="1"/>
    <col min="3849" max="3849" width="14.88671875" style="166" bestFit="1" customWidth="1"/>
    <col min="3850" max="3850" width="12.88671875" style="166" bestFit="1" customWidth="1"/>
    <col min="3851" max="3851" width="7.6640625" style="166" customWidth="1"/>
    <col min="3852" max="3852" width="18" style="166" customWidth="1"/>
    <col min="3853" max="3853" width="8.33203125" style="166" customWidth="1"/>
    <col min="3854" max="3854" width="16" style="166" customWidth="1"/>
    <col min="3855" max="3855" width="15.109375" style="166" bestFit="1" customWidth="1"/>
    <col min="3856" max="3856" width="14.109375" style="166" bestFit="1" customWidth="1"/>
    <col min="3857" max="4096" width="10.88671875" style="166"/>
    <col min="4097" max="4097" width="7.109375" style="166" bestFit="1" customWidth="1"/>
    <col min="4098" max="4098" width="5.33203125" style="166" bestFit="1" customWidth="1"/>
    <col min="4099" max="4099" width="43.6640625" style="166" customWidth="1"/>
    <col min="4100" max="4100" width="13.44140625" style="166" customWidth="1"/>
    <col min="4101" max="4101" width="10.109375" style="166" customWidth="1"/>
    <col min="4102" max="4102" width="10" style="166" customWidth="1"/>
    <col min="4103" max="4103" width="6.109375" style="166" bestFit="1" customWidth="1"/>
    <col min="4104" max="4104" width="4.6640625" style="166" customWidth="1"/>
    <col min="4105" max="4105" width="14.88671875" style="166" bestFit="1" customWidth="1"/>
    <col min="4106" max="4106" width="12.88671875" style="166" bestFit="1" customWidth="1"/>
    <col min="4107" max="4107" width="7.6640625" style="166" customWidth="1"/>
    <col min="4108" max="4108" width="18" style="166" customWidth="1"/>
    <col min="4109" max="4109" width="8.33203125" style="166" customWidth="1"/>
    <col min="4110" max="4110" width="16" style="166" customWidth="1"/>
    <col min="4111" max="4111" width="15.109375" style="166" bestFit="1" customWidth="1"/>
    <col min="4112" max="4112" width="14.109375" style="166" bestFit="1" customWidth="1"/>
    <col min="4113" max="4352" width="10.88671875" style="166"/>
    <col min="4353" max="4353" width="7.109375" style="166" bestFit="1" customWidth="1"/>
    <col min="4354" max="4354" width="5.33203125" style="166" bestFit="1" customWidth="1"/>
    <col min="4355" max="4355" width="43.6640625" style="166" customWidth="1"/>
    <col min="4356" max="4356" width="13.44140625" style="166" customWidth="1"/>
    <col min="4357" max="4357" width="10.109375" style="166" customWidth="1"/>
    <col min="4358" max="4358" width="10" style="166" customWidth="1"/>
    <col min="4359" max="4359" width="6.109375" style="166" bestFit="1" customWidth="1"/>
    <col min="4360" max="4360" width="4.6640625" style="166" customWidth="1"/>
    <col min="4361" max="4361" width="14.88671875" style="166" bestFit="1" customWidth="1"/>
    <col min="4362" max="4362" width="12.88671875" style="166" bestFit="1" customWidth="1"/>
    <col min="4363" max="4363" width="7.6640625" style="166" customWidth="1"/>
    <col min="4364" max="4364" width="18" style="166" customWidth="1"/>
    <col min="4365" max="4365" width="8.33203125" style="166" customWidth="1"/>
    <col min="4366" max="4366" width="16" style="166" customWidth="1"/>
    <col min="4367" max="4367" width="15.109375" style="166" bestFit="1" customWidth="1"/>
    <col min="4368" max="4368" width="14.109375" style="166" bestFit="1" customWidth="1"/>
    <col min="4369" max="4608" width="10.88671875" style="166"/>
    <col min="4609" max="4609" width="7.109375" style="166" bestFit="1" customWidth="1"/>
    <col min="4610" max="4610" width="5.33203125" style="166" bestFit="1" customWidth="1"/>
    <col min="4611" max="4611" width="43.6640625" style="166" customWidth="1"/>
    <col min="4612" max="4612" width="13.44140625" style="166" customWidth="1"/>
    <col min="4613" max="4613" width="10.109375" style="166" customWidth="1"/>
    <col min="4614" max="4614" width="10" style="166" customWidth="1"/>
    <col min="4615" max="4615" width="6.109375" style="166" bestFit="1" customWidth="1"/>
    <col min="4616" max="4616" width="4.6640625" style="166" customWidth="1"/>
    <col min="4617" max="4617" width="14.88671875" style="166" bestFit="1" customWidth="1"/>
    <col min="4618" max="4618" width="12.88671875" style="166" bestFit="1" customWidth="1"/>
    <col min="4619" max="4619" width="7.6640625" style="166" customWidth="1"/>
    <col min="4620" max="4620" width="18" style="166" customWidth="1"/>
    <col min="4621" max="4621" width="8.33203125" style="166" customWidth="1"/>
    <col min="4622" max="4622" width="16" style="166" customWidth="1"/>
    <col min="4623" max="4623" width="15.109375" style="166" bestFit="1" customWidth="1"/>
    <col min="4624" max="4624" width="14.109375" style="166" bestFit="1" customWidth="1"/>
    <col min="4625" max="4864" width="10.88671875" style="166"/>
    <col min="4865" max="4865" width="7.109375" style="166" bestFit="1" customWidth="1"/>
    <col min="4866" max="4866" width="5.33203125" style="166" bestFit="1" customWidth="1"/>
    <col min="4867" max="4867" width="43.6640625" style="166" customWidth="1"/>
    <col min="4868" max="4868" width="13.44140625" style="166" customWidth="1"/>
    <col min="4869" max="4869" width="10.109375" style="166" customWidth="1"/>
    <col min="4870" max="4870" width="10" style="166" customWidth="1"/>
    <col min="4871" max="4871" width="6.109375" style="166" bestFit="1" customWidth="1"/>
    <col min="4872" max="4872" width="4.6640625" style="166" customWidth="1"/>
    <col min="4873" max="4873" width="14.88671875" style="166" bestFit="1" customWidth="1"/>
    <col min="4874" max="4874" width="12.88671875" style="166" bestFit="1" customWidth="1"/>
    <col min="4875" max="4875" width="7.6640625" style="166" customWidth="1"/>
    <col min="4876" max="4876" width="18" style="166" customWidth="1"/>
    <col min="4877" max="4877" width="8.33203125" style="166" customWidth="1"/>
    <col min="4878" max="4878" width="16" style="166" customWidth="1"/>
    <col min="4879" max="4879" width="15.109375" style="166" bestFit="1" customWidth="1"/>
    <col min="4880" max="4880" width="14.109375" style="166" bestFit="1" customWidth="1"/>
    <col min="4881" max="5120" width="10.88671875" style="166"/>
    <col min="5121" max="5121" width="7.109375" style="166" bestFit="1" customWidth="1"/>
    <col min="5122" max="5122" width="5.33203125" style="166" bestFit="1" customWidth="1"/>
    <col min="5123" max="5123" width="43.6640625" style="166" customWidth="1"/>
    <col min="5124" max="5124" width="13.44140625" style="166" customWidth="1"/>
    <col min="5125" max="5125" width="10.109375" style="166" customWidth="1"/>
    <col min="5126" max="5126" width="10" style="166" customWidth="1"/>
    <col min="5127" max="5127" width="6.109375" style="166" bestFit="1" customWidth="1"/>
    <col min="5128" max="5128" width="4.6640625" style="166" customWidth="1"/>
    <col min="5129" max="5129" width="14.88671875" style="166" bestFit="1" customWidth="1"/>
    <col min="5130" max="5130" width="12.88671875" style="166" bestFit="1" customWidth="1"/>
    <col min="5131" max="5131" width="7.6640625" style="166" customWidth="1"/>
    <col min="5132" max="5132" width="18" style="166" customWidth="1"/>
    <col min="5133" max="5133" width="8.33203125" style="166" customWidth="1"/>
    <col min="5134" max="5134" width="16" style="166" customWidth="1"/>
    <col min="5135" max="5135" width="15.109375" style="166" bestFit="1" customWidth="1"/>
    <col min="5136" max="5136" width="14.109375" style="166" bestFit="1" customWidth="1"/>
    <col min="5137" max="5376" width="10.88671875" style="166"/>
    <col min="5377" max="5377" width="7.109375" style="166" bestFit="1" customWidth="1"/>
    <col min="5378" max="5378" width="5.33203125" style="166" bestFit="1" customWidth="1"/>
    <col min="5379" max="5379" width="43.6640625" style="166" customWidth="1"/>
    <col min="5380" max="5380" width="13.44140625" style="166" customWidth="1"/>
    <col min="5381" max="5381" width="10.109375" style="166" customWidth="1"/>
    <col min="5382" max="5382" width="10" style="166" customWidth="1"/>
    <col min="5383" max="5383" width="6.109375" style="166" bestFit="1" customWidth="1"/>
    <col min="5384" max="5384" width="4.6640625" style="166" customWidth="1"/>
    <col min="5385" max="5385" width="14.88671875" style="166" bestFit="1" customWidth="1"/>
    <col min="5386" max="5386" width="12.88671875" style="166" bestFit="1" customWidth="1"/>
    <col min="5387" max="5387" width="7.6640625" style="166" customWidth="1"/>
    <col min="5388" max="5388" width="18" style="166" customWidth="1"/>
    <col min="5389" max="5389" width="8.33203125" style="166" customWidth="1"/>
    <col min="5390" max="5390" width="16" style="166" customWidth="1"/>
    <col min="5391" max="5391" width="15.109375" style="166" bestFit="1" customWidth="1"/>
    <col min="5392" max="5392" width="14.109375" style="166" bestFit="1" customWidth="1"/>
    <col min="5393" max="5632" width="10.88671875" style="166"/>
    <col min="5633" max="5633" width="7.109375" style="166" bestFit="1" customWidth="1"/>
    <col min="5634" max="5634" width="5.33203125" style="166" bestFit="1" customWidth="1"/>
    <col min="5635" max="5635" width="43.6640625" style="166" customWidth="1"/>
    <col min="5636" max="5636" width="13.44140625" style="166" customWidth="1"/>
    <col min="5637" max="5637" width="10.109375" style="166" customWidth="1"/>
    <col min="5638" max="5638" width="10" style="166" customWidth="1"/>
    <col min="5639" max="5639" width="6.109375" style="166" bestFit="1" customWidth="1"/>
    <col min="5640" max="5640" width="4.6640625" style="166" customWidth="1"/>
    <col min="5641" max="5641" width="14.88671875" style="166" bestFit="1" customWidth="1"/>
    <col min="5642" max="5642" width="12.88671875" style="166" bestFit="1" customWidth="1"/>
    <col min="5643" max="5643" width="7.6640625" style="166" customWidth="1"/>
    <col min="5644" max="5644" width="18" style="166" customWidth="1"/>
    <col min="5645" max="5645" width="8.33203125" style="166" customWidth="1"/>
    <col min="5646" max="5646" width="16" style="166" customWidth="1"/>
    <col min="5647" max="5647" width="15.109375" style="166" bestFit="1" customWidth="1"/>
    <col min="5648" max="5648" width="14.109375" style="166" bestFit="1" customWidth="1"/>
    <col min="5649" max="5888" width="10.88671875" style="166"/>
    <col min="5889" max="5889" width="7.109375" style="166" bestFit="1" customWidth="1"/>
    <col min="5890" max="5890" width="5.33203125" style="166" bestFit="1" customWidth="1"/>
    <col min="5891" max="5891" width="43.6640625" style="166" customWidth="1"/>
    <col min="5892" max="5892" width="13.44140625" style="166" customWidth="1"/>
    <col min="5893" max="5893" width="10.109375" style="166" customWidth="1"/>
    <col min="5894" max="5894" width="10" style="166" customWidth="1"/>
    <col min="5895" max="5895" width="6.109375" style="166" bestFit="1" customWidth="1"/>
    <col min="5896" max="5896" width="4.6640625" style="166" customWidth="1"/>
    <col min="5897" max="5897" width="14.88671875" style="166" bestFit="1" customWidth="1"/>
    <col min="5898" max="5898" width="12.88671875" style="166" bestFit="1" customWidth="1"/>
    <col min="5899" max="5899" width="7.6640625" style="166" customWidth="1"/>
    <col min="5900" max="5900" width="18" style="166" customWidth="1"/>
    <col min="5901" max="5901" width="8.33203125" style="166" customWidth="1"/>
    <col min="5902" max="5902" width="16" style="166" customWidth="1"/>
    <col min="5903" max="5903" width="15.109375" style="166" bestFit="1" customWidth="1"/>
    <col min="5904" max="5904" width="14.109375" style="166" bestFit="1" customWidth="1"/>
    <col min="5905" max="6144" width="10.88671875" style="166"/>
    <col min="6145" max="6145" width="7.109375" style="166" bestFit="1" customWidth="1"/>
    <col min="6146" max="6146" width="5.33203125" style="166" bestFit="1" customWidth="1"/>
    <col min="6147" max="6147" width="43.6640625" style="166" customWidth="1"/>
    <col min="6148" max="6148" width="13.44140625" style="166" customWidth="1"/>
    <col min="6149" max="6149" width="10.109375" style="166" customWidth="1"/>
    <col min="6150" max="6150" width="10" style="166" customWidth="1"/>
    <col min="6151" max="6151" width="6.109375" style="166" bestFit="1" customWidth="1"/>
    <col min="6152" max="6152" width="4.6640625" style="166" customWidth="1"/>
    <col min="6153" max="6153" width="14.88671875" style="166" bestFit="1" customWidth="1"/>
    <col min="6154" max="6154" width="12.88671875" style="166" bestFit="1" customWidth="1"/>
    <col min="6155" max="6155" width="7.6640625" style="166" customWidth="1"/>
    <col min="6156" max="6156" width="18" style="166" customWidth="1"/>
    <col min="6157" max="6157" width="8.33203125" style="166" customWidth="1"/>
    <col min="6158" max="6158" width="16" style="166" customWidth="1"/>
    <col min="6159" max="6159" width="15.109375" style="166" bestFit="1" customWidth="1"/>
    <col min="6160" max="6160" width="14.109375" style="166" bestFit="1" customWidth="1"/>
    <col min="6161" max="6400" width="10.88671875" style="166"/>
    <col min="6401" max="6401" width="7.109375" style="166" bestFit="1" customWidth="1"/>
    <col min="6402" max="6402" width="5.33203125" style="166" bestFit="1" customWidth="1"/>
    <col min="6403" max="6403" width="43.6640625" style="166" customWidth="1"/>
    <col min="6404" max="6404" width="13.44140625" style="166" customWidth="1"/>
    <col min="6405" max="6405" width="10.109375" style="166" customWidth="1"/>
    <col min="6406" max="6406" width="10" style="166" customWidth="1"/>
    <col min="6407" max="6407" width="6.109375" style="166" bestFit="1" customWidth="1"/>
    <col min="6408" max="6408" width="4.6640625" style="166" customWidth="1"/>
    <col min="6409" max="6409" width="14.88671875" style="166" bestFit="1" customWidth="1"/>
    <col min="6410" max="6410" width="12.88671875" style="166" bestFit="1" customWidth="1"/>
    <col min="6411" max="6411" width="7.6640625" style="166" customWidth="1"/>
    <col min="6412" max="6412" width="18" style="166" customWidth="1"/>
    <col min="6413" max="6413" width="8.33203125" style="166" customWidth="1"/>
    <col min="6414" max="6414" width="16" style="166" customWidth="1"/>
    <col min="6415" max="6415" width="15.109375" style="166" bestFit="1" customWidth="1"/>
    <col min="6416" max="6416" width="14.109375" style="166" bestFit="1" customWidth="1"/>
    <col min="6417" max="6656" width="10.88671875" style="166"/>
    <col min="6657" max="6657" width="7.109375" style="166" bestFit="1" customWidth="1"/>
    <col min="6658" max="6658" width="5.33203125" style="166" bestFit="1" customWidth="1"/>
    <col min="6659" max="6659" width="43.6640625" style="166" customWidth="1"/>
    <col min="6660" max="6660" width="13.44140625" style="166" customWidth="1"/>
    <col min="6661" max="6661" width="10.109375" style="166" customWidth="1"/>
    <col min="6662" max="6662" width="10" style="166" customWidth="1"/>
    <col min="6663" max="6663" width="6.109375" style="166" bestFit="1" customWidth="1"/>
    <col min="6664" max="6664" width="4.6640625" style="166" customWidth="1"/>
    <col min="6665" max="6665" width="14.88671875" style="166" bestFit="1" customWidth="1"/>
    <col min="6666" max="6666" width="12.88671875" style="166" bestFit="1" customWidth="1"/>
    <col min="6667" max="6667" width="7.6640625" style="166" customWidth="1"/>
    <col min="6668" max="6668" width="18" style="166" customWidth="1"/>
    <col min="6669" max="6669" width="8.33203125" style="166" customWidth="1"/>
    <col min="6670" max="6670" width="16" style="166" customWidth="1"/>
    <col min="6671" max="6671" width="15.109375" style="166" bestFit="1" customWidth="1"/>
    <col min="6672" max="6672" width="14.109375" style="166" bestFit="1" customWidth="1"/>
    <col min="6673" max="6912" width="10.88671875" style="166"/>
    <col min="6913" max="6913" width="7.109375" style="166" bestFit="1" customWidth="1"/>
    <col min="6914" max="6914" width="5.33203125" style="166" bestFit="1" customWidth="1"/>
    <col min="6915" max="6915" width="43.6640625" style="166" customWidth="1"/>
    <col min="6916" max="6916" width="13.44140625" style="166" customWidth="1"/>
    <col min="6917" max="6917" width="10.109375" style="166" customWidth="1"/>
    <col min="6918" max="6918" width="10" style="166" customWidth="1"/>
    <col min="6919" max="6919" width="6.109375" style="166" bestFit="1" customWidth="1"/>
    <col min="6920" max="6920" width="4.6640625" style="166" customWidth="1"/>
    <col min="6921" max="6921" width="14.88671875" style="166" bestFit="1" customWidth="1"/>
    <col min="6922" max="6922" width="12.88671875" style="166" bestFit="1" customWidth="1"/>
    <col min="6923" max="6923" width="7.6640625" style="166" customWidth="1"/>
    <col min="6924" max="6924" width="18" style="166" customWidth="1"/>
    <col min="6925" max="6925" width="8.33203125" style="166" customWidth="1"/>
    <col min="6926" max="6926" width="16" style="166" customWidth="1"/>
    <col min="6927" max="6927" width="15.109375" style="166" bestFit="1" customWidth="1"/>
    <col min="6928" max="6928" width="14.109375" style="166" bestFit="1" customWidth="1"/>
    <col min="6929" max="7168" width="10.88671875" style="166"/>
    <col min="7169" max="7169" width="7.109375" style="166" bestFit="1" customWidth="1"/>
    <col min="7170" max="7170" width="5.33203125" style="166" bestFit="1" customWidth="1"/>
    <col min="7171" max="7171" width="43.6640625" style="166" customWidth="1"/>
    <col min="7172" max="7172" width="13.44140625" style="166" customWidth="1"/>
    <col min="7173" max="7173" width="10.109375" style="166" customWidth="1"/>
    <col min="7174" max="7174" width="10" style="166" customWidth="1"/>
    <col min="7175" max="7175" width="6.109375" style="166" bestFit="1" customWidth="1"/>
    <col min="7176" max="7176" width="4.6640625" style="166" customWidth="1"/>
    <col min="7177" max="7177" width="14.88671875" style="166" bestFit="1" customWidth="1"/>
    <col min="7178" max="7178" width="12.88671875" style="166" bestFit="1" customWidth="1"/>
    <col min="7179" max="7179" width="7.6640625" style="166" customWidth="1"/>
    <col min="7180" max="7180" width="18" style="166" customWidth="1"/>
    <col min="7181" max="7181" width="8.33203125" style="166" customWidth="1"/>
    <col min="7182" max="7182" width="16" style="166" customWidth="1"/>
    <col min="7183" max="7183" width="15.109375" style="166" bestFit="1" customWidth="1"/>
    <col min="7184" max="7184" width="14.109375" style="166" bestFit="1" customWidth="1"/>
    <col min="7185" max="7424" width="10.88671875" style="166"/>
    <col min="7425" max="7425" width="7.109375" style="166" bestFit="1" customWidth="1"/>
    <col min="7426" max="7426" width="5.33203125" style="166" bestFit="1" customWidth="1"/>
    <col min="7427" max="7427" width="43.6640625" style="166" customWidth="1"/>
    <col min="7428" max="7428" width="13.44140625" style="166" customWidth="1"/>
    <col min="7429" max="7429" width="10.109375" style="166" customWidth="1"/>
    <col min="7430" max="7430" width="10" style="166" customWidth="1"/>
    <col min="7431" max="7431" width="6.109375" style="166" bestFit="1" customWidth="1"/>
    <col min="7432" max="7432" width="4.6640625" style="166" customWidth="1"/>
    <col min="7433" max="7433" width="14.88671875" style="166" bestFit="1" customWidth="1"/>
    <col min="7434" max="7434" width="12.88671875" style="166" bestFit="1" customWidth="1"/>
    <col min="7435" max="7435" width="7.6640625" style="166" customWidth="1"/>
    <col min="7436" max="7436" width="18" style="166" customWidth="1"/>
    <col min="7437" max="7437" width="8.33203125" style="166" customWidth="1"/>
    <col min="7438" max="7438" width="16" style="166" customWidth="1"/>
    <col min="7439" max="7439" width="15.109375" style="166" bestFit="1" customWidth="1"/>
    <col min="7440" max="7440" width="14.109375" style="166" bestFit="1" customWidth="1"/>
    <col min="7441" max="7680" width="10.88671875" style="166"/>
    <col min="7681" max="7681" width="7.109375" style="166" bestFit="1" customWidth="1"/>
    <col min="7682" max="7682" width="5.33203125" style="166" bestFit="1" customWidth="1"/>
    <col min="7683" max="7683" width="43.6640625" style="166" customWidth="1"/>
    <col min="7684" max="7684" width="13.44140625" style="166" customWidth="1"/>
    <col min="7685" max="7685" width="10.109375" style="166" customWidth="1"/>
    <col min="7686" max="7686" width="10" style="166" customWidth="1"/>
    <col min="7687" max="7687" width="6.109375" style="166" bestFit="1" customWidth="1"/>
    <col min="7688" max="7688" width="4.6640625" style="166" customWidth="1"/>
    <col min="7689" max="7689" width="14.88671875" style="166" bestFit="1" customWidth="1"/>
    <col min="7690" max="7690" width="12.88671875" style="166" bestFit="1" customWidth="1"/>
    <col min="7691" max="7691" width="7.6640625" style="166" customWidth="1"/>
    <col min="7692" max="7692" width="18" style="166" customWidth="1"/>
    <col min="7693" max="7693" width="8.33203125" style="166" customWidth="1"/>
    <col min="7694" max="7694" width="16" style="166" customWidth="1"/>
    <col min="7695" max="7695" width="15.109375" style="166" bestFit="1" customWidth="1"/>
    <col min="7696" max="7696" width="14.109375" style="166" bestFit="1" customWidth="1"/>
    <col min="7697" max="7936" width="10.88671875" style="166"/>
    <col min="7937" max="7937" width="7.109375" style="166" bestFit="1" customWidth="1"/>
    <col min="7938" max="7938" width="5.33203125" style="166" bestFit="1" customWidth="1"/>
    <col min="7939" max="7939" width="43.6640625" style="166" customWidth="1"/>
    <col min="7940" max="7940" width="13.44140625" style="166" customWidth="1"/>
    <col min="7941" max="7941" width="10.109375" style="166" customWidth="1"/>
    <col min="7942" max="7942" width="10" style="166" customWidth="1"/>
    <col min="7943" max="7943" width="6.109375" style="166" bestFit="1" customWidth="1"/>
    <col min="7944" max="7944" width="4.6640625" style="166" customWidth="1"/>
    <col min="7945" max="7945" width="14.88671875" style="166" bestFit="1" customWidth="1"/>
    <col min="7946" max="7946" width="12.88671875" style="166" bestFit="1" customWidth="1"/>
    <col min="7947" max="7947" width="7.6640625" style="166" customWidth="1"/>
    <col min="7948" max="7948" width="18" style="166" customWidth="1"/>
    <col min="7949" max="7949" width="8.33203125" style="166" customWidth="1"/>
    <col min="7950" max="7950" width="16" style="166" customWidth="1"/>
    <col min="7951" max="7951" width="15.109375" style="166" bestFit="1" customWidth="1"/>
    <col min="7952" max="7952" width="14.109375" style="166" bestFit="1" customWidth="1"/>
    <col min="7953" max="8192" width="10.88671875" style="166"/>
    <col min="8193" max="8193" width="7.109375" style="166" bestFit="1" customWidth="1"/>
    <col min="8194" max="8194" width="5.33203125" style="166" bestFit="1" customWidth="1"/>
    <col min="8195" max="8195" width="43.6640625" style="166" customWidth="1"/>
    <col min="8196" max="8196" width="13.44140625" style="166" customWidth="1"/>
    <col min="8197" max="8197" width="10.109375" style="166" customWidth="1"/>
    <col min="8198" max="8198" width="10" style="166" customWidth="1"/>
    <col min="8199" max="8199" width="6.109375" style="166" bestFit="1" customWidth="1"/>
    <col min="8200" max="8200" width="4.6640625" style="166" customWidth="1"/>
    <col min="8201" max="8201" width="14.88671875" style="166" bestFit="1" customWidth="1"/>
    <col min="8202" max="8202" width="12.88671875" style="166" bestFit="1" customWidth="1"/>
    <col min="8203" max="8203" width="7.6640625" style="166" customWidth="1"/>
    <col min="8204" max="8204" width="18" style="166" customWidth="1"/>
    <col min="8205" max="8205" width="8.33203125" style="166" customWidth="1"/>
    <col min="8206" max="8206" width="16" style="166" customWidth="1"/>
    <col min="8207" max="8207" width="15.109375" style="166" bestFit="1" customWidth="1"/>
    <col min="8208" max="8208" width="14.109375" style="166" bestFit="1" customWidth="1"/>
    <col min="8209" max="8448" width="10.88671875" style="166"/>
    <col min="8449" max="8449" width="7.109375" style="166" bestFit="1" customWidth="1"/>
    <col min="8450" max="8450" width="5.33203125" style="166" bestFit="1" customWidth="1"/>
    <col min="8451" max="8451" width="43.6640625" style="166" customWidth="1"/>
    <col min="8452" max="8452" width="13.44140625" style="166" customWidth="1"/>
    <col min="8453" max="8453" width="10.109375" style="166" customWidth="1"/>
    <col min="8454" max="8454" width="10" style="166" customWidth="1"/>
    <col min="8455" max="8455" width="6.109375" style="166" bestFit="1" customWidth="1"/>
    <col min="8456" max="8456" width="4.6640625" style="166" customWidth="1"/>
    <col min="8457" max="8457" width="14.88671875" style="166" bestFit="1" customWidth="1"/>
    <col min="8458" max="8458" width="12.88671875" style="166" bestFit="1" customWidth="1"/>
    <col min="8459" max="8459" width="7.6640625" style="166" customWidth="1"/>
    <col min="8460" max="8460" width="18" style="166" customWidth="1"/>
    <col min="8461" max="8461" width="8.33203125" style="166" customWidth="1"/>
    <col min="8462" max="8462" width="16" style="166" customWidth="1"/>
    <col min="8463" max="8463" width="15.109375" style="166" bestFit="1" customWidth="1"/>
    <col min="8464" max="8464" width="14.109375" style="166" bestFit="1" customWidth="1"/>
    <col min="8465" max="8704" width="10.88671875" style="166"/>
    <col min="8705" max="8705" width="7.109375" style="166" bestFit="1" customWidth="1"/>
    <col min="8706" max="8706" width="5.33203125" style="166" bestFit="1" customWidth="1"/>
    <col min="8707" max="8707" width="43.6640625" style="166" customWidth="1"/>
    <col min="8708" max="8708" width="13.44140625" style="166" customWidth="1"/>
    <col min="8709" max="8709" width="10.109375" style="166" customWidth="1"/>
    <col min="8710" max="8710" width="10" style="166" customWidth="1"/>
    <col min="8711" max="8711" width="6.109375" style="166" bestFit="1" customWidth="1"/>
    <col min="8712" max="8712" width="4.6640625" style="166" customWidth="1"/>
    <col min="8713" max="8713" width="14.88671875" style="166" bestFit="1" customWidth="1"/>
    <col min="8714" max="8714" width="12.88671875" style="166" bestFit="1" customWidth="1"/>
    <col min="8715" max="8715" width="7.6640625" style="166" customWidth="1"/>
    <col min="8716" max="8716" width="18" style="166" customWidth="1"/>
    <col min="8717" max="8717" width="8.33203125" style="166" customWidth="1"/>
    <col min="8718" max="8718" width="16" style="166" customWidth="1"/>
    <col min="8719" max="8719" width="15.109375" style="166" bestFit="1" customWidth="1"/>
    <col min="8720" max="8720" width="14.109375" style="166" bestFit="1" customWidth="1"/>
    <col min="8721" max="8960" width="10.88671875" style="166"/>
    <col min="8961" max="8961" width="7.109375" style="166" bestFit="1" customWidth="1"/>
    <col min="8962" max="8962" width="5.33203125" style="166" bestFit="1" customWidth="1"/>
    <col min="8963" max="8963" width="43.6640625" style="166" customWidth="1"/>
    <col min="8964" max="8964" width="13.44140625" style="166" customWidth="1"/>
    <col min="8965" max="8965" width="10.109375" style="166" customWidth="1"/>
    <col min="8966" max="8966" width="10" style="166" customWidth="1"/>
    <col min="8967" max="8967" width="6.109375" style="166" bestFit="1" customWidth="1"/>
    <col min="8968" max="8968" width="4.6640625" style="166" customWidth="1"/>
    <col min="8969" max="8969" width="14.88671875" style="166" bestFit="1" customWidth="1"/>
    <col min="8970" max="8970" width="12.88671875" style="166" bestFit="1" customWidth="1"/>
    <col min="8971" max="8971" width="7.6640625" style="166" customWidth="1"/>
    <col min="8972" max="8972" width="18" style="166" customWidth="1"/>
    <col min="8973" max="8973" width="8.33203125" style="166" customWidth="1"/>
    <col min="8974" max="8974" width="16" style="166" customWidth="1"/>
    <col min="8975" max="8975" width="15.109375" style="166" bestFit="1" customWidth="1"/>
    <col min="8976" max="8976" width="14.109375" style="166" bestFit="1" customWidth="1"/>
    <col min="8977" max="9216" width="10.88671875" style="166"/>
    <col min="9217" max="9217" width="7.109375" style="166" bestFit="1" customWidth="1"/>
    <col min="9218" max="9218" width="5.33203125" style="166" bestFit="1" customWidth="1"/>
    <col min="9219" max="9219" width="43.6640625" style="166" customWidth="1"/>
    <col min="9220" max="9220" width="13.44140625" style="166" customWidth="1"/>
    <col min="9221" max="9221" width="10.109375" style="166" customWidth="1"/>
    <col min="9222" max="9222" width="10" style="166" customWidth="1"/>
    <col min="9223" max="9223" width="6.109375" style="166" bestFit="1" customWidth="1"/>
    <col min="9224" max="9224" width="4.6640625" style="166" customWidth="1"/>
    <col min="9225" max="9225" width="14.88671875" style="166" bestFit="1" customWidth="1"/>
    <col min="9226" max="9226" width="12.88671875" style="166" bestFit="1" customWidth="1"/>
    <col min="9227" max="9227" width="7.6640625" style="166" customWidth="1"/>
    <col min="9228" max="9228" width="18" style="166" customWidth="1"/>
    <col min="9229" max="9229" width="8.33203125" style="166" customWidth="1"/>
    <col min="9230" max="9230" width="16" style="166" customWidth="1"/>
    <col min="9231" max="9231" width="15.109375" style="166" bestFit="1" customWidth="1"/>
    <col min="9232" max="9232" width="14.109375" style="166" bestFit="1" customWidth="1"/>
    <col min="9233" max="9472" width="10.88671875" style="166"/>
    <col min="9473" max="9473" width="7.109375" style="166" bestFit="1" customWidth="1"/>
    <col min="9474" max="9474" width="5.33203125" style="166" bestFit="1" customWidth="1"/>
    <col min="9475" max="9475" width="43.6640625" style="166" customWidth="1"/>
    <col min="9476" max="9476" width="13.44140625" style="166" customWidth="1"/>
    <col min="9477" max="9477" width="10.109375" style="166" customWidth="1"/>
    <col min="9478" max="9478" width="10" style="166" customWidth="1"/>
    <col min="9479" max="9479" width="6.109375" style="166" bestFit="1" customWidth="1"/>
    <col min="9480" max="9480" width="4.6640625" style="166" customWidth="1"/>
    <col min="9481" max="9481" width="14.88671875" style="166" bestFit="1" customWidth="1"/>
    <col min="9482" max="9482" width="12.88671875" style="166" bestFit="1" customWidth="1"/>
    <col min="9483" max="9483" width="7.6640625" style="166" customWidth="1"/>
    <col min="9484" max="9484" width="18" style="166" customWidth="1"/>
    <col min="9485" max="9485" width="8.33203125" style="166" customWidth="1"/>
    <col min="9486" max="9486" width="16" style="166" customWidth="1"/>
    <col min="9487" max="9487" width="15.109375" style="166" bestFit="1" customWidth="1"/>
    <col min="9488" max="9488" width="14.109375" style="166" bestFit="1" customWidth="1"/>
    <col min="9489" max="9728" width="10.88671875" style="166"/>
    <col min="9729" max="9729" width="7.109375" style="166" bestFit="1" customWidth="1"/>
    <col min="9730" max="9730" width="5.33203125" style="166" bestFit="1" customWidth="1"/>
    <col min="9731" max="9731" width="43.6640625" style="166" customWidth="1"/>
    <col min="9732" max="9732" width="13.44140625" style="166" customWidth="1"/>
    <col min="9733" max="9733" width="10.109375" style="166" customWidth="1"/>
    <col min="9734" max="9734" width="10" style="166" customWidth="1"/>
    <col min="9735" max="9735" width="6.109375" style="166" bestFit="1" customWidth="1"/>
    <col min="9736" max="9736" width="4.6640625" style="166" customWidth="1"/>
    <col min="9737" max="9737" width="14.88671875" style="166" bestFit="1" customWidth="1"/>
    <col min="9738" max="9738" width="12.88671875" style="166" bestFit="1" customWidth="1"/>
    <col min="9739" max="9739" width="7.6640625" style="166" customWidth="1"/>
    <col min="9740" max="9740" width="18" style="166" customWidth="1"/>
    <col min="9741" max="9741" width="8.33203125" style="166" customWidth="1"/>
    <col min="9742" max="9742" width="16" style="166" customWidth="1"/>
    <col min="9743" max="9743" width="15.109375" style="166" bestFit="1" customWidth="1"/>
    <col min="9744" max="9744" width="14.109375" style="166" bestFit="1" customWidth="1"/>
    <col min="9745" max="9984" width="10.88671875" style="166"/>
    <col min="9985" max="9985" width="7.109375" style="166" bestFit="1" customWidth="1"/>
    <col min="9986" max="9986" width="5.33203125" style="166" bestFit="1" customWidth="1"/>
    <col min="9987" max="9987" width="43.6640625" style="166" customWidth="1"/>
    <col min="9988" max="9988" width="13.44140625" style="166" customWidth="1"/>
    <col min="9989" max="9989" width="10.109375" style="166" customWidth="1"/>
    <col min="9990" max="9990" width="10" style="166" customWidth="1"/>
    <col min="9991" max="9991" width="6.109375" style="166" bestFit="1" customWidth="1"/>
    <col min="9992" max="9992" width="4.6640625" style="166" customWidth="1"/>
    <col min="9993" max="9993" width="14.88671875" style="166" bestFit="1" customWidth="1"/>
    <col min="9994" max="9994" width="12.88671875" style="166" bestFit="1" customWidth="1"/>
    <col min="9995" max="9995" width="7.6640625" style="166" customWidth="1"/>
    <col min="9996" max="9996" width="18" style="166" customWidth="1"/>
    <col min="9997" max="9997" width="8.33203125" style="166" customWidth="1"/>
    <col min="9998" max="9998" width="16" style="166" customWidth="1"/>
    <col min="9999" max="9999" width="15.109375" style="166" bestFit="1" customWidth="1"/>
    <col min="10000" max="10000" width="14.109375" style="166" bestFit="1" customWidth="1"/>
    <col min="10001" max="10240" width="10.88671875" style="166"/>
    <col min="10241" max="10241" width="7.109375" style="166" bestFit="1" customWidth="1"/>
    <col min="10242" max="10242" width="5.33203125" style="166" bestFit="1" customWidth="1"/>
    <col min="10243" max="10243" width="43.6640625" style="166" customWidth="1"/>
    <col min="10244" max="10244" width="13.44140625" style="166" customWidth="1"/>
    <col min="10245" max="10245" width="10.109375" style="166" customWidth="1"/>
    <col min="10246" max="10246" width="10" style="166" customWidth="1"/>
    <col min="10247" max="10247" width="6.109375" style="166" bestFit="1" customWidth="1"/>
    <col min="10248" max="10248" width="4.6640625" style="166" customWidth="1"/>
    <col min="10249" max="10249" width="14.88671875" style="166" bestFit="1" customWidth="1"/>
    <col min="10250" max="10250" width="12.88671875" style="166" bestFit="1" customWidth="1"/>
    <col min="10251" max="10251" width="7.6640625" style="166" customWidth="1"/>
    <col min="10252" max="10252" width="18" style="166" customWidth="1"/>
    <col min="10253" max="10253" width="8.33203125" style="166" customWidth="1"/>
    <col min="10254" max="10254" width="16" style="166" customWidth="1"/>
    <col min="10255" max="10255" width="15.109375" style="166" bestFit="1" customWidth="1"/>
    <col min="10256" max="10256" width="14.109375" style="166" bestFit="1" customWidth="1"/>
    <col min="10257" max="10496" width="10.88671875" style="166"/>
    <col min="10497" max="10497" width="7.109375" style="166" bestFit="1" customWidth="1"/>
    <col min="10498" max="10498" width="5.33203125" style="166" bestFit="1" customWidth="1"/>
    <col min="10499" max="10499" width="43.6640625" style="166" customWidth="1"/>
    <col min="10500" max="10500" width="13.44140625" style="166" customWidth="1"/>
    <col min="10501" max="10501" width="10.109375" style="166" customWidth="1"/>
    <col min="10502" max="10502" width="10" style="166" customWidth="1"/>
    <col min="10503" max="10503" width="6.109375" style="166" bestFit="1" customWidth="1"/>
    <col min="10504" max="10504" width="4.6640625" style="166" customWidth="1"/>
    <col min="10505" max="10505" width="14.88671875" style="166" bestFit="1" customWidth="1"/>
    <col min="10506" max="10506" width="12.88671875" style="166" bestFit="1" customWidth="1"/>
    <col min="10507" max="10507" width="7.6640625" style="166" customWidth="1"/>
    <col min="10508" max="10508" width="18" style="166" customWidth="1"/>
    <col min="10509" max="10509" width="8.33203125" style="166" customWidth="1"/>
    <col min="10510" max="10510" width="16" style="166" customWidth="1"/>
    <col min="10511" max="10511" width="15.109375" style="166" bestFit="1" customWidth="1"/>
    <col min="10512" max="10512" width="14.109375" style="166" bestFit="1" customWidth="1"/>
    <col min="10513" max="10752" width="10.88671875" style="166"/>
    <col min="10753" max="10753" width="7.109375" style="166" bestFit="1" customWidth="1"/>
    <col min="10754" max="10754" width="5.33203125" style="166" bestFit="1" customWidth="1"/>
    <col min="10755" max="10755" width="43.6640625" style="166" customWidth="1"/>
    <col min="10756" max="10756" width="13.44140625" style="166" customWidth="1"/>
    <col min="10757" max="10757" width="10.109375" style="166" customWidth="1"/>
    <col min="10758" max="10758" width="10" style="166" customWidth="1"/>
    <col min="10759" max="10759" width="6.109375" style="166" bestFit="1" customWidth="1"/>
    <col min="10760" max="10760" width="4.6640625" style="166" customWidth="1"/>
    <col min="10761" max="10761" width="14.88671875" style="166" bestFit="1" customWidth="1"/>
    <col min="10762" max="10762" width="12.88671875" style="166" bestFit="1" customWidth="1"/>
    <col min="10763" max="10763" width="7.6640625" style="166" customWidth="1"/>
    <col min="10764" max="10764" width="18" style="166" customWidth="1"/>
    <col min="10765" max="10765" width="8.33203125" style="166" customWidth="1"/>
    <col min="10766" max="10766" width="16" style="166" customWidth="1"/>
    <col min="10767" max="10767" width="15.109375" style="166" bestFit="1" customWidth="1"/>
    <col min="10768" max="10768" width="14.109375" style="166" bestFit="1" customWidth="1"/>
    <col min="10769" max="11008" width="10.88671875" style="166"/>
    <col min="11009" max="11009" width="7.109375" style="166" bestFit="1" customWidth="1"/>
    <col min="11010" max="11010" width="5.33203125" style="166" bestFit="1" customWidth="1"/>
    <col min="11011" max="11011" width="43.6640625" style="166" customWidth="1"/>
    <col min="11012" max="11012" width="13.44140625" style="166" customWidth="1"/>
    <col min="11013" max="11013" width="10.109375" style="166" customWidth="1"/>
    <col min="11014" max="11014" width="10" style="166" customWidth="1"/>
    <col min="11015" max="11015" width="6.109375" style="166" bestFit="1" customWidth="1"/>
    <col min="11016" max="11016" width="4.6640625" style="166" customWidth="1"/>
    <col min="11017" max="11017" width="14.88671875" style="166" bestFit="1" customWidth="1"/>
    <col min="11018" max="11018" width="12.88671875" style="166" bestFit="1" customWidth="1"/>
    <col min="11019" max="11019" width="7.6640625" style="166" customWidth="1"/>
    <col min="11020" max="11020" width="18" style="166" customWidth="1"/>
    <col min="11021" max="11021" width="8.33203125" style="166" customWidth="1"/>
    <col min="11022" max="11022" width="16" style="166" customWidth="1"/>
    <col min="11023" max="11023" width="15.109375" style="166" bestFit="1" customWidth="1"/>
    <col min="11024" max="11024" width="14.109375" style="166" bestFit="1" customWidth="1"/>
    <col min="11025" max="11264" width="10.88671875" style="166"/>
    <col min="11265" max="11265" width="7.109375" style="166" bestFit="1" customWidth="1"/>
    <col min="11266" max="11266" width="5.33203125" style="166" bestFit="1" customWidth="1"/>
    <col min="11267" max="11267" width="43.6640625" style="166" customWidth="1"/>
    <col min="11268" max="11268" width="13.44140625" style="166" customWidth="1"/>
    <col min="11269" max="11269" width="10.109375" style="166" customWidth="1"/>
    <col min="11270" max="11270" width="10" style="166" customWidth="1"/>
    <col min="11271" max="11271" width="6.109375" style="166" bestFit="1" customWidth="1"/>
    <col min="11272" max="11272" width="4.6640625" style="166" customWidth="1"/>
    <col min="11273" max="11273" width="14.88671875" style="166" bestFit="1" customWidth="1"/>
    <col min="11274" max="11274" width="12.88671875" style="166" bestFit="1" customWidth="1"/>
    <col min="11275" max="11275" width="7.6640625" style="166" customWidth="1"/>
    <col min="11276" max="11276" width="18" style="166" customWidth="1"/>
    <col min="11277" max="11277" width="8.33203125" style="166" customWidth="1"/>
    <col min="11278" max="11278" width="16" style="166" customWidth="1"/>
    <col min="11279" max="11279" width="15.109375" style="166" bestFit="1" customWidth="1"/>
    <col min="11280" max="11280" width="14.109375" style="166" bestFit="1" customWidth="1"/>
    <col min="11281" max="11520" width="10.88671875" style="166"/>
    <col min="11521" max="11521" width="7.109375" style="166" bestFit="1" customWidth="1"/>
    <col min="11522" max="11522" width="5.33203125" style="166" bestFit="1" customWidth="1"/>
    <col min="11523" max="11523" width="43.6640625" style="166" customWidth="1"/>
    <col min="11524" max="11524" width="13.44140625" style="166" customWidth="1"/>
    <col min="11525" max="11525" width="10.109375" style="166" customWidth="1"/>
    <col min="11526" max="11526" width="10" style="166" customWidth="1"/>
    <col min="11527" max="11527" width="6.109375" style="166" bestFit="1" customWidth="1"/>
    <col min="11528" max="11528" width="4.6640625" style="166" customWidth="1"/>
    <col min="11529" max="11529" width="14.88671875" style="166" bestFit="1" customWidth="1"/>
    <col min="11530" max="11530" width="12.88671875" style="166" bestFit="1" customWidth="1"/>
    <col min="11531" max="11531" width="7.6640625" style="166" customWidth="1"/>
    <col min="11532" max="11532" width="18" style="166" customWidth="1"/>
    <col min="11533" max="11533" width="8.33203125" style="166" customWidth="1"/>
    <col min="11534" max="11534" width="16" style="166" customWidth="1"/>
    <col min="11535" max="11535" width="15.109375" style="166" bestFit="1" customWidth="1"/>
    <col min="11536" max="11536" width="14.109375" style="166" bestFit="1" customWidth="1"/>
    <col min="11537" max="11776" width="10.88671875" style="166"/>
    <col min="11777" max="11777" width="7.109375" style="166" bestFit="1" customWidth="1"/>
    <col min="11778" max="11778" width="5.33203125" style="166" bestFit="1" customWidth="1"/>
    <col min="11779" max="11779" width="43.6640625" style="166" customWidth="1"/>
    <col min="11780" max="11780" width="13.44140625" style="166" customWidth="1"/>
    <col min="11781" max="11781" width="10.109375" style="166" customWidth="1"/>
    <col min="11782" max="11782" width="10" style="166" customWidth="1"/>
    <col min="11783" max="11783" width="6.109375" style="166" bestFit="1" customWidth="1"/>
    <col min="11784" max="11784" width="4.6640625" style="166" customWidth="1"/>
    <col min="11785" max="11785" width="14.88671875" style="166" bestFit="1" customWidth="1"/>
    <col min="11786" max="11786" width="12.88671875" style="166" bestFit="1" customWidth="1"/>
    <col min="11787" max="11787" width="7.6640625" style="166" customWidth="1"/>
    <col min="11788" max="11788" width="18" style="166" customWidth="1"/>
    <col min="11789" max="11789" width="8.33203125" style="166" customWidth="1"/>
    <col min="11790" max="11790" width="16" style="166" customWidth="1"/>
    <col min="11791" max="11791" width="15.109375" style="166" bestFit="1" customWidth="1"/>
    <col min="11792" max="11792" width="14.109375" style="166" bestFit="1" customWidth="1"/>
    <col min="11793" max="12032" width="10.88671875" style="166"/>
    <col min="12033" max="12033" width="7.109375" style="166" bestFit="1" customWidth="1"/>
    <col min="12034" max="12034" width="5.33203125" style="166" bestFit="1" customWidth="1"/>
    <col min="12035" max="12035" width="43.6640625" style="166" customWidth="1"/>
    <col min="12036" max="12036" width="13.44140625" style="166" customWidth="1"/>
    <col min="12037" max="12037" width="10.109375" style="166" customWidth="1"/>
    <col min="12038" max="12038" width="10" style="166" customWidth="1"/>
    <col min="12039" max="12039" width="6.109375" style="166" bestFit="1" customWidth="1"/>
    <col min="12040" max="12040" width="4.6640625" style="166" customWidth="1"/>
    <col min="12041" max="12041" width="14.88671875" style="166" bestFit="1" customWidth="1"/>
    <col min="12042" max="12042" width="12.88671875" style="166" bestFit="1" customWidth="1"/>
    <col min="12043" max="12043" width="7.6640625" style="166" customWidth="1"/>
    <col min="12044" max="12044" width="18" style="166" customWidth="1"/>
    <col min="12045" max="12045" width="8.33203125" style="166" customWidth="1"/>
    <col min="12046" max="12046" width="16" style="166" customWidth="1"/>
    <col min="12047" max="12047" width="15.109375" style="166" bestFit="1" customWidth="1"/>
    <col min="12048" max="12048" width="14.109375" style="166" bestFit="1" customWidth="1"/>
    <col min="12049" max="12288" width="10.88671875" style="166"/>
    <col min="12289" max="12289" width="7.109375" style="166" bestFit="1" customWidth="1"/>
    <col min="12290" max="12290" width="5.33203125" style="166" bestFit="1" customWidth="1"/>
    <col min="12291" max="12291" width="43.6640625" style="166" customWidth="1"/>
    <col min="12292" max="12292" width="13.44140625" style="166" customWidth="1"/>
    <col min="12293" max="12293" width="10.109375" style="166" customWidth="1"/>
    <col min="12294" max="12294" width="10" style="166" customWidth="1"/>
    <col min="12295" max="12295" width="6.109375" style="166" bestFit="1" customWidth="1"/>
    <col min="12296" max="12296" width="4.6640625" style="166" customWidth="1"/>
    <col min="12297" max="12297" width="14.88671875" style="166" bestFit="1" customWidth="1"/>
    <col min="12298" max="12298" width="12.88671875" style="166" bestFit="1" customWidth="1"/>
    <col min="12299" max="12299" width="7.6640625" style="166" customWidth="1"/>
    <col min="12300" max="12300" width="18" style="166" customWidth="1"/>
    <col min="12301" max="12301" width="8.33203125" style="166" customWidth="1"/>
    <col min="12302" max="12302" width="16" style="166" customWidth="1"/>
    <col min="12303" max="12303" width="15.109375" style="166" bestFit="1" customWidth="1"/>
    <col min="12304" max="12304" width="14.109375" style="166" bestFit="1" customWidth="1"/>
    <col min="12305" max="12544" width="10.88671875" style="166"/>
    <col min="12545" max="12545" width="7.109375" style="166" bestFit="1" customWidth="1"/>
    <col min="12546" max="12546" width="5.33203125" style="166" bestFit="1" customWidth="1"/>
    <col min="12547" max="12547" width="43.6640625" style="166" customWidth="1"/>
    <col min="12548" max="12548" width="13.44140625" style="166" customWidth="1"/>
    <col min="12549" max="12549" width="10.109375" style="166" customWidth="1"/>
    <col min="12550" max="12550" width="10" style="166" customWidth="1"/>
    <col min="12551" max="12551" width="6.109375" style="166" bestFit="1" customWidth="1"/>
    <col min="12552" max="12552" width="4.6640625" style="166" customWidth="1"/>
    <col min="12553" max="12553" width="14.88671875" style="166" bestFit="1" customWidth="1"/>
    <col min="12554" max="12554" width="12.88671875" style="166" bestFit="1" customWidth="1"/>
    <col min="12555" max="12555" width="7.6640625" style="166" customWidth="1"/>
    <col min="12556" max="12556" width="18" style="166" customWidth="1"/>
    <col min="12557" max="12557" width="8.33203125" style="166" customWidth="1"/>
    <col min="12558" max="12558" width="16" style="166" customWidth="1"/>
    <col min="12559" max="12559" width="15.109375" style="166" bestFit="1" customWidth="1"/>
    <col min="12560" max="12560" width="14.109375" style="166" bestFit="1" customWidth="1"/>
    <col min="12561" max="12800" width="10.88671875" style="166"/>
    <col min="12801" max="12801" width="7.109375" style="166" bestFit="1" customWidth="1"/>
    <col min="12802" max="12802" width="5.33203125" style="166" bestFit="1" customWidth="1"/>
    <col min="12803" max="12803" width="43.6640625" style="166" customWidth="1"/>
    <col min="12804" max="12804" width="13.44140625" style="166" customWidth="1"/>
    <col min="12805" max="12805" width="10.109375" style="166" customWidth="1"/>
    <col min="12806" max="12806" width="10" style="166" customWidth="1"/>
    <col min="12807" max="12807" width="6.109375" style="166" bestFit="1" customWidth="1"/>
    <col min="12808" max="12808" width="4.6640625" style="166" customWidth="1"/>
    <col min="12809" max="12809" width="14.88671875" style="166" bestFit="1" customWidth="1"/>
    <col min="12810" max="12810" width="12.88671875" style="166" bestFit="1" customWidth="1"/>
    <col min="12811" max="12811" width="7.6640625" style="166" customWidth="1"/>
    <col min="12812" max="12812" width="18" style="166" customWidth="1"/>
    <col min="12813" max="12813" width="8.33203125" style="166" customWidth="1"/>
    <col min="12814" max="12814" width="16" style="166" customWidth="1"/>
    <col min="12815" max="12815" width="15.109375" style="166" bestFit="1" customWidth="1"/>
    <col min="12816" max="12816" width="14.109375" style="166" bestFit="1" customWidth="1"/>
    <col min="12817" max="13056" width="10.88671875" style="166"/>
    <col min="13057" max="13057" width="7.109375" style="166" bestFit="1" customWidth="1"/>
    <col min="13058" max="13058" width="5.33203125" style="166" bestFit="1" customWidth="1"/>
    <col min="13059" max="13059" width="43.6640625" style="166" customWidth="1"/>
    <col min="13060" max="13060" width="13.44140625" style="166" customWidth="1"/>
    <col min="13061" max="13061" width="10.109375" style="166" customWidth="1"/>
    <col min="13062" max="13062" width="10" style="166" customWidth="1"/>
    <col min="13063" max="13063" width="6.109375" style="166" bestFit="1" customWidth="1"/>
    <col min="13064" max="13064" width="4.6640625" style="166" customWidth="1"/>
    <col min="13065" max="13065" width="14.88671875" style="166" bestFit="1" customWidth="1"/>
    <col min="13066" max="13066" width="12.88671875" style="166" bestFit="1" customWidth="1"/>
    <col min="13067" max="13067" width="7.6640625" style="166" customWidth="1"/>
    <col min="13068" max="13068" width="18" style="166" customWidth="1"/>
    <col min="13069" max="13069" width="8.33203125" style="166" customWidth="1"/>
    <col min="13070" max="13070" width="16" style="166" customWidth="1"/>
    <col min="13071" max="13071" width="15.109375" style="166" bestFit="1" customWidth="1"/>
    <col min="13072" max="13072" width="14.109375" style="166" bestFit="1" customWidth="1"/>
    <col min="13073" max="13312" width="10.88671875" style="166"/>
    <col min="13313" max="13313" width="7.109375" style="166" bestFit="1" customWidth="1"/>
    <col min="13314" max="13314" width="5.33203125" style="166" bestFit="1" customWidth="1"/>
    <col min="13315" max="13315" width="43.6640625" style="166" customWidth="1"/>
    <col min="13316" max="13316" width="13.44140625" style="166" customWidth="1"/>
    <col min="13317" max="13317" width="10.109375" style="166" customWidth="1"/>
    <col min="13318" max="13318" width="10" style="166" customWidth="1"/>
    <col min="13319" max="13319" width="6.109375" style="166" bestFit="1" customWidth="1"/>
    <col min="13320" max="13320" width="4.6640625" style="166" customWidth="1"/>
    <col min="13321" max="13321" width="14.88671875" style="166" bestFit="1" customWidth="1"/>
    <col min="13322" max="13322" width="12.88671875" style="166" bestFit="1" customWidth="1"/>
    <col min="13323" max="13323" width="7.6640625" style="166" customWidth="1"/>
    <col min="13324" max="13324" width="18" style="166" customWidth="1"/>
    <col min="13325" max="13325" width="8.33203125" style="166" customWidth="1"/>
    <col min="13326" max="13326" width="16" style="166" customWidth="1"/>
    <col min="13327" max="13327" width="15.109375" style="166" bestFit="1" customWidth="1"/>
    <col min="13328" max="13328" width="14.109375" style="166" bestFit="1" customWidth="1"/>
    <col min="13329" max="13568" width="10.88671875" style="166"/>
    <col min="13569" max="13569" width="7.109375" style="166" bestFit="1" customWidth="1"/>
    <col min="13570" max="13570" width="5.33203125" style="166" bestFit="1" customWidth="1"/>
    <col min="13571" max="13571" width="43.6640625" style="166" customWidth="1"/>
    <col min="13572" max="13572" width="13.44140625" style="166" customWidth="1"/>
    <col min="13573" max="13573" width="10.109375" style="166" customWidth="1"/>
    <col min="13574" max="13574" width="10" style="166" customWidth="1"/>
    <col min="13575" max="13575" width="6.109375" style="166" bestFit="1" customWidth="1"/>
    <col min="13576" max="13576" width="4.6640625" style="166" customWidth="1"/>
    <col min="13577" max="13577" width="14.88671875" style="166" bestFit="1" customWidth="1"/>
    <col min="13578" max="13578" width="12.88671875" style="166" bestFit="1" customWidth="1"/>
    <col min="13579" max="13579" width="7.6640625" style="166" customWidth="1"/>
    <col min="13580" max="13580" width="18" style="166" customWidth="1"/>
    <col min="13581" max="13581" width="8.33203125" style="166" customWidth="1"/>
    <col min="13582" max="13582" width="16" style="166" customWidth="1"/>
    <col min="13583" max="13583" width="15.109375" style="166" bestFit="1" customWidth="1"/>
    <col min="13584" max="13584" width="14.109375" style="166" bestFit="1" customWidth="1"/>
    <col min="13585" max="13824" width="10.88671875" style="166"/>
    <col min="13825" max="13825" width="7.109375" style="166" bestFit="1" customWidth="1"/>
    <col min="13826" max="13826" width="5.33203125" style="166" bestFit="1" customWidth="1"/>
    <col min="13827" max="13827" width="43.6640625" style="166" customWidth="1"/>
    <col min="13828" max="13828" width="13.44140625" style="166" customWidth="1"/>
    <col min="13829" max="13829" width="10.109375" style="166" customWidth="1"/>
    <col min="13830" max="13830" width="10" style="166" customWidth="1"/>
    <col min="13831" max="13831" width="6.109375" style="166" bestFit="1" customWidth="1"/>
    <col min="13832" max="13832" width="4.6640625" style="166" customWidth="1"/>
    <col min="13833" max="13833" width="14.88671875" style="166" bestFit="1" customWidth="1"/>
    <col min="13834" max="13834" width="12.88671875" style="166" bestFit="1" customWidth="1"/>
    <col min="13835" max="13835" width="7.6640625" style="166" customWidth="1"/>
    <col min="13836" max="13836" width="18" style="166" customWidth="1"/>
    <col min="13837" max="13837" width="8.33203125" style="166" customWidth="1"/>
    <col min="13838" max="13838" width="16" style="166" customWidth="1"/>
    <col min="13839" max="13839" width="15.109375" style="166" bestFit="1" customWidth="1"/>
    <col min="13840" max="13840" width="14.109375" style="166" bestFit="1" customWidth="1"/>
    <col min="13841" max="14080" width="10.88671875" style="166"/>
    <col min="14081" max="14081" width="7.109375" style="166" bestFit="1" customWidth="1"/>
    <col min="14082" max="14082" width="5.33203125" style="166" bestFit="1" customWidth="1"/>
    <col min="14083" max="14083" width="43.6640625" style="166" customWidth="1"/>
    <col min="14084" max="14084" width="13.44140625" style="166" customWidth="1"/>
    <col min="14085" max="14085" width="10.109375" style="166" customWidth="1"/>
    <col min="14086" max="14086" width="10" style="166" customWidth="1"/>
    <col min="14087" max="14087" width="6.109375" style="166" bestFit="1" customWidth="1"/>
    <col min="14088" max="14088" width="4.6640625" style="166" customWidth="1"/>
    <col min="14089" max="14089" width="14.88671875" style="166" bestFit="1" customWidth="1"/>
    <col min="14090" max="14090" width="12.88671875" style="166" bestFit="1" customWidth="1"/>
    <col min="14091" max="14091" width="7.6640625" style="166" customWidth="1"/>
    <col min="14092" max="14092" width="18" style="166" customWidth="1"/>
    <col min="14093" max="14093" width="8.33203125" style="166" customWidth="1"/>
    <col min="14094" max="14094" width="16" style="166" customWidth="1"/>
    <col min="14095" max="14095" width="15.109375" style="166" bestFit="1" customWidth="1"/>
    <col min="14096" max="14096" width="14.109375" style="166" bestFit="1" customWidth="1"/>
    <col min="14097" max="14336" width="10.88671875" style="166"/>
    <col min="14337" max="14337" width="7.109375" style="166" bestFit="1" customWidth="1"/>
    <col min="14338" max="14338" width="5.33203125" style="166" bestFit="1" customWidth="1"/>
    <col min="14339" max="14339" width="43.6640625" style="166" customWidth="1"/>
    <col min="14340" max="14340" width="13.44140625" style="166" customWidth="1"/>
    <col min="14341" max="14341" width="10.109375" style="166" customWidth="1"/>
    <col min="14342" max="14342" width="10" style="166" customWidth="1"/>
    <col min="14343" max="14343" width="6.109375" style="166" bestFit="1" customWidth="1"/>
    <col min="14344" max="14344" width="4.6640625" style="166" customWidth="1"/>
    <col min="14345" max="14345" width="14.88671875" style="166" bestFit="1" customWidth="1"/>
    <col min="14346" max="14346" width="12.88671875" style="166" bestFit="1" customWidth="1"/>
    <col min="14347" max="14347" width="7.6640625" style="166" customWidth="1"/>
    <col min="14348" max="14348" width="18" style="166" customWidth="1"/>
    <col min="14349" max="14349" width="8.33203125" style="166" customWidth="1"/>
    <col min="14350" max="14350" width="16" style="166" customWidth="1"/>
    <col min="14351" max="14351" width="15.109375" style="166" bestFit="1" customWidth="1"/>
    <col min="14352" max="14352" width="14.109375" style="166" bestFit="1" customWidth="1"/>
    <col min="14353" max="14592" width="10.88671875" style="166"/>
    <col min="14593" max="14593" width="7.109375" style="166" bestFit="1" customWidth="1"/>
    <col min="14594" max="14594" width="5.33203125" style="166" bestFit="1" customWidth="1"/>
    <col min="14595" max="14595" width="43.6640625" style="166" customWidth="1"/>
    <col min="14596" max="14596" width="13.44140625" style="166" customWidth="1"/>
    <col min="14597" max="14597" width="10.109375" style="166" customWidth="1"/>
    <col min="14598" max="14598" width="10" style="166" customWidth="1"/>
    <col min="14599" max="14599" width="6.109375" style="166" bestFit="1" customWidth="1"/>
    <col min="14600" max="14600" width="4.6640625" style="166" customWidth="1"/>
    <col min="14601" max="14601" width="14.88671875" style="166" bestFit="1" customWidth="1"/>
    <col min="14602" max="14602" width="12.88671875" style="166" bestFit="1" customWidth="1"/>
    <col min="14603" max="14603" width="7.6640625" style="166" customWidth="1"/>
    <col min="14604" max="14604" width="18" style="166" customWidth="1"/>
    <col min="14605" max="14605" width="8.33203125" style="166" customWidth="1"/>
    <col min="14606" max="14606" width="16" style="166" customWidth="1"/>
    <col min="14607" max="14607" width="15.109375" style="166" bestFit="1" customWidth="1"/>
    <col min="14608" max="14608" width="14.109375" style="166" bestFit="1" customWidth="1"/>
    <col min="14609" max="14848" width="10.88671875" style="166"/>
    <col min="14849" max="14849" width="7.109375" style="166" bestFit="1" customWidth="1"/>
    <col min="14850" max="14850" width="5.33203125" style="166" bestFit="1" customWidth="1"/>
    <col min="14851" max="14851" width="43.6640625" style="166" customWidth="1"/>
    <col min="14852" max="14852" width="13.44140625" style="166" customWidth="1"/>
    <col min="14853" max="14853" width="10.109375" style="166" customWidth="1"/>
    <col min="14854" max="14854" width="10" style="166" customWidth="1"/>
    <col min="14855" max="14855" width="6.109375" style="166" bestFit="1" customWidth="1"/>
    <col min="14856" max="14856" width="4.6640625" style="166" customWidth="1"/>
    <col min="14857" max="14857" width="14.88671875" style="166" bestFit="1" customWidth="1"/>
    <col min="14858" max="14858" width="12.88671875" style="166" bestFit="1" customWidth="1"/>
    <col min="14859" max="14859" width="7.6640625" style="166" customWidth="1"/>
    <col min="14860" max="14860" width="18" style="166" customWidth="1"/>
    <col min="14861" max="14861" width="8.33203125" style="166" customWidth="1"/>
    <col min="14862" max="14862" width="16" style="166" customWidth="1"/>
    <col min="14863" max="14863" width="15.109375" style="166" bestFit="1" customWidth="1"/>
    <col min="14864" max="14864" width="14.109375" style="166" bestFit="1" customWidth="1"/>
    <col min="14865" max="15104" width="10.88671875" style="166"/>
    <col min="15105" max="15105" width="7.109375" style="166" bestFit="1" customWidth="1"/>
    <col min="15106" max="15106" width="5.33203125" style="166" bestFit="1" customWidth="1"/>
    <col min="15107" max="15107" width="43.6640625" style="166" customWidth="1"/>
    <col min="15108" max="15108" width="13.44140625" style="166" customWidth="1"/>
    <col min="15109" max="15109" width="10.109375" style="166" customWidth="1"/>
    <col min="15110" max="15110" width="10" style="166" customWidth="1"/>
    <col min="15111" max="15111" width="6.109375" style="166" bestFit="1" customWidth="1"/>
    <col min="15112" max="15112" width="4.6640625" style="166" customWidth="1"/>
    <col min="15113" max="15113" width="14.88671875" style="166" bestFit="1" customWidth="1"/>
    <col min="15114" max="15114" width="12.88671875" style="166" bestFit="1" customWidth="1"/>
    <col min="15115" max="15115" width="7.6640625" style="166" customWidth="1"/>
    <col min="15116" max="15116" width="18" style="166" customWidth="1"/>
    <col min="15117" max="15117" width="8.33203125" style="166" customWidth="1"/>
    <col min="15118" max="15118" width="16" style="166" customWidth="1"/>
    <col min="15119" max="15119" width="15.109375" style="166" bestFit="1" customWidth="1"/>
    <col min="15120" max="15120" width="14.109375" style="166" bestFit="1" customWidth="1"/>
    <col min="15121" max="15360" width="10.88671875" style="166"/>
    <col min="15361" max="15361" width="7.109375" style="166" bestFit="1" customWidth="1"/>
    <col min="15362" max="15362" width="5.33203125" style="166" bestFit="1" customWidth="1"/>
    <col min="15363" max="15363" width="43.6640625" style="166" customWidth="1"/>
    <col min="15364" max="15364" width="13.44140625" style="166" customWidth="1"/>
    <col min="15365" max="15365" width="10.109375" style="166" customWidth="1"/>
    <col min="15366" max="15366" width="10" style="166" customWidth="1"/>
    <col min="15367" max="15367" width="6.109375" style="166" bestFit="1" customWidth="1"/>
    <col min="15368" max="15368" width="4.6640625" style="166" customWidth="1"/>
    <col min="15369" max="15369" width="14.88671875" style="166" bestFit="1" customWidth="1"/>
    <col min="15370" max="15370" width="12.88671875" style="166" bestFit="1" customWidth="1"/>
    <col min="15371" max="15371" width="7.6640625" style="166" customWidth="1"/>
    <col min="15372" max="15372" width="18" style="166" customWidth="1"/>
    <col min="15373" max="15373" width="8.33203125" style="166" customWidth="1"/>
    <col min="15374" max="15374" width="16" style="166" customWidth="1"/>
    <col min="15375" max="15375" width="15.109375" style="166" bestFit="1" customWidth="1"/>
    <col min="15376" max="15376" width="14.109375" style="166" bestFit="1" customWidth="1"/>
    <col min="15377" max="15616" width="10.88671875" style="166"/>
    <col min="15617" max="15617" width="7.109375" style="166" bestFit="1" customWidth="1"/>
    <col min="15618" max="15618" width="5.33203125" style="166" bestFit="1" customWidth="1"/>
    <col min="15619" max="15619" width="43.6640625" style="166" customWidth="1"/>
    <col min="15620" max="15620" width="13.44140625" style="166" customWidth="1"/>
    <col min="15621" max="15621" width="10.109375" style="166" customWidth="1"/>
    <col min="15622" max="15622" width="10" style="166" customWidth="1"/>
    <col min="15623" max="15623" width="6.109375" style="166" bestFit="1" customWidth="1"/>
    <col min="15624" max="15624" width="4.6640625" style="166" customWidth="1"/>
    <col min="15625" max="15625" width="14.88671875" style="166" bestFit="1" customWidth="1"/>
    <col min="15626" max="15626" width="12.88671875" style="166" bestFit="1" customWidth="1"/>
    <col min="15627" max="15627" width="7.6640625" style="166" customWidth="1"/>
    <col min="15628" max="15628" width="18" style="166" customWidth="1"/>
    <col min="15629" max="15629" width="8.33203125" style="166" customWidth="1"/>
    <col min="15630" max="15630" width="16" style="166" customWidth="1"/>
    <col min="15631" max="15631" width="15.109375" style="166" bestFit="1" customWidth="1"/>
    <col min="15632" max="15632" width="14.109375" style="166" bestFit="1" customWidth="1"/>
    <col min="15633" max="15872" width="10.88671875" style="166"/>
    <col min="15873" max="15873" width="7.109375" style="166" bestFit="1" customWidth="1"/>
    <col min="15874" max="15874" width="5.33203125" style="166" bestFit="1" customWidth="1"/>
    <col min="15875" max="15875" width="43.6640625" style="166" customWidth="1"/>
    <col min="15876" max="15876" width="13.44140625" style="166" customWidth="1"/>
    <col min="15877" max="15877" width="10.109375" style="166" customWidth="1"/>
    <col min="15878" max="15878" width="10" style="166" customWidth="1"/>
    <col min="15879" max="15879" width="6.109375" style="166" bestFit="1" customWidth="1"/>
    <col min="15880" max="15880" width="4.6640625" style="166" customWidth="1"/>
    <col min="15881" max="15881" width="14.88671875" style="166" bestFit="1" customWidth="1"/>
    <col min="15882" max="15882" width="12.88671875" style="166" bestFit="1" customWidth="1"/>
    <col min="15883" max="15883" width="7.6640625" style="166" customWidth="1"/>
    <col min="15884" max="15884" width="18" style="166" customWidth="1"/>
    <col min="15885" max="15885" width="8.33203125" style="166" customWidth="1"/>
    <col min="15886" max="15886" width="16" style="166" customWidth="1"/>
    <col min="15887" max="15887" width="15.109375" style="166" bestFit="1" customWidth="1"/>
    <col min="15888" max="15888" width="14.109375" style="166" bestFit="1" customWidth="1"/>
    <col min="15889" max="16128" width="10.88671875" style="166"/>
    <col min="16129" max="16129" width="7.109375" style="166" bestFit="1" customWidth="1"/>
    <col min="16130" max="16130" width="5.33203125" style="166" bestFit="1" customWidth="1"/>
    <col min="16131" max="16131" width="43.6640625" style="166" customWidth="1"/>
    <col min="16132" max="16132" width="13.44140625" style="166" customWidth="1"/>
    <col min="16133" max="16133" width="10.109375" style="166" customWidth="1"/>
    <col min="16134" max="16134" width="10" style="166" customWidth="1"/>
    <col min="16135" max="16135" width="6.109375" style="166" bestFit="1" customWidth="1"/>
    <col min="16136" max="16136" width="4.6640625" style="166" customWidth="1"/>
    <col min="16137" max="16137" width="14.88671875" style="166" bestFit="1" customWidth="1"/>
    <col min="16138" max="16138" width="12.88671875" style="166" bestFit="1" customWidth="1"/>
    <col min="16139" max="16139" width="7.6640625" style="166" customWidth="1"/>
    <col min="16140" max="16140" width="18" style="166" customWidth="1"/>
    <col min="16141" max="16141" width="8.33203125" style="166" customWidth="1"/>
    <col min="16142" max="16142" width="16" style="166" customWidth="1"/>
    <col min="16143" max="16143" width="15.109375" style="166" bestFit="1" customWidth="1"/>
    <col min="16144" max="16144" width="14.109375" style="166" bestFit="1" customWidth="1"/>
    <col min="16145" max="16384" width="10.88671875" style="166"/>
  </cols>
  <sheetData>
    <row r="1" spans="1:15" ht="20.100000000000001" customHeight="1" thickBot="1" x14ac:dyDescent="0.35"/>
    <row r="2" spans="1:15" ht="20.100000000000001" customHeight="1" x14ac:dyDescent="0.3">
      <c r="B2" s="523" t="s">
        <v>137</v>
      </c>
      <c r="C2" s="524"/>
      <c r="D2" s="524"/>
      <c r="E2" s="524"/>
      <c r="F2" s="524"/>
      <c r="G2" s="524"/>
      <c r="H2" s="524"/>
      <c r="I2" s="525"/>
      <c r="J2" s="167"/>
      <c r="K2" s="167"/>
      <c r="L2" s="168"/>
    </row>
    <row r="3" spans="1:15" ht="20.100000000000001" customHeight="1" x14ac:dyDescent="0.3">
      <c r="B3" s="526" t="s">
        <v>1</v>
      </c>
      <c r="C3" s="527"/>
      <c r="D3" s="527"/>
      <c r="E3" s="527"/>
      <c r="F3" s="527"/>
      <c r="G3" s="527"/>
      <c r="H3" s="527"/>
      <c r="I3" s="528"/>
      <c r="J3" s="169"/>
      <c r="K3" s="169"/>
      <c r="L3" s="170"/>
    </row>
    <row r="4" spans="1:15" ht="20.100000000000001" customHeight="1" x14ac:dyDescent="0.3">
      <c r="B4" s="526" t="s">
        <v>0</v>
      </c>
      <c r="C4" s="527"/>
      <c r="D4" s="527"/>
      <c r="E4" s="527"/>
      <c r="F4" s="527"/>
      <c r="G4" s="527"/>
      <c r="H4" s="527"/>
      <c r="I4" s="528"/>
      <c r="J4" s="169"/>
      <c r="K4" s="169"/>
      <c r="L4" s="170"/>
    </row>
    <row r="5" spans="1:15" ht="20.100000000000001" customHeight="1" thickBot="1" x14ac:dyDescent="0.35">
      <c r="B5" s="529" t="s">
        <v>138</v>
      </c>
      <c r="C5" s="530"/>
      <c r="D5" s="530"/>
      <c r="E5" s="530"/>
      <c r="F5" s="530"/>
      <c r="G5" s="530"/>
      <c r="H5" s="530"/>
      <c r="I5" s="531"/>
      <c r="J5" s="667" t="s">
        <v>1</v>
      </c>
      <c r="K5" s="668"/>
      <c r="L5" s="669"/>
    </row>
    <row r="6" spans="1:15" ht="58.35" customHeight="1" thickBot="1" x14ac:dyDescent="0.35">
      <c r="B6" s="662" t="s">
        <v>242</v>
      </c>
      <c r="C6" s="663"/>
      <c r="D6" s="664" t="s">
        <v>408</v>
      </c>
      <c r="E6" s="665"/>
      <c r="F6" s="665"/>
      <c r="G6" s="665"/>
      <c r="H6" s="665"/>
      <c r="I6" s="665"/>
      <c r="J6" s="665"/>
      <c r="K6" s="665"/>
      <c r="L6" s="666"/>
    </row>
    <row r="7" spans="1:15" ht="13.8" thickBot="1" x14ac:dyDescent="0.35">
      <c r="A7" s="166"/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2"/>
    </row>
    <row r="8" spans="1:15" ht="13.8" thickBot="1" x14ac:dyDescent="0.35">
      <c r="A8" s="166"/>
      <c r="B8" s="647" t="s">
        <v>243</v>
      </c>
      <c r="C8" s="648"/>
      <c r="D8" s="648"/>
      <c r="E8" s="648"/>
      <c r="F8" s="648"/>
      <c r="G8" s="648"/>
      <c r="H8" s="648"/>
      <c r="I8" s="648"/>
      <c r="J8" s="648"/>
      <c r="K8" s="648"/>
      <c r="L8" s="649"/>
    </row>
    <row r="9" spans="1:15" x14ac:dyDescent="0.3">
      <c r="B9" s="650" t="s">
        <v>237</v>
      </c>
      <c r="C9" s="651"/>
      <c r="D9" s="651"/>
      <c r="E9" s="652">
        <f>+'PGA - SST'!M93</f>
        <v>13980644</v>
      </c>
      <c r="F9" s="653"/>
      <c r="G9" s="654"/>
      <c r="H9" s="173"/>
      <c r="I9" s="174" t="s">
        <v>59</v>
      </c>
      <c r="J9" s="655">
        <f ca="1">TODAY()</f>
        <v>45203</v>
      </c>
      <c r="K9" s="655"/>
      <c r="L9" s="656"/>
    </row>
    <row r="10" spans="1:15" ht="13.8" thickBot="1" x14ac:dyDescent="0.35">
      <c r="B10" s="657" t="s">
        <v>62</v>
      </c>
      <c r="C10" s="658"/>
      <c r="D10" s="658"/>
      <c r="E10" s="175">
        <v>4</v>
      </c>
      <c r="F10" s="658" t="s">
        <v>63</v>
      </c>
      <c r="G10" s="659"/>
      <c r="H10" s="176"/>
      <c r="I10" s="177" t="s">
        <v>61</v>
      </c>
      <c r="J10" s="660"/>
      <c r="K10" s="660"/>
      <c r="L10" s="661"/>
    </row>
    <row r="12" spans="1:15" s="179" customFormat="1" ht="12.75" customHeight="1" x14ac:dyDescent="0.3">
      <c r="A12" s="178"/>
      <c r="B12" s="475" t="s">
        <v>244</v>
      </c>
      <c r="C12" s="475"/>
      <c r="D12" s="475"/>
      <c r="E12" s="475"/>
      <c r="F12" s="475"/>
      <c r="G12" s="475"/>
      <c r="H12" s="475"/>
      <c r="I12" s="475"/>
      <c r="J12" s="475"/>
      <c r="K12" s="475"/>
      <c r="L12" s="475"/>
    </row>
    <row r="13" spans="1:15" s="182" customFormat="1" ht="10.199999999999999" x14ac:dyDescent="0.3">
      <c r="A13" s="180"/>
      <c r="B13" s="181">
        <v>3.1</v>
      </c>
      <c r="C13" s="481" t="s">
        <v>109</v>
      </c>
      <c r="D13" s="481"/>
      <c r="E13" s="481"/>
      <c r="F13" s="481"/>
      <c r="G13" s="481"/>
      <c r="H13" s="481"/>
      <c r="I13" s="481"/>
      <c r="J13" s="481"/>
      <c r="K13" s="481"/>
      <c r="L13" s="481"/>
    </row>
    <row r="14" spans="1:15" s="182" customFormat="1" ht="10.199999999999999" x14ac:dyDescent="0.3">
      <c r="A14" s="180"/>
      <c r="B14" s="183" t="s">
        <v>5</v>
      </c>
      <c r="C14" s="463" t="s">
        <v>6</v>
      </c>
      <c r="D14" s="464"/>
      <c r="E14" s="184"/>
      <c r="F14" s="185"/>
      <c r="G14" s="482"/>
      <c r="H14" s="482"/>
      <c r="I14" s="186"/>
      <c r="J14" s="463" t="s">
        <v>110</v>
      </c>
      <c r="K14" s="465"/>
      <c r="L14" s="181" t="s">
        <v>101</v>
      </c>
    </row>
    <row r="15" spans="1:15" s="179" customFormat="1" ht="10.199999999999999" x14ac:dyDescent="0.3">
      <c r="A15" s="180"/>
      <c r="B15" s="187">
        <f>B13+0.001</f>
        <v>3.101</v>
      </c>
      <c r="C15" s="188" t="s">
        <v>111</v>
      </c>
      <c r="D15" s="189"/>
      <c r="E15" s="189"/>
      <c r="F15" s="189"/>
      <c r="G15" s="189"/>
      <c r="H15" s="189"/>
      <c r="I15" s="190"/>
      <c r="J15" s="455">
        <v>0.05</v>
      </c>
      <c r="K15" s="457"/>
      <c r="L15" s="191">
        <f>ROUND($E$9*J15,0)</f>
        <v>699032</v>
      </c>
      <c r="O15" s="192"/>
    </row>
    <row r="16" spans="1:15" s="179" customFormat="1" ht="10.199999999999999" x14ac:dyDescent="0.3">
      <c r="A16" s="180"/>
      <c r="B16" s="187">
        <f>B15+0.001</f>
        <v>3.1019999999999999</v>
      </c>
      <c r="C16" s="188" t="s">
        <v>112</v>
      </c>
      <c r="D16" s="189"/>
      <c r="E16" s="189"/>
      <c r="F16" s="189"/>
      <c r="G16" s="189"/>
      <c r="H16" s="189"/>
      <c r="I16" s="190"/>
      <c r="J16" s="455">
        <f>6.9/1000</f>
        <v>6.9000000000000008E-3</v>
      </c>
      <c r="K16" s="457"/>
      <c r="L16" s="191">
        <f>ROUND($E$9*J16,0)</f>
        <v>96466</v>
      </c>
      <c r="O16" s="192"/>
    </row>
    <row r="17" spans="1:16" s="179" customFormat="1" ht="10.199999999999999" x14ac:dyDescent="0.3">
      <c r="A17" s="180"/>
      <c r="B17" s="187">
        <f>B16+0.001</f>
        <v>3.1029999999999998</v>
      </c>
      <c r="C17" s="188" t="s">
        <v>113</v>
      </c>
      <c r="D17" s="189"/>
      <c r="E17" s="189"/>
      <c r="F17" s="189"/>
      <c r="G17" s="189"/>
      <c r="H17" s="189"/>
      <c r="I17" s="190"/>
      <c r="J17" s="455">
        <f>(4/1000)</f>
        <v>4.0000000000000001E-3</v>
      </c>
      <c r="K17" s="457"/>
      <c r="L17" s="191">
        <f>ROUND($E$9*J17,0)</f>
        <v>55923</v>
      </c>
      <c r="O17" s="192"/>
    </row>
    <row r="18" spans="1:16" s="179" customFormat="1" ht="11.25" customHeight="1" x14ac:dyDescent="0.3">
      <c r="A18" s="180"/>
      <c r="B18" s="187">
        <f>B17+0.001</f>
        <v>3.1039999999999996</v>
      </c>
      <c r="C18" s="188" t="s">
        <v>114</v>
      </c>
      <c r="D18" s="189"/>
      <c r="E18" s="189"/>
      <c r="F18" s="189"/>
      <c r="G18" s="189"/>
      <c r="H18" s="189"/>
      <c r="I18" s="190"/>
      <c r="J18" s="455">
        <v>0.02</v>
      </c>
      <c r="K18" s="457"/>
      <c r="L18" s="191">
        <f>ROUND($E$9*J18,0)</f>
        <v>279613</v>
      </c>
      <c r="O18" s="192"/>
    </row>
    <row r="19" spans="1:16" s="179" customFormat="1" ht="10.199999999999999" x14ac:dyDescent="0.3">
      <c r="A19" s="180"/>
      <c r="B19" s="187">
        <f>B18+0.001</f>
        <v>3.1049999999999995</v>
      </c>
      <c r="C19" s="188" t="s">
        <v>115</v>
      </c>
      <c r="D19" s="189"/>
      <c r="E19" s="189"/>
      <c r="F19" s="189"/>
      <c r="G19" s="189"/>
      <c r="H19" s="189"/>
      <c r="I19" s="190"/>
      <c r="J19" s="455">
        <v>5.0000000000000001E-3</v>
      </c>
      <c r="K19" s="457"/>
      <c r="L19" s="191">
        <f>ROUND($E$9*J19,0)</f>
        <v>69903</v>
      </c>
      <c r="O19" s="192"/>
    </row>
    <row r="20" spans="1:16" s="179" customFormat="1" ht="10.199999999999999" x14ac:dyDescent="0.3">
      <c r="A20" s="180"/>
      <c r="B20" s="180"/>
      <c r="C20" s="458" t="s">
        <v>116</v>
      </c>
      <c r="D20" s="459"/>
      <c r="E20" s="459"/>
      <c r="F20" s="459"/>
      <c r="G20" s="459"/>
      <c r="H20" s="459"/>
      <c r="I20" s="459"/>
      <c r="J20" s="459"/>
      <c r="K20" s="460"/>
      <c r="L20" s="193">
        <f>SUM(L15:L19)</f>
        <v>1200937</v>
      </c>
      <c r="O20" s="192"/>
    </row>
    <row r="21" spans="1:16" s="179" customFormat="1" ht="10.199999999999999" x14ac:dyDescent="0.3">
      <c r="A21" s="180"/>
      <c r="B21" s="180"/>
      <c r="C21" s="194"/>
      <c r="D21" s="194"/>
      <c r="E21" s="194"/>
      <c r="F21" s="194"/>
      <c r="G21" s="194"/>
      <c r="H21" s="194"/>
      <c r="I21" s="194"/>
      <c r="J21" s="194"/>
      <c r="K21" s="194"/>
      <c r="L21" s="194"/>
    </row>
    <row r="22" spans="1:16" s="179" customFormat="1" ht="10.199999999999999" x14ac:dyDescent="0.3">
      <c r="A22" s="180"/>
      <c r="B22" s="180"/>
      <c r="C22" s="454"/>
      <c r="D22" s="454"/>
      <c r="E22" s="454"/>
      <c r="F22" s="454"/>
      <c r="G22" s="454"/>
      <c r="H22" s="454"/>
      <c r="I22" s="454"/>
      <c r="J22" s="454"/>
      <c r="K22" s="454"/>
      <c r="L22" s="454"/>
      <c r="N22" s="196"/>
    </row>
    <row r="23" spans="1:16" s="179" customFormat="1" ht="10.199999999999999" x14ac:dyDescent="0.3">
      <c r="A23" s="180"/>
      <c r="B23" s="180"/>
      <c r="C23" s="197" t="s">
        <v>117</v>
      </c>
      <c r="D23" s="198"/>
      <c r="E23" s="198"/>
      <c r="F23" s="198"/>
      <c r="G23" s="198"/>
      <c r="H23" s="198"/>
      <c r="I23" s="198"/>
      <c r="J23" s="198"/>
      <c r="K23" s="199"/>
      <c r="L23" s="193">
        <f>L20</f>
        <v>1200937</v>
      </c>
    </row>
    <row r="24" spans="1:16" s="179" customFormat="1" x14ac:dyDescent="0.3">
      <c r="A24" s="180"/>
      <c r="B24" s="180"/>
      <c r="C24" s="197" t="s">
        <v>118</v>
      </c>
      <c r="D24" s="198"/>
      <c r="E24" s="198"/>
      <c r="F24" s="198"/>
      <c r="G24" s="198"/>
      <c r="H24" s="198"/>
      <c r="I24" s="198"/>
      <c r="J24" s="198"/>
      <c r="K24" s="199"/>
      <c r="L24" s="200">
        <f>L23/E9</f>
        <v>8.5899977139822739E-2</v>
      </c>
    </row>
    <row r="25" spans="1:16" s="179" customFormat="1" ht="10.199999999999999" x14ac:dyDescent="0.3">
      <c r="A25" s="180"/>
      <c r="B25" s="180"/>
      <c r="C25" s="454"/>
      <c r="D25" s="454"/>
      <c r="E25" s="454"/>
      <c r="F25" s="454"/>
      <c r="G25" s="454"/>
      <c r="H25" s="454"/>
      <c r="I25" s="454"/>
      <c r="J25" s="454"/>
      <c r="K25" s="454"/>
      <c r="L25" s="454"/>
    </row>
    <row r="26" spans="1:16" s="179" customFormat="1" ht="10.199999999999999" x14ac:dyDescent="0.3">
      <c r="A26" s="180"/>
      <c r="B26" s="180"/>
      <c r="C26" s="197" t="s">
        <v>133</v>
      </c>
      <c r="D26" s="198"/>
      <c r="E26" s="198"/>
      <c r="F26" s="198"/>
      <c r="G26" s="198"/>
      <c r="H26" s="198"/>
      <c r="I26" s="198"/>
      <c r="J26" s="198"/>
      <c r="K26" s="199"/>
      <c r="L26" s="201">
        <f>L24</f>
        <v>8.5899977139822739E-2</v>
      </c>
    </row>
    <row r="27" spans="1:16" s="195" customFormat="1" ht="10.199999999999999" x14ac:dyDescent="0.3">
      <c r="A27" s="182"/>
      <c r="B27" s="182"/>
      <c r="C27" s="197" t="s">
        <v>134</v>
      </c>
      <c r="D27" s="198"/>
      <c r="E27" s="198"/>
      <c r="F27" s="198"/>
      <c r="G27" s="198"/>
      <c r="H27" s="198"/>
      <c r="I27" s="198"/>
      <c r="J27" s="198"/>
      <c r="K27" s="199"/>
      <c r="L27" s="201">
        <v>0.01</v>
      </c>
      <c r="O27" s="202"/>
      <c r="P27" s="203"/>
    </row>
    <row r="28" spans="1:16" s="195" customFormat="1" ht="10.199999999999999" x14ac:dyDescent="0.3">
      <c r="A28" s="182"/>
      <c r="B28" s="182"/>
      <c r="C28" s="197" t="s">
        <v>135</v>
      </c>
      <c r="D28" s="198"/>
      <c r="E28" s="198"/>
      <c r="F28" s="198"/>
      <c r="G28" s="198"/>
      <c r="H28" s="198"/>
      <c r="I28" s="198"/>
      <c r="J28" s="198"/>
      <c r="K28" s="199"/>
      <c r="L28" s="201">
        <v>0.05</v>
      </c>
    </row>
    <row r="29" spans="1:16" s="179" customFormat="1" ht="10.199999999999999" x14ac:dyDescent="0.3">
      <c r="A29" s="180"/>
      <c r="B29" s="180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297"/>
    </row>
    <row r="30" spans="1:16" s="179" customFormat="1" x14ac:dyDescent="0.3">
      <c r="A30" s="180"/>
      <c r="B30" s="180"/>
      <c r="C30" s="197" t="s">
        <v>136</v>
      </c>
      <c r="D30" s="198"/>
      <c r="E30" s="198"/>
      <c r="F30" s="198"/>
      <c r="G30" s="198"/>
      <c r="H30" s="198"/>
      <c r="I30" s="198"/>
      <c r="J30" s="198"/>
      <c r="K30" s="199"/>
      <c r="L30" s="204">
        <f>SUM(L26:L28)</f>
        <v>0.14589997713982272</v>
      </c>
      <c r="M30" s="195"/>
    </row>
    <row r="31" spans="1:16" s="179" customFormat="1" x14ac:dyDescent="0.3">
      <c r="A31" s="180"/>
      <c r="B31" s="180"/>
      <c r="C31" s="205"/>
      <c r="D31" s="205"/>
      <c r="E31" s="205"/>
      <c r="F31" s="205"/>
      <c r="G31" s="206"/>
      <c r="H31" s="206"/>
      <c r="I31" s="206"/>
      <c r="J31" s="206"/>
      <c r="K31" s="206"/>
      <c r="L31" s="207"/>
    </row>
  </sheetData>
  <mergeCells count="28">
    <mergeCell ref="B6:C6"/>
    <mergeCell ref="D6:L6"/>
    <mergeCell ref="B2:I2"/>
    <mergeCell ref="B3:I3"/>
    <mergeCell ref="B4:I4"/>
    <mergeCell ref="B5:I5"/>
    <mergeCell ref="J5:L5"/>
    <mergeCell ref="B8:L8"/>
    <mergeCell ref="B9:D9"/>
    <mergeCell ref="E9:G9"/>
    <mergeCell ref="J9:L9"/>
    <mergeCell ref="B10:D10"/>
    <mergeCell ref="F10:G10"/>
    <mergeCell ref="J10:L10"/>
    <mergeCell ref="C22:L22"/>
    <mergeCell ref="C25:L25"/>
    <mergeCell ref="C29:L29"/>
    <mergeCell ref="B12:L12"/>
    <mergeCell ref="C13:L13"/>
    <mergeCell ref="C14:D14"/>
    <mergeCell ref="G14:H14"/>
    <mergeCell ref="J14:K14"/>
    <mergeCell ref="J15:K15"/>
    <mergeCell ref="J16:K16"/>
    <mergeCell ref="J17:K17"/>
    <mergeCell ref="J18:K18"/>
    <mergeCell ref="J19:K19"/>
    <mergeCell ref="C20:K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56"/>
  <sheetViews>
    <sheetView zoomScale="115" zoomScaleNormal="115" workbookViewId="0">
      <selection activeCell="L8" sqref="L8"/>
    </sheetView>
  </sheetViews>
  <sheetFormatPr baseColWidth="10" defaultColWidth="11.44140625" defaultRowHeight="12" x14ac:dyDescent="0.25"/>
  <cols>
    <col min="1" max="1" width="6" style="72" bestFit="1" customWidth="1"/>
    <col min="2" max="2" width="8.6640625" style="70" customWidth="1"/>
    <col min="3" max="3" width="48.44140625" style="70" customWidth="1"/>
    <col min="4" max="4" width="14.33203125" style="71" customWidth="1"/>
    <col min="5" max="5" width="12.88671875" style="70" bestFit="1" customWidth="1"/>
    <col min="6" max="6" width="14" style="70" customWidth="1"/>
    <col min="7" max="7" width="9.6640625" style="70" customWidth="1"/>
    <col min="8" max="8" width="11.44140625" style="70" customWidth="1"/>
    <col min="9" max="9" width="10.44140625" style="70" customWidth="1"/>
    <col min="10" max="10" width="9.44140625" style="70" bestFit="1" customWidth="1"/>
    <col min="11" max="11" width="25.109375" style="70" customWidth="1"/>
    <col min="12" max="12" width="16.33203125" style="70" bestFit="1" customWidth="1"/>
    <col min="13" max="13" width="14.109375" style="70" bestFit="1" customWidth="1"/>
    <col min="14" max="255" width="10.88671875" style="70"/>
    <col min="256" max="256" width="1.6640625" style="70" customWidth="1"/>
    <col min="257" max="257" width="6" style="70" bestFit="1" customWidth="1"/>
    <col min="258" max="258" width="8.6640625" style="70" customWidth="1"/>
    <col min="259" max="259" width="48.44140625" style="70" customWidth="1"/>
    <col min="260" max="260" width="14.33203125" style="70" customWidth="1"/>
    <col min="261" max="261" width="12.88671875" style="70" bestFit="1" customWidth="1"/>
    <col min="262" max="262" width="14" style="70" customWidth="1"/>
    <col min="263" max="263" width="9.6640625" style="70" customWidth="1"/>
    <col min="264" max="264" width="11.44140625" style="70" customWidth="1"/>
    <col min="265" max="265" width="10.44140625" style="70" customWidth="1"/>
    <col min="266" max="266" width="9.44140625" style="70" bestFit="1" customWidth="1"/>
    <col min="267" max="267" width="18.44140625" style="70" customWidth="1"/>
    <col min="268" max="268" width="10.88671875" style="70"/>
    <col min="269" max="269" width="14.109375" style="70" bestFit="1" customWidth="1"/>
    <col min="270" max="511" width="10.88671875" style="70"/>
    <col min="512" max="512" width="1.6640625" style="70" customWidth="1"/>
    <col min="513" max="513" width="6" style="70" bestFit="1" customWidth="1"/>
    <col min="514" max="514" width="8.6640625" style="70" customWidth="1"/>
    <col min="515" max="515" width="48.44140625" style="70" customWidth="1"/>
    <col min="516" max="516" width="14.33203125" style="70" customWidth="1"/>
    <col min="517" max="517" width="12.88671875" style="70" bestFit="1" customWidth="1"/>
    <col min="518" max="518" width="14" style="70" customWidth="1"/>
    <col min="519" max="519" width="9.6640625" style="70" customWidth="1"/>
    <col min="520" max="520" width="11.44140625" style="70" customWidth="1"/>
    <col min="521" max="521" width="10.44140625" style="70" customWidth="1"/>
    <col min="522" max="522" width="9.44140625" style="70" bestFit="1" customWidth="1"/>
    <col min="523" max="523" width="18.44140625" style="70" customWidth="1"/>
    <col min="524" max="524" width="10.88671875" style="70"/>
    <col min="525" max="525" width="14.109375" style="70" bestFit="1" customWidth="1"/>
    <col min="526" max="767" width="10.88671875" style="70"/>
    <col min="768" max="768" width="1.6640625" style="70" customWidth="1"/>
    <col min="769" max="769" width="6" style="70" bestFit="1" customWidth="1"/>
    <col min="770" max="770" width="8.6640625" style="70" customWidth="1"/>
    <col min="771" max="771" width="48.44140625" style="70" customWidth="1"/>
    <col min="772" max="772" width="14.33203125" style="70" customWidth="1"/>
    <col min="773" max="773" width="12.88671875" style="70" bestFit="1" customWidth="1"/>
    <col min="774" max="774" width="14" style="70" customWidth="1"/>
    <col min="775" max="775" width="9.6640625" style="70" customWidth="1"/>
    <col min="776" max="776" width="11.44140625" style="70" customWidth="1"/>
    <col min="777" max="777" width="10.44140625" style="70" customWidth="1"/>
    <col min="778" max="778" width="9.44140625" style="70" bestFit="1" customWidth="1"/>
    <col min="779" max="779" width="18.44140625" style="70" customWidth="1"/>
    <col min="780" max="780" width="10.88671875" style="70"/>
    <col min="781" max="781" width="14.109375" style="70" bestFit="1" customWidth="1"/>
    <col min="782" max="1023" width="10.88671875" style="70"/>
    <col min="1024" max="1024" width="1.6640625" style="70" customWidth="1"/>
    <col min="1025" max="1025" width="6" style="70" bestFit="1" customWidth="1"/>
    <col min="1026" max="1026" width="8.6640625" style="70" customWidth="1"/>
    <col min="1027" max="1027" width="48.44140625" style="70" customWidth="1"/>
    <col min="1028" max="1028" width="14.33203125" style="70" customWidth="1"/>
    <col min="1029" max="1029" width="12.88671875" style="70" bestFit="1" customWidth="1"/>
    <col min="1030" max="1030" width="14" style="70" customWidth="1"/>
    <col min="1031" max="1031" width="9.6640625" style="70" customWidth="1"/>
    <col min="1032" max="1032" width="11.44140625" style="70" customWidth="1"/>
    <col min="1033" max="1033" width="10.44140625" style="70" customWidth="1"/>
    <col min="1034" max="1034" width="9.44140625" style="70" bestFit="1" customWidth="1"/>
    <col min="1035" max="1035" width="18.44140625" style="70" customWidth="1"/>
    <col min="1036" max="1036" width="10.88671875" style="70"/>
    <col min="1037" max="1037" width="14.109375" style="70" bestFit="1" customWidth="1"/>
    <col min="1038" max="1279" width="10.88671875" style="70"/>
    <col min="1280" max="1280" width="1.6640625" style="70" customWidth="1"/>
    <col min="1281" max="1281" width="6" style="70" bestFit="1" customWidth="1"/>
    <col min="1282" max="1282" width="8.6640625" style="70" customWidth="1"/>
    <col min="1283" max="1283" width="48.44140625" style="70" customWidth="1"/>
    <col min="1284" max="1284" width="14.33203125" style="70" customWidth="1"/>
    <col min="1285" max="1285" width="12.88671875" style="70" bestFit="1" customWidth="1"/>
    <col min="1286" max="1286" width="14" style="70" customWidth="1"/>
    <col min="1287" max="1287" width="9.6640625" style="70" customWidth="1"/>
    <col min="1288" max="1288" width="11.44140625" style="70" customWidth="1"/>
    <col min="1289" max="1289" width="10.44140625" style="70" customWidth="1"/>
    <col min="1290" max="1290" width="9.44140625" style="70" bestFit="1" customWidth="1"/>
    <col min="1291" max="1291" width="18.44140625" style="70" customWidth="1"/>
    <col min="1292" max="1292" width="10.88671875" style="70"/>
    <col min="1293" max="1293" width="14.109375" style="70" bestFit="1" customWidth="1"/>
    <col min="1294" max="1535" width="10.88671875" style="70"/>
    <col min="1536" max="1536" width="1.6640625" style="70" customWidth="1"/>
    <col min="1537" max="1537" width="6" style="70" bestFit="1" customWidth="1"/>
    <col min="1538" max="1538" width="8.6640625" style="70" customWidth="1"/>
    <col min="1539" max="1539" width="48.44140625" style="70" customWidth="1"/>
    <col min="1540" max="1540" width="14.33203125" style="70" customWidth="1"/>
    <col min="1541" max="1541" width="12.88671875" style="70" bestFit="1" customWidth="1"/>
    <col min="1542" max="1542" width="14" style="70" customWidth="1"/>
    <col min="1543" max="1543" width="9.6640625" style="70" customWidth="1"/>
    <col min="1544" max="1544" width="11.44140625" style="70" customWidth="1"/>
    <col min="1545" max="1545" width="10.44140625" style="70" customWidth="1"/>
    <col min="1546" max="1546" width="9.44140625" style="70" bestFit="1" customWidth="1"/>
    <col min="1547" max="1547" width="18.44140625" style="70" customWidth="1"/>
    <col min="1548" max="1548" width="10.88671875" style="70"/>
    <col min="1549" max="1549" width="14.109375" style="70" bestFit="1" customWidth="1"/>
    <col min="1550" max="1791" width="10.88671875" style="70"/>
    <col min="1792" max="1792" width="1.6640625" style="70" customWidth="1"/>
    <col min="1793" max="1793" width="6" style="70" bestFit="1" customWidth="1"/>
    <col min="1794" max="1794" width="8.6640625" style="70" customWidth="1"/>
    <col min="1795" max="1795" width="48.44140625" style="70" customWidth="1"/>
    <col min="1796" max="1796" width="14.33203125" style="70" customWidth="1"/>
    <col min="1797" max="1797" width="12.88671875" style="70" bestFit="1" customWidth="1"/>
    <col min="1798" max="1798" width="14" style="70" customWidth="1"/>
    <col min="1799" max="1799" width="9.6640625" style="70" customWidth="1"/>
    <col min="1800" max="1800" width="11.44140625" style="70" customWidth="1"/>
    <col min="1801" max="1801" width="10.44140625" style="70" customWidth="1"/>
    <col min="1802" max="1802" width="9.44140625" style="70" bestFit="1" customWidth="1"/>
    <col min="1803" max="1803" width="18.44140625" style="70" customWidth="1"/>
    <col min="1804" max="1804" width="10.88671875" style="70"/>
    <col min="1805" max="1805" width="14.109375" style="70" bestFit="1" customWidth="1"/>
    <col min="1806" max="2047" width="10.88671875" style="70"/>
    <col min="2048" max="2048" width="1.6640625" style="70" customWidth="1"/>
    <col min="2049" max="2049" width="6" style="70" bestFit="1" customWidth="1"/>
    <col min="2050" max="2050" width="8.6640625" style="70" customWidth="1"/>
    <col min="2051" max="2051" width="48.44140625" style="70" customWidth="1"/>
    <col min="2052" max="2052" width="14.33203125" style="70" customWidth="1"/>
    <col min="2053" max="2053" width="12.88671875" style="70" bestFit="1" customWidth="1"/>
    <col min="2054" max="2054" width="14" style="70" customWidth="1"/>
    <col min="2055" max="2055" width="9.6640625" style="70" customWidth="1"/>
    <col min="2056" max="2056" width="11.44140625" style="70" customWidth="1"/>
    <col min="2057" max="2057" width="10.44140625" style="70" customWidth="1"/>
    <col min="2058" max="2058" width="9.44140625" style="70" bestFit="1" customWidth="1"/>
    <col min="2059" max="2059" width="18.44140625" style="70" customWidth="1"/>
    <col min="2060" max="2060" width="10.88671875" style="70"/>
    <col min="2061" max="2061" width="14.109375" style="70" bestFit="1" customWidth="1"/>
    <col min="2062" max="2303" width="10.88671875" style="70"/>
    <col min="2304" max="2304" width="1.6640625" style="70" customWidth="1"/>
    <col min="2305" max="2305" width="6" style="70" bestFit="1" customWidth="1"/>
    <col min="2306" max="2306" width="8.6640625" style="70" customWidth="1"/>
    <col min="2307" max="2307" width="48.44140625" style="70" customWidth="1"/>
    <col min="2308" max="2308" width="14.33203125" style="70" customWidth="1"/>
    <col min="2309" max="2309" width="12.88671875" style="70" bestFit="1" customWidth="1"/>
    <col min="2310" max="2310" width="14" style="70" customWidth="1"/>
    <col min="2311" max="2311" width="9.6640625" style="70" customWidth="1"/>
    <col min="2312" max="2312" width="11.44140625" style="70" customWidth="1"/>
    <col min="2313" max="2313" width="10.44140625" style="70" customWidth="1"/>
    <col min="2314" max="2314" width="9.44140625" style="70" bestFit="1" customWidth="1"/>
    <col min="2315" max="2315" width="18.44140625" style="70" customWidth="1"/>
    <col min="2316" max="2316" width="10.88671875" style="70"/>
    <col min="2317" max="2317" width="14.109375" style="70" bestFit="1" customWidth="1"/>
    <col min="2318" max="2559" width="10.88671875" style="70"/>
    <col min="2560" max="2560" width="1.6640625" style="70" customWidth="1"/>
    <col min="2561" max="2561" width="6" style="70" bestFit="1" customWidth="1"/>
    <col min="2562" max="2562" width="8.6640625" style="70" customWidth="1"/>
    <col min="2563" max="2563" width="48.44140625" style="70" customWidth="1"/>
    <col min="2564" max="2564" width="14.33203125" style="70" customWidth="1"/>
    <col min="2565" max="2565" width="12.88671875" style="70" bestFit="1" customWidth="1"/>
    <col min="2566" max="2566" width="14" style="70" customWidth="1"/>
    <col min="2567" max="2567" width="9.6640625" style="70" customWidth="1"/>
    <col min="2568" max="2568" width="11.44140625" style="70" customWidth="1"/>
    <col min="2569" max="2569" width="10.44140625" style="70" customWidth="1"/>
    <col min="2570" max="2570" width="9.44140625" style="70" bestFit="1" customWidth="1"/>
    <col min="2571" max="2571" width="18.44140625" style="70" customWidth="1"/>
    <col min="2572" max="2572" width="10.88671875" style="70"/>
    <col min="2573" max="2573" width="14.109375" style="70" bestFit="1" customWidth="1"/>
    <col min="2574" max="2815" width="10.88671875" style="70"/>
    <col min="2816" max="2816" width="1.6640625" style="70" customWidth="1"/>
    <col min="2817" max="2817" width="6" style="70" bestFit="1" customWidth="1"/>
    <col min="2818" max="2818" width="8.6640625" style="70" customWidth="1"/>
    <col min="2819" max="2819" width="48.44140625" style="70" customWidth="1"/>
    <col min="2820" max="2820" width="14.33203125" style="70" customWidth="1"/>
    <col min="2821" max="2821" width="12.88671875" style="70" bestFit="1" customWidth="1"/>
    <col min="2822" max="2822" width="14" style="70" customWidth="1"/>
    <col min="2823" max="2823" width="9.6640625" style="70" customWidth="1"/>
    <col min="2824" max="2824" width="11.44140625" style="70" customWidth="1"/>
    <col min="2825" max="2825" width="10.44140625" style="70" customWidth="1"/>
    <col min="2826" max="2826" width="9.44140625" style="70" bestFit="1" customWidth="1"/>
    <col min="2827" max="2827" width="18.44140625" style="70" customWidth="1"/>
    <col min="2828" max="2828" width="10.88671875" style="70"/>
    <col min="2829" max="2829" width="14.109375" style="70" bestFit="1" customWidth="1"/>
    <col min="2830" max="3071" width="10.88671875" style="70"/>
    <col min="3072" max="3072" width="1.6640625" style="70" customWidth="1"/>
    <col min="3073" max="3073" width="6" style="70" bestFit="1" customWidth="1"/>
    <col min="3074" max="3074" width="8.6640625" style="70" customWidth="1"/>
    <col min="3075" max="3075" width="48.44140625" style="70" customWidth="1"/>
    <col min="3076" max="3076" width="14.33203125" style="70" customWidth="1"/>
    <col min="3077" max="3077" width="12.88671875" style="70" bestFit="1" customWidth="1"/>
    <col min="3078" max="3078" width="14" style="70" customWidth="1"/>
    <col min="3079" max="3079" width="9.6640625" style="70" customWidth="1"/>
    <col min="3080" max="3080" width="11.44140625" style="70" customWidth="1"/>
    <col min="3081" max="3081" width="10.44140625" style="70" customWidth="1"/>
    <col min="3082" max="3082" width="9.44140625" style="70" bestFit="1" customWidth="1"/>
    <col min="3083" max="3083" width="18.44140625" style="70" customWidth="1"/>
    <col min="3084" max="3084" width="10.88671875" style="70"/>
    <col min="3085" max="3085" width="14.109375" style="70" bestFit="1" customWidth="1"/>
    <col min="3086" max="3327" width="10.88671875" style="70"/>
    <col min="3328" max="3328" width="1.6640625" style="70" customWidth="1"/>
    <col min="3329" max="3329" width="6" style="70" bestFit="1" customWidth="1"/>
    <col min="3330" max="3330" width="8.6640625" style="70" customWidth="1"/>
    <col min="3331" max="3331" width="48.44140625" style="70" customWidth="1"/>
    <col min="3332" max="3332" width="14.33203125" style="70" customWidth="1"/>
    <col min="3333" max="3333" width="12.88671875" style="70" bestFit="1" customWidth="1"/>
    <col min="3334" max="3334" width="14" style="70" customWidth="1"/>
    <col min="3335" max="3335" width="9.6640625" style="70" customWidth="1"/>
    <col min="3336" max="3336" width="11.44140625" style="70" customWidth="1"/>
    <col min="3337" max="3337" width="10.44140625" style="70" customWidth="1"/>
    <col min="3338" max="3338" width="9.44140625" style="70" bestFit="1" customWidth="1"/>
    <col min="3339" max="3339" width="18.44140625" style="70" customWidth="1"/>
    <col min="3340" max="3340" width="10.88671875" style="70"/>
    <col min="3341" max="3341" width="14.109375" style="70" bestFit="1" customWidth="1"/>
    <col min="3342" max="3583" width="10.88671875" style="70"/>
    <col min="3584" max="3584" width="1.6640625" style="70" customWidth="1"/>
    <col min="3585" max="3585" width="6" style="70" bestFit="1" customWidth="1"/>
    <col min="3586" max="3586" width="8.6640625" style="70" customWidth="1"/>
    <col min="3587" max="3587" width="48.44140625" style="70" customWidth="1"/>
    <col min="3588" max="3588" width="14.33203125" style="70" customWidth="1"/>
    <col min="3589" max="3589" width="12.88671875" style="70" bestFit="1" customWidth="1"/>
    <col min="3590" max="3590" width="14" style="70" customWidth="1"/>
    <col min="3591" max="3591" width="9.6640625" style="70" customWidth="1"/>
    <col min="3592" max="3592" width="11.44140625" style="70" customWidth="1"/>
    <col min="3593" max="3593" width="10.44140625" style="70" customWidth="1"/>
    <col min="3594" max="3594" width="9.44140625" style="70" bestFit="1" customWidth="1"/>
    <col min="3595" max="3595" width="18.44140625" style="70" customWidth="1"/>
    <col min="3596" max="3596" width="10.88671875" style="70"/>
    <col min="3597" max="3597" width="14.109375" style="70" bestFit="1" customWidth="1"/>
    <col min="3598" max="3839" width="10.88671875" style="70"/>
    <col min="3840" max="3840" width="1.6640625" style="70" customWidth="1"/>
    <col min="3841" max="3841" width="6" style="70" bestFit="1" customWidth="1"/>
    <col min="3842" max="3842" width="8.6640625" style="70" customWidth="1"/>
    <col min="3843" max="3843" width="48.44140625" style="70" customWidth="1"/>
    <col min="3844" max="3844" width="14.33203125" style="70" customWidth="1"/>
    <col min="3845" max="3845" width="12.88671875" style="70" bestFit="1" customWidth="1"/>
    <col min="3846" max="3846" width="14" style="70" customWidth="1"/>
    <col min="3847" max="3847" width="9.6640625" style="70" customWidth="1"/>
    <col min="3848" max="3848" width="11.44140625" style="70" customWidth="1"/>
    <col min="3849" max="3849" width="10.44140625" style="70" customWidth="1"/>
    <col min="3850" max="3850" width="9.44140625" style="70" bestFit="1" customWidth="1"/>
    <col min="3851" max="3851" width="18.44140625" style="70" customWidth="1"/>
    <col min="3852" max="3852" width="10.88671875" style="70"/>
    <col min="3853" max="3853" width="14.109375" style="70" bestFit="1" customWidth="1"/>
    <col min="3854" max="4095" width="10.88671875" style="70"/>
    <col min="4096" max="4096" width="1.6640625" style="70" customWidth="1"/>
    <col min="4097" max="4097" width="6" style="70" bestFit="1" customWidth="1"/>
    <col min="4098" max="4098" width="8.6640625" style="70" customWidth="1"/>
    <col min="4099" max="4099" width="48.44140625" style="70" customWidth="1"/>
    <col min="4100" max="4100" width="14.33203125" style="70" customWidth="1"/>
    <col min="4101" max="4101" width="12.88671875" style="70" bestFit="1" customWidth="1"/>
    <col min="4102" max="4102" width="14" style="70" customWidth="1"/>
    <col min="4103" max="4103" width="9.6640625" style="70" customWidth="1"/>
    <col min="4104" max="4104" width="11.44140625" style="70" customWidth="1"/>
    <col min="4105" max="4105" width="10.44140625" style="70" customWidth="1"/>
    <col min="4106" max="4106" width="9.44140625" style="70" bestFit="1" customWidth="1"/>
    <col min="4107" max="4107" width="18.44140625" style="70" customWidth="1"/>
    <col min="4108" max="4108" width="10.88671875" style="70"/>
    <col min="4109" max="4109" width="14.109375" style="70" bestFit="1" customWidth="1"/>
    <col min="4110" max="4351" width="10.88671875" style="70"/>
    <col min="4352" max="4352" width="1.6640625" style="70" customWidth="1"/>
    <col min="4353" max="4353" width="6" style="70" bestFit="1" customWidth="1"/>
    <col min="4354" max="4354" width="8.6640625" style="70" customWidth="1"/>
    <col min="4355" max="4355" width="48.44140625" style="70" customWidth="1"/>
    <col min="4356" max="4356" width="14.33203125" style="70" customWidth="1"/>
    <col min="4357" max="4357" width="12.88671875" style="70" bestFit="1" customWidth="1"/>
    <col min="4358" max="4358" width="14" style="70" customWidth="1"/>
    <col min="4359" max="4359" width="9.6640625" style="70" customWidth="1"/>
    <col min="4360" max="4360" width="11.44140625" style="70" customWidth="1"/>
    <col min="4361" max="4361" width="10.44140625" style="70" customWidth="1"/>
    <col min="4362" max="4362" width="9.44140625" style="70" bestFit="1" customWidth="1"/>
    <col min="4363" max="4363" width="18.44140625" style="70" customWidth="1"/>
    <col min="4364" max="4364" width="10.88671875" style="70"/>
    <col min="4365" max="4365" width="14.109375" style="70" bestFit="1" customWidth="1"/>
    <col min="4366" max="4607" width="10.88671875" style="70"/>
    <col min="4608" max="4608" width="1.6640625" style="70" customWidth="1"/>
    <col min="4609" max="4609" width="6" style="70" bestFit="1" customWidth="1"/>
    <col min="4610" max="4610" width="8.6640625" style="70" customWidth="1"/>
    <col min="4611" max="4611" width="48.44140625" style="70" customWidth="1"/>
    <col min="4612" max="4612" width="14.33203125" style="70" customWidth="1"/>
    <col min="4613" max="4613" width="12.88671875" style="70" bestFit="1" customWidth="1"/>
    <col min="4614" max="4614" width="14" style="70" customWidth="1"/>
    <col min="4615" max="4615" width="9.6640625" style="70" customWidth="1"/>
    <col min="4616" max="4616" width="11.44140625" style="70" customWidth="1"/>
    <col min="4617" max="4617" width="10.44140625" style="70" customWidth="1"/>
    <col min="4618" max="4618" width="9.44140625" style="70" bestFit="1" customWidth="1"/>
    <col min="4619" max="4619" width="18.44140625" style="70" customWidth="1"/>
    <col min="4620" max="4620" width="10.88671875" style="70"/>
    <col min="4621" max="4621" width="14.109375" style="70" bestFit="1" customWidth="1"/>
    <col min="4622" max="4863" width="10.88671875" style="70"/>
    <col min="4864" max="4864" width="1.6640625" style="70" customWidth="1"/>
    <col min="4865" max="4865" width="6" style="70" bestFit="1" customWidth="1"/>
    <col min="4866" max="4866" width="8.6640625" style="70" customWidth="1"/>
    <col min="4867" max="4867" width="48.44140625" style="70" customWidth="1"/>
    <col min="4868" max="4868" width="14.33203125" style="70" customWidth="1"/>
    <col min="4869" max="4869" width="12.88671875" style="70" bestFit="1" customWidth="1"/>
    <col min="4870" max="4870" width="14" style="70" customWidth="1"/>
    <col min="4871" max="4871" width="9.6640625" style="70" customWidth="1"/>
    <col min="4872" max="4872" width="11.44140625" style="70" customWidth="1"/>
    <col min="4873" max="4873" width="10.44140625" style="70" customWidth="1"/>
    <col min="4874" max="4874" width="9.44140625" style="70" bestFit="1" customWidth="1"/>
    <col min="4875" max="4875" width="18.44140625" style="70" customWidth="1"/>
    <col min="4876" max="4876" width="10.88671875" style="70"/>
    <col min="4877" max="4877" width="14.109375" style="70" bestFit="1" customWidth="1"/>
    <col min="4878" max="5119" width="10.88671875" style="70"/>
    <col min="5120" max="5120" width="1.6640625" style="70" customWidth="1"/>
    <col min="5121" max="5121" width="6" style="70" bestFit="1" customWidth="1"/>
    <col min="5122" max="5122" width="8.6640625" style="70" customWidth="1"/>
    <col min="5123" max="5123" width="48.44140625" style="70" customWidth="1"/>
    <col min="5124" max="5124" width="14.33203125" style="70" customWidth="1"/>
    <col min="5125" max="5125" width="12.88671875" style="70" bestFit="1" customWidth="1"/>
    <col min="5126" max="5126" width="14" style="70" customWidth="1"/>
    <col min="5127" max="5127" width="9.6640625" style="70" customWidth="1"/>
    <col min="5128" max="5128" width="11.44140625" style="70" customWidth="1"/>
    <col min="5129" max="5129" width="10.44140625" style="70" customWidth="1"/>
    <col min="5130" max="5130" width="9.44140625" style="70" bestFit="1" customWidth="1"/>
    <col min="5131" max="5131" width="18.44140625" style="70" customWidth="1"/>
    <col min="5132" max="5132" width="10.88671875" style="70"/>
    <col min="5133" max="5133" width="14.109375" style="70" bestFit="1" customWidth="1"/>
    <col min="5134" max="5375" width="10.88671875" style="70"/>
    <col min="5376" max="5376" width="1.6640625" style="70" customWidth="1"/>
    <col min="5377" max="5377" width="6" style="70" bestFit="1" customWidth="1"/>
    <col min="5378" max="5378" width="8.6640625" style="70" customWidth="1"/>
    <col min="5379" max="5379" width="48.44140625" style="70" customWidth="1"/>
    <col min="5380" max="5380" width="14.33203125" style="70" customWidth="1"/>
    <col min="5381" max="5381" width="12.88671875" style="70" bestFit="1" customWidth="1"/>
    <col min="5382" max="5382" width="14" style="70" customWidth="1"/>
    <col min="5383" max="5383" width="9.6640625" style="70" customWidth="1"/>
    <col min="5384" max="5384" width="11.44140625" style="70" customWidth="1"/>
    <col min="5385" max="5385" width="10.44140625" style="70" customWidth="1"/>
    <col min="5386" max="5386" width="9.44140625" style="70" bestFit="1" customWidth="1"/>
    <col min="5387" max="5387" width="18.44140625" style="70" customWidth="1"/>
    <col min="5388" max="5388" width="10.88671875" style="70"/>
    <col min="5389" max="5389" width="14.109375" style="70" bestFit="1" customWidth="1"/>
    <col min="5390" max="5631" width="10.88671875" style="70"/>
    <col min="5632" max="5632" width="1.6640625" style="70" customWidth="1"/>
    <col min="5633" max="5633" width="6" style="70" bestFit="1" customWidth="1"/>
    <col min="5634" max="5634" width="8.6640625" style="70" customWidth="1"/>
    <col min="5635" max="5635" width="48.44140625" style="70" customWidth="1"/>
    <col min="5636" max="5636" width="14.33203125" style="70" customWidth="1"/>
    <col min="5637" max="5637" width="12.88671875" style="70" bestFit="1" customWidth="1"/>
    <col min="5638" max="5638" width="14" style="70" customWidth="1"/>
    <col min="5639" max="5639" width="9.6640625" style="70" customWidth="1"/>
    <col min="5640" max="5640" width="11.44140625" style="70" customWidth="1"/>
    <col min="5641" max="5641" width="10.44140625" style="70" customWidth="1"/>
    <col min="5642" max="5642" width="9.44140625" style="70" bestFit="1" customWidth="1"/>
    <col min="5643" max="5643" width="18.44140625" style="70" customWidth="1"/>
    <col min="5644" max="5644" width="10.88671875" style="70"/>
    <col min="5645" max="5645" width="14.109375" style="70" bestFit="1" customWidth="1"/>
    <col min="5646" max="5887" width="10.88671875" style="70"/>
    <col min="5888" max="5888" width="1.6640625" style="70" customWidth="1"/>
    <col min="5889" max="5889" width="6" style="70" bestFit="1" customWidth="1"/>
    <col min="5890" max="5890" width="8.6640625" style="70" customWidth="1"/>
    <col min="5891" max="5891" width="48.44140625" style="70" customWidth="1"/>
    <col min="5892" max="5892" width="14.33203125" style="70" customWidth="1"/>
    <col min="5893" max="5893" width="12.88671875" style="70" bestFit="1" customWidth="1"/>
    <col min="5894" max="5894" width="14" style="70" customWidth="1"/>
    <col min="5895" max="5895" width="9.6640625" style="70" customWidth="1"/>
    <col min="5896" max="5896" width="11.44140625" style="70" customWidth="1"/>
    <col min="5897" max="5897" width="10.44140625" style="70" customWidth="1"/>
    <col min="5898" max="5898" width="9.44140625" style="70" bestFit="1" customWidth="1"/>
    <col min="5899" max="5899" width="18.44140625" style="70" customWidth="1"/>
    <col min="5900" max="5900" width="10.88671875" style="70"/>
    <col min="5901" max="5901" width="14.109375" style="70" bestFit="1" customWidth="1"/>
    <col min="5902" max="6143" width="10.88671875" style="70"/>
    <col min="6144" max="6144" width="1.6640625" style="70" customWidth="1"/>
    <col min="6145" max="6145" width="6" style="70" bestFit="1" customWidth="1"/>
    <col min="6146" max="6146" width="8.6640625" style="70" customWidth="1"/>
    <col min="6147" max="6147" width="48.44140625" style="70" customWidth="1"/>
    <col min="6148" max="6148" width="14.33203125" style="70" customWidth="1"/>
    <col min="6149" max="6149" width="12.88671875" style="70" bestFit="1" customWidth="1"/>
    <col min="6150" max="6150" width="14" style="70" customWidth="1"/>
    <col min="6151" max="6151" width="9.6640625" style="70" customWidth="1"/>
    <col min="6152" max="6152" width="11.44140625" style="70" customWidth="1"/>
    <col min="6153" max="6153" width="10.44140625" style="70" customWidth="1"/>
    <col min="6154" max="6154" width="9.44140625" style="70" bestFit="1" customWidth="1"/>
    <col min="6155" max="6155" width="18.44140625" style="70" customWidth="1"/>
    <col min="6156" max="6156" width="10.88671875" style="70"/>
    <col min="6157" max="6157" width="14.109375" style="70" bestFit="1" customWidth="1"/>
    <col min="6158" max="6399" width="10.88671875" style="70"/>
    <col min="6400" max="6400" width="1.6640625" style="70" customWidth="1"/>
    <col min="6401" max="6401" width="6" style="70" bestFit="1" customWidth="1"/>
    <col min="6402" max="6402" width="8.6640625" style="70" customWidth="1"/>
    <col min="6403" max="6403" width="48.44140625" style="70" customWidth="1"/>
    <col min="6404" max="6404" width="14.33203125" style="70" customWidth="1"/>
    <col min="6405" max="6405" width="12.88671875" style="70" bestFit="1" customWidth="1"/>
    <col min="6406" max="6406" width="14" style="70" customWidth="1"/>
    <col min="6407" max="6407" width="9.6640625" style="70" customWidth="1"/>
    <col min="6408" max="6408" width="11.44140625" style="70" customWidth="1"/>
    <col min="6409" max="6409" width="10.44140625" style="70" customWidth="1"/>
    <col min="6410" max="6410" width="9.44140625" style="70" bestFit="1" customWidth="1"/>
    <col min="6411" max="6411" width="18.44140625" style="70" customWidth="1"/>
    <col min="6412" max="6412" width="10.88671875" style="70"/>
    <col min="6413" max="6413" width="14.109375" style="70" bestFit="1" customWidth="1"/>
    <col min="6414" max="6655" width="10.88671875" style="70"/>
    <col min="6656" max="6656" width="1.6640625" style="70" customWidth="1"/>
    <col min="6657" max="6657" width="6" style="70" bestFit="1" customWidth="1"/>
    <col min="6658" max="6658" width="8.6640625" style="70" customWidth="1"/>
    <col min="6659" max="6659" width="48.44140625" style="70" customWidth="1"/>
    <col min="6660" max="6660" width="14.33203125" style="70" customWidth="1"/>
    <col min="6661" max="6661" width="12.88671875" style="70" bestFit="1" customWidth="1"/>
    <col min="6662" max="6662" width="14" style="70" customWidth="1"/>
    <col min="6663" max="6663" width="9.6640625" style="70" customWidth="1"/>
    <col min="6664" max="6664" width="11.44140625" style="70" customWidth="1"/>
    <col min="6665" max="6665" width="10.44140625" style="70" customWidth="1"/>
    <col min="6666" max="6666" width="9.44140625" style="70" bestFit="1" customWidth="1"/>
    <col min="6667" max="6667" width="18.44140625" style="70" customWidth="1"/>
    <col min="6668" max="6668" width="10.88671875" style="70"/>
    <col min="6669" max="6669" width="14.109375" style="70" bestFit="1" customWidth="1"/>
    <col min="6670" max="6911" width="10.88671875" style="70"/>
    <col min="6912" max="6912" width="1.6640625" style="70" customWidth="1"/>
    <col min="6913" max="6913" width="6" style="70" bestFit="1" customWidth="1"/>
    <col min="6914" max="6914" width="8.6640625" style="70" customWidth="1"/>
    <col min="6915" max="6915" width="48.44140625" style="70" customWidth="1"/>
    <col min="6916" max="6916" width="14.33203125" style="70" customWidth="1"/>
    <col min="6917" max="6917" width="12.88671875" style="70" bestFit="1" customWidth="1"/>
    <col min="6918" max="6918" width="14" style="70" customWidth="1"/>
    <col min="6919" max="6919" width="9.6640625" style="70" customWidth="1"/>
    <col min="6920" max="6920" width="11.44140625" style="70" customWidth="1"/>
    <col min="6921" max="6921" width="10.44140625" style="70" customWidth="1"/>
    <col min="6922" max="6922" width="9.44140625" style="70" bestFit="1" customWidth="1"/>
    <col min="6923" max="6923" width="18.44140625" style="70" customWidth="1"/>
    <col min="6924" max="6924" width="10.88671875" style="70"/>
    <col min="6925" max="6925" width="14.109375" style="70" bestFit="1" customWidth="1"/>
    <col min="6926" max="7167" width="10.88671875" style="70"/>
    <col min="7168" max="7168" width="1.6640625" style="70" customWidth="1"/>
    <col min="7169" max="7169" width="6" style="70" bestFit="1" customWidth="1"/>
    <col min="7170" max="7170" width="8.6640625" style="70" customWidth="1"/>
    <col min="7171" max="7171" width="48.44140625" style="70" customWidth="1"/>
    <col min="7172" max="7172" width="14.33203125" style="70" customWidth="1"/>
    <col min="7173" max="7173" width="12.88671875" style="70" bestFit="1" customWidth="1"/>
    <col min="7174" max="7174" width="14" style="70" customWidth="1"/>
    <col min="7175" max="7175" width="9.6640625" style="70" customWidth="1"/>
    <col min="7176" max="7176" width="11.44140625" style="70" customWidth="1"/>
    <col min="7177" max="7177" width="10.44140625" style="70" customWidth="1"/>
    <col min="7178" max="7178" width="9.44140625" style="70" bestFit="1" customWidth="1"/>
    <col min="7179" max="7179" width="18.44140625" style="70" customWidth="1"/>
    <col min="7180" max="7180" width="10.88671875" style="70"/>
    <col min="7181" max="7181" width="14.109375" style="70" bestFit="1" customWidth="1"/>
    <col min="7182" max="7423" width="10.88671875" style="70"/>
    <col min="7424" max="7424" width="1.6640625" style="70" customWidth="1"/>
    <col min="7425" max="7425" width="6" style="70" bestFit="1" customWidth="1"/>
    <col min="7426" max="7426" width="8.6640625" style="70" customWidth="1"/>
    <col min="7427" max="7427" width="48.44140625" style="70" customWidth="1"/>
    <col min="7428" max="7428" width="14.33203125" style="70" customWidth="1"/>
    <col min="7429" max="7429" width="12.88671875" style="70" bestFit="1" customWidth="1"/>
    <col min="7430" max="7430" width="14" style="70" customWidth="1"/>
    <col min="7431" max="7431" width="9.6640625" style="70" customWidth="1"/>
    <col min="7432" max="7432" width="11.44140625" style="70" customWidth="1"/>
    <col min="7433" max="7433" width="10.44140625" style="70" customWidth="1"/>
    <col min="7434" max="7434" width="9.44140625" style="70" bestFit="1" customWidth="1"/>
    <col min="7435" max="7435" width="18.44140625" style="70" customWidth="1"/>
    <col min="7436" max="7436" width="10.88671875" style="70"/>
    <col min="7437" max="7437" width="14.109375" style="70" bestFit="1" customWidth="1"/>
    <col min="7438" max="7679" width="10.88671875" style="70"/>
    <col min="7680" max="7680" width="1.6640625" style="70" customWidth="1"/>
    <col min="7681" max="7681" width="6" style="70" bestFit="1" customWidth="1"/>
    <col min="7682" max="7682" width="8.6640625" style="70" customWidth="1"/>
    <col min="7683" max="7683" width="48.44140625" style="70" customWidth="1"/>
    <col min="7684" max="7684" width="14.33203125" style="70" customWidth="1"/>
    <col min="7685" max="7685" width="12.88671875" style="70" bestFit="1" customWidth="1"/>
    <col min="7686" max="7686" width="14" style="70" customWidth="1"/>
    <col min="7687" max="7687" width="9.6640625" style="70" customWidth="1"/>
    <col min="7688" max="7688" width="11.44140625" style="70" customWidth="1"/>
    <col min="7689" max="7689" width="10.44140625" style="70" customWidth="1"/>
    <col min="7690" max="7690" width="9.44140625" style="70" bestFit="1" customWidth="1"/>
    <col min="7691" max="7691" width="18.44140625" style="70" customWidth="1"/>
    <col min="7692" max="7692" width="10.88671875" style="70"/>
    <col min="7693" max="7693" width="14.109375" style="70" bestFit="1" customWidth="1"/>
    <col min="7694" max="7935" width="10.88671875" style="70"/>
    <col min="7936" max="7936" width="1.6640625" style="70" customWidth="1"/>
    <col min="7937" max="7937" width="6" style="70" bestFit="1" customWidth="1"/>
    <col min="7938" max="7938" width="8.6640625" style="70" customWidth="1"/>
    <col min="7939" max="7939" width="48.44140625" style="70" customWidth="1"/>
    <col min="7940" max="7940" width="14.33203125" style="70" customWidth="1"/>
    <col min="7941" max="7941" width="12.88671875" style="70" bestFit="1" customWidth="1"/>
    <col min="7942" max="7942" width="14" style="70" customWidth="1"/>
    <col min="7943" max="7943" width="9.6640625" style="70" customWidth="1"/>
    <col min="7944" max="7944" width="11.44140625" style="70" customWidth="1"/>
    <col min="7945" max="7945" width="10.44140625" style="70" customWidth="1"/>
    <col min="7946" max="7946" width="9.44140625" style="70" bestFit="1" customWidth="1"/>
    <col min="7947" max="7947" width="18.44140625" style="70" customWidth="1"/>
    <col min="7948" max="7948" width="10.88671875" style="70"/>
    <col min="7949" max="7949" width="14.109375" style="70" bestFit="1" customWidth="1"/>
    <col min="7950" max="8191" width="10.88671875" style="70"/>
    <col min="8192" max="8192" width="1.6640625" style="70" customWidth="1"/>
    <col min="8193" max="8193" width="6" style="70" bestFit="1" customWidth="1"/>
    <col min="8194" max="8194" width="8.6640625" style="70" customWidth="1"/>
    <col min="8195" max="8195" width="48.44140625" style="70" customWidth="1"/>
    <col min="8196" max="8196" width="14.33203125" style="70" customWidth="1"/>
    <col min="8197" max="8197" width="12.88671875" style="70" bestFit="1" customWidth="1"/>
    <col min="8198" max="8198" width="14" style="70" customWidth="1"/>
    <col min="8199" max="8199" width="9.6640625" style="70" customWidth="1"/>
    <col min="8200" max="8200" width="11.44140625" style="70" customWidth="1"/>
    <col min="8201" max="8201" width="10.44140625" style="70" customWidth="1"/>
    <col min="8202" max="8202" width="9.44140625" style="70" bestFit="1" customWidth="1"/>
    <col min="8203" max="8203" width="18.44140625" style="70" customWidth="1"/>
    <col min="8204" max="8204" width="10.88671875" style="70"/>
    <col min="8205" max="8205" width="14.109375" style="70" bestFit="1" customWidth="1"/>
    <col min="8206" max="8447" width="10.88671875" style="70"/>
    <col min="8448" max="8448" width="1.6640625" style="70" customWidth="1"/>
    <col min="8449" max="8449" width="6" style="70" bestFit="1" customWidth="1"/>
    <col min="8450" max="8450" width="8.6640625" style="70" customWidth="1"/>
    <col min="8451" max="8451" width="48.44140625" style="70" customWidth="1"/>
    <col min="8452" max="8452" width="14.33203125" style="70" customWidth="1"/>
    <col min="8453" max="8453" width="12.88671875" style="70" bestFit="1" customWidth="1"/>
    <col min="8454" max="8454" width="14" style="70" customWidth="1"/>
    <col min="8455" max="8455" width="9.6640625" style="70" customWidth="1"/>
    <col min="8456" max="8456" width="11.44140625" style="70" customWidth="1"/>
    <col min="8457" max="8457" width="10.44140625" style="70" customWidth="1"/>
    <col min="8458" max="8458" width="9.44140625" style="70" bestFit="1" customWidth="1"/>
    <col min="8459" max="8459" width="18.44140625" style="70" customWidth="1"/>
    <col min="8460" max="8460" width="10.88671875" style="70"/>
    <col min="8461" max="8461" width="14.109375" style="70" bestFit="1" customWidth="1"/>
    <col min="8462" max="8703" width="10.88671875" style="70"/>
    <col min="8704" max="8704" width="1.6640625" style="70" customWidth="1"/>
    <col min="8705" max="8705" width="6" style="70" bestFit="1" customWidth="1"/>
    <col min="8706" max="8706" width="8.6640625" style="70" customWidth="1"/>
    <col min="8707" max="8707" width="48.44140625" style="70" customWidth="1"/>
    <col min="8708" max="8708" width="14.33203125" style="70" customWidth="1"/>
    <col min="8709" max="8709" width="12.88671875" style="70" bestFit="1" customWidth="1"/>
    <col min="8710" max="8710" width="14" style="70" customWidth="1"/>
    <col min="8711" max="8711" width="9.6640625" style="70" customWidth="1"/>
    <col min="8712" max="8712" width="11.44140625" style="70" customWidth="1"/>
    <col min="8713" max="8713" width="10.44140625" style="70" customWidth="1"/>
    <col min="8714" max="8714" width="9.44140625" style="70" bestFit="1" customWidth="1"/>
    <col min="8715" max="8715" width="18.44140625" style="70" customWidth="1"/>
    <col min="8716" max="8716" width="10.88671875" style="70"/>
    <col min="8717" max="8717" width="14.109375" style="70" bestFit="1" customWidth="1"/>
    <col min="8718" max="8959" width="10.88671875" style="70"/>
    <col min="8960" max="8960" width="1.6640625" style="70" customWidth="1"/>
    <col min="8961" max="8961" width="6" style="70" bestFit="1" customWidth="1"/>
    <col min="8962" max="8962" width="8.6640625" style="70" customWidth="1"/>
    <col min="8963" max="8963" width="48.44140625" style="70" customWidth="1"/>
    <col min="8964" max="8964" width="14.33203125" style="70" customWidth="1"/>
    <col min="8965" max="8965" width="12.88671875" style="70" bestFit="1" customWidth="1"/>
    <col min="8966" max="8966" width="14" style="70" customWidth="1"/>
    <col min="8967" max="8967" width="9.6640625" style="70" customWidth="1"/>
    <col min="8968" max="8968" width="11.44140625" style="70" customWidth="1"/>
    <col min="8969" max="8969" width="10.44140625" style="70" customWidth="1"/>
    <col min="8970" max="8970" width="9.44140625" style="70" bestFit="1" customWidth="1"/>
    <col min="8971" max="8971" width="18.44140625" style="70" customWidth="1"/>
    <col min="8972" max="8972" width="10.88671875" style="70"/>
    <col min="8973" max="8973" width="14.109375" style="70" bestFit="1" customWidth="1"/>
    <col min="8974" max="9215" width="10.88671875" style="70"/>
    <col min="9216" max="9216" width="1.6640625" style="70" customWidth="1"/>
    <col min="9217" max="9217" width="6" style="70" bestFit="1" customWidth="1"/>
    <col min="9218" max="9218" width="8.6640625" style="70" customWidth="1"/>
    <col min="9219" max="9219" width="48.44140625" style="70" customWidth="1"/>
    <col min="9220" max="9220" width="14.33203125" style="70" customWidth="1"/>
    <col min="9221" max="9221" width="12.88671875" style="70" bestFit="1" customWidth="1"/>
    <col min="9222" max="9222" width="14" style="70" customWidth="1"/>
    <col min="9223" max="9223" width="9.6640625" style="70" customWidth="1"/>
    <col min="9224" max="9224" width="11.44140625" style="70" customWidth="1"/>
    <col min="9225" max="9225" width="10.44140625" style="70" customWidth="1"/>
    <col min="9226" max="9226" width="9.44140625" style="70" bestFit="1" customWidth="1"/>
    <col min="9227" max="9227" width="18.44140625" style="70" customWidth="1"/>
    <col min="9228" max="9228" width="10.88671875" style="70"/>
    <col min="9229" max="9229" width="14.109375" style="70" bestFit="1" customWidth="1"/>
    <col min="9230" max="9471" width="10.88671875" style="70"/>
    <col min="9472" max="9472" width="1.6640625" style="70" customWidth="1"/>
    <col min="9473" max="9473" width="6" style="70" bestFit="1" customWidth="1"/>
    <col min="9474" max="9474" width="8.6640625" style="70" customWidth="1"/>
    <col min="9475" max="9475" width="48.44140625" style="70" customWidth="1"/>
    <col min="9476" max="9476" width="14.33203125" style="70" customWidth="1"/>
    <col min="9477" max="9477" width="12.88671875" style="70" bestFit="1" customWidth="1"/>
    <col min="9478" max="9478" width="14" style="70" customWidth="1"/>
    <col min="9479" max="9479" width="9.6640625" style="70" customWidth="1"/>
    <col min="9480" max="9480" width="11.44140625" style="70" customWidth="1"/>
    <col min="9481" max="9481" width="10.44140625" style="70" customWidth="1"/>
    <col min="9482" max="9482" width="9.44140625" style="70" bestFit="1" customWidth="1"/>
    <col min="9483" max="9483" width="18.44140625" style="70" customWidth="1"/>
    <col min="9484" max="9484" width="10.88671875" style="70"/>
    <col min="9485" max="9485" width="14.109375" style="70" bestFit="1" customWidth="1"/>
    <col min="9486" max="9727" width="10.88671875" style="70"/>
    <col min="9728" max="9728" width="1.6640625" style="70" customWidth="1"/>
    <col min="9729" max="9729" width="6" style="70" bestFit="1" customWidth="1"/>
    <col min="9730" max="9730" width="8.6640625" style="70" customWidth="1"/>
    <col min="9731" max="9731" width="48.44140625" style="70" customWidth="1"/>
    <col min="9732" max="9732" width="14.33203125" style="70" customWidth="1"/>
    <col min="9733" max="9733" width="12.88671875" style="70" bestFit="1" customWidth="1"/>
    <col min="9734" max="9734" width="14" style="70" customWidth="1"/>
    <col min="9735" max="9735" width="9.6640625" style="70" customWidth="1"/>
    <col min="9736" max="9736" width="11.44140625" style="70" customWidth="1"/>
    <col min="9737" max="9737" width="10.44140625" style="70" customWidth="1"/>
    <col min="9738" max="9738" width="9.44140625" style="70" bestFit="1" customWidth="1"/>
    <col min="9739" max="9739" width="18.44140625" style="70" customWidth="1"/>
    <col min="9740" max="9740" width="10.88671875" style="70"/>
    <col min="9741" max="9741" width="14.109375" style="70" bestFit="1" customWidth="1"/>
    <col min="9742" max="9983" width="10.88671875" style="70"/>
    <col min="9984" max="9984" width="1.6640625" style="70" customWidth="1"/>
    <col min="9985" max="9985" width="6" style="70" bestFit="1" customWidth="1"/>
    <col min="9986" max="9986" width="8.6640625" style="70" customWidth="1"/>
    <col min="9987" max="9987" width="48.44140625" style="70" customWidth="1"/>
    <col min="9988" max="9988" width="14.33203125" style="70" customWidth="1"/>
    <col min="9989" max="9989" width="12.88671875" style="70" bestFit="1" customWidth="1"/>
    <col min="9990" max="9990" width="14" style="70" customWidth="1"/>
    <col min="9991" max="9991" width="9.6640625" style="70" customWidth="1"/>
    <col min="9992" max="9992" width="11.44140625" style="70" customWidth="1"/>
    <col min="9993" max="9993" width="10.44140625" style="70" customWidth="1"/>
    <col min="9994" max="9994" width="9.44140625" style="70" bestFit="1" customWidth="1"/>
    <col min="9995" max="9995" width="18.44140625" style="70" customWidth="1"/>
    <col min="9996" max="9996" width="10.88671875" style="70"/>
    <col min="9997" max="9997" width="14.109375" style="70" bestFit="1" customWidth="1"/>
    <col min="9998" max="10239" width="10.88671875" style="70"/>
    <col min="10240" max="10240" width="1.6640625" style="70" customWidth="1"/>
    <col min="10241" max="10241" width="6" style="70" bestFit="1" customWidth="1"/>
    <col min="10242" max="10242" width="8.6640625" style="70" customWidth="1"/>
    <col min="10243" max="10243" width="48.44140625" style="70" customWidth="1"/>
    <col min="10244" max="10244" width="14.33203125" style="70" customWidth="1"/>
    <col min="10245" max="10245" width="12.88671875" style="70" bestFit="1" customWidth="1"/>
    <col min="10246" max="10246" width="14" style="70" customWidth="1"/>
    <col min="10247" max="10247" width="9.6640625" style="70" customWidth="1"/>
    <col min="10248" max="10248" width="11.44140625" style="70" customWidth="1"/>
    <col min="10249" max="10249" width="10.44140625" style="70" customWidth="1"/>
    <col min="10250" max="10250" width="9.44140625" style="70" bestFit="1" customWidth="1"/>
    <col min="10251" max="10251" width="18.44140625" style="70" customWidth="1"/>
    <col min="10252" max="10252" width="10.88671875" style="70"/>
    <col min="10253" max="10253" width="14.109375" style="70" bestFit="1" customWidth="1"/>
    <col min="10254" max="10495" width="10.88671875" style="70"/>
    <col min="10496" max="10496" width="1.6640625" style="70" customWidth="1"/>
    <col min="10497" max="10497" width="6" style="70" bestFit="1" customWidth="1"/>
    <col min="10498" max="10498" width="8.6640625" style="70" customWidth="1"/>
    <col min="10499" max="10499" width="48.44140625" style="70" customWidth="1"/>
    <col min="10500" max="10500" width="14.33203125" style="70" customWidth="1"/>
    <col min="10501" max="10501" width="12.88671875" style="70" bestFit="1" customWidth="1"/>
    <col min="10502" max="10502" width="14" style="70" customWidth="1"/>
    <col min="10503" max="10503" width="9.6640625" style="70" customWidth="1"/>
    <col min="10504" max="10504" width="11.44140625" style="70" customWidth="1"/>
    <col min="10505" max="10505" width="10.44140625" style="70" customWidth="1"/>
    <col min="10506" max="10506" width="9.44140625" style="70" bestFit="1" customWidth="1"/>
    <col min="10507" max="10507" width="18.44140625" style="70" customWidth="1"/>
    <col min="10508" max="10508" width="10.88671875" style="70"/>
    <col min="10509" max="10509" width="14.109375" style="70" bestFit="1" customWidth="1"/>
    <col min="10510" max="10751" width="10.88671875" style="70"/>
    <col min="10752" max="10752" width="1.6640625" style="70" customWidth="1"/>
    <col min="10753" max="10753" width="6" style="70" bestFit="1" customWidth="1"/>
    <col min="10754" max="10754" width="8.6640625" style="70" customWidth="1"/>
    <col min="10755" max="10755" width="48.44140625" style="70" customWidth="1"/>
    <col min="10756" max="10756" width="14.33203125" style="70" customWidth="1"/>
    <col min="10757" max="10757" width="12.88671875" style="70" bestFit="1" customWidth="1"/>
    <col min="10758" max="10758" width="14" style="70" customWidth="1"/>
    <col min="10759" max="10759" width="9.6640625" style="70" customWidth="1"/>
    <col min="10760" max="10760" width="11.44140625" style="70" customWidth="1"/>
    <col min="10761" max="10761" width="10.44140625" style="70" customWidth="1"/>
    <col min="10762" max="10762" width="9.44140625" style="70" bestFit="1" customWidth="1"/>
    <col min="10763" max="10763" width="18.44140625" style="70" customWidth="1"/>
    <col min="10764" max="10764" width="10.88671875" style="70"/>
    <col min="10765" max="10765" width="14.109375" style="70" bestFit="1" customWidth="1"/>
    <col min="10766" max="11007" width="10.88671875" style="70"/>
    <col min="11008" max="11008" width="1.6640625" style="70" customWidth="1"/>
    <col min="11009" max="11009" width="6" style="70" bestFit="1" customWidth="1"/>
    <col min="11010" max="11010" width="8.6640625" style="70" customWidth="1"/>
    <col min="11011" max="11011" width="48.44140625" style="70" customWidth="1"/>
    <col min="11012" max="11012" width="14.33203125" style="70" customWidth="1"/>
    <col min="11013" max="11013" width="12.88671875" style="70" bestFit="1" customWidth="1"/>
    <col min="11014" max="11014" width="14" style="70" customWidth="1"/>
    <col min="11015" max="11015" width="9.6640625" style="70" customWidth="1"/>
    <col min="11016" max="11016" width="11.44140625" style="70" customWidth="1"/>
    <col min="11017" max="11017" width="10.44140625" style="70" customWidth="1"/>
    <col min="11018" max="11018" width="9.44140625" style="70" bestFit="1" customWidth="1"/>
    <col min="11019" max="11019" width="18.44140625" style="70" customWidth="1"/>
    <col min="11020" max="11020" width="10.88671875" style="70"/>
    <col min="11021" max="11021" width="14.109375" style="70" bestFit="1" customWidth="1"/>
    <col min="11022" max="11263" width="10.88671875" style="70"/>
    <col min="11264" max="11264" width="1.6640625" style="70" customWidth="1"/>
    <col min="11265" max="11265" width="6" style="70" bestFit="1" customWidth="1"/>
    <col min="11266" max="11266" width="8.6640625" style="70" customWidth="1"/>
    <col min="11267" max="11267" width="48.44140625" style="70" customWidth="1"/>
    <col min="11268" max="11268" width="14.33203125" style="70" customWidth="1"/>
    <col min="11269" max="11269" width="12.88671875" style="70" bestFit="1" customWidth="1"/>
    <col min="11270" max="11270" width="14" style="70" customWidth="1"/>
    <col min="11271" max="11271" width="9.6640625" style="70" customWidth="1"/>
    <col min="11272" max="11272" width="11.44140625" style="70" customWidth="1"/>
    <col min="11273" max="11273" width="10.44140625" style="70" customWidth="1"/>
    <col min="11274" max="11274" width="9.44140625" style="70" bestFit="1" customWidth="1"/>
    <col min="11275" max="11275" width="18.44140625" style="70" customWidth="1"/>
    <col min="11276" max="11276" width="10.88671875" style="70"/>
    <col min="11277" max="11277" width="14.109375" style="70" bestFit="1" customWidth="1"/>
    <col min="11278" max="11519" width="10.88671875" style="70"/>
    <col min="11520" max="11520" width="1.6640625" style="70" customWidth="1"/>
    <col min="11521" max="11521" width="6" style="70" bestFit="1" customWidth="1"/>
    <col min="11522" max="11522" width="8.6640625" style="70" customWidth="1"/>
    <col min="11523" max="11523" width="48.44140625" style="70" customWidth="1"/>
    <col min="11524" max="11524" width="14.33203125" style="70" customWidth="1"/>
    <col min="11525" max="11525" width="12.88671875" style="70" bestFit="1" customWidth="1"/>
    <col min="11526" max="11526" width="14" style="70" customWidth="1"/>
    <col min="11527" max="11527" width="9.6640625" style="70" customWidth="1"/>
    <col min="11528" max="11528" width="11.44140625" style="70" customWidth="1"/>
    <col min="11529" max="11529" width="10.44140625" style="70" customWidth="1"/>
    <col min="11530" max="11530" width="9.44140625" style="70" bestFit="1" customWidth="1"/>
    <col min="11531" max="11531" width="18.44140625" style="70" customWidth="1"/>
    <col min="11532" max="11532" width="10.88671875" style="70"/>
    <col min="11533" max="11533" width="14.109375" style="70" bestFit="1" customWidth="1"/>
    <col min="11534" max="11775" width="10.88671875" style="70"/>
    <col min="11776" max="11776" width="1.6640625" style="70" customWidth="1"/>
    <col min="11777" max="11777" width="6" style="70" bestFit="1" customWidth="1"/>
    <col min="11778" max="11778" width="8.6640625" style="70" customWidth="1"/>
    <col min="11779" max="11779" width="48.44140625" style="70" customWidth="1"/>
    <col min="11780" max="11780" width="14.33203125" style="70" customWidth="1"/>
    <col min="11781" max="11781" width="12.88671875" style="70" bestFit="1" customWidth="1"/>
    <col min="11782" max="11782" width="14" style="70" customWidth="1"/>
    <col min="11783" max="11783" width="9.6640625" style="70" customWidth="1"/>
    <col min="11784" max="11784" width="11.44140625" style="70" customWidth="1"/>
    <col min="11785" max="11785" width="10.44140625" style="70" customWidth="1"/>
    <col min="11786" max="11786" width="9.44140625" style="70" bestFit="1" customWidth="1"/>
    <col min="11787" max="11787" width="18.44140625" style="70" customWidth="1"/>
    <col min="11788" max="11788" width="10.88671875" style="70"/>
    <col min="11789" max="11789" width="14.109375" style="70" bestFit="1" customWidth="1"/>
    <col min="11790" max="12031" width="10.88671875" style="70"/>
    <col min="12032" max="12032" width="1.6640625" style="70" customWidth="1"/>
    <col min="12033" max="12033" width="6" style="70" bestFit="1" customWidth="1"/>
    <col min="12034" max="12034" width="8.6640625" style="70" customWidth="1"/>
    <col min="12035" max="12035" width="48.44140625" style="70" customWidth="1"/>
    <col min="12036" max="12036" width="14.33203125" style="70" customWidth="1"/>
    <col min="12037" max="12037" width="12.88671875" style="70" bestFit="1" customWidth="1"/>
    <col min="12038" max="12038" width="14" style="70" customWidth="1"/>
    <col min="12039" max="12039" width="9.6640625" style="70" customWidth="1"/>
    <col min="12040" max="12040" width="11.44140625" style="70" customWidth="1"/>
    <col min="12041" max="12041" width="10.44140625" style="70" customWidth="1"/>
    <col min="12042" max="12042" width="9.44140625" style="70" bestFit="1" customWidth="1"/>
    <col min="12043" max="12043" width="18.44140625" style="70" customWidth="1"/>
    <col min="12044" max="12044" width="10.88671875" style="70"/>
    <col min="12045" max="12045" width="14.109375" style="70" bestFit="1" customWidth="1"/>
    <col min="12046" max="12287" width="10.88671875" style="70"/>
    <col min="12288" max="12288" width="1.6640625" style="70" customWidth="1"/>
    <col min="12289" max="12289" width="6" style="70" bestFit="1" customWidth="1"/>
    <col min="12290" max="12290" width="8.6640625" style="70" customWidth="1"/>
    <col min="12291" max="12291" width="48.44140625" style="70" customWidth="1"/>
    <col min="12292" max="12292" width="14.33203125" style="70" customWidth="1"/>
    <col min="12293" max="12293" width="12.88671875" style="70" bestFit="1" customWidth="1"/>
    <col min="12294" max="12294" width="14" style="70" customWidth="1"/>
    <col min="12295" max="12295" width="9.6640625" style="70" customWidth="1"/>
    <col min="12296" max="12296" width="11.44140625" style="70" customWidth="1"/>
    <col min="12297" max="12297" width="10.44140625" style="70" customWidth="1"/>
    <col min="12298" max="12298" width="9.44140625" style="70" bestFit="1" customWidth="1"/>
    <col min="12299" max="12299" width="18.44140625" style="70" customWidth="1"/>
    <col min="12300" max="12300" width="10.88671875" style="70"/>
    <col min="12301" max="12301" width="14.109375" style="70" bestFit="1" customWidth="1"/>
    <col min="12302" max="12543" width="10.88671875" style="70"/>
    <col min="12544" max="12544" width="1.6640625" style="70" customWidth="1"/>
    <col min="12545" max="12545" width="6" style="70" bestFit="1" customWidth="1"/>
    <col min="12546" max="12546" width="8.6640625" style="70" customWidth="1"/>
    <col min="12547" max="12547" width="48.44140625" style="70" customWidth="1"/>
    <col min="12548" max="12548" width="14.33203125" style="70" customWidth="1"/>
    <col min="12549" max="12549" width="12.88671875" style="70" bestFit="1" customWidth="1"/>
    <col min="12550" max="12550" width="14" style="70" customWidth="1"/>
    <col min="12551" max="12551" width="9.6640625" style="70" customWidth="1"/>
    <col min="12552" max="12552" width="11.44140625" style="70" customWidth="1"/>
    <col min="12553" max="12553" width="10.44140625" style="70" customWidth="1"/>
    <col min="12554" max="12554" width="9.44140625" style="70" bestFit="1" customWidth="1"/>
    <col min="12555" max="12555" width="18.44140625" style="70" customWidth="1"/>
    <col min="12556" max="12556" width="10.88671875" style="70"/>
    <col min="12557" max="12557" width="14.109375" style="70" bestFit="1" customWidth="1"/>
    <col min="12558" max="12799" width="10.88671875" style="70"/>
    <col min="12800" max="12800" width="1.6640625" style="70" customWidth="1"/>
    <col min="12801" max="12801" width="6" style="70" bestFit="1" customWidth="1"/>
    <col min="12802" max="12802" width="8.6640625" style="70" customWidth="1"/>
    <col min="12803" max="12803" width="48.44140625" style="70" customWidth="1"/>
    <col min="12804" max="12804" width="14.33203125" style="70" customWidth="1"/>
    <col min="12805" max="12805" width="12.88671875" style="70" bestFit="1" customWidth="1"/>
    <col min="12806" max="12806" width="14" style="70" customWidth="1"/>
    <col min="12807" max="12807" width="9.6640625" style="70" customWidth="1"/>
    <col min="12808" max="12808" width="11.44140625" style="70" customWidth="1"/>
    <col min="12809" max="12809" width="10.44140625" style="70" customWidth="1"/>
    <col min="12810" max="12810" width="9.44140625" style="70" bestFit="1" customWidth="1"/>
    <col min="12811" max="12811" width="18.44140625" style="70" customWidth="1"/>
    <col min="12812" max="12812" width="10.88671875" style="70"/>
    <col min="12813" max="12813" width="14.109375" style="70" bestFit="1" customWidth="1"/>
    <col min="12814" max="13055" width="10.88671875" style="70"/>
    <col min="13056" max="13056" width="1.6640625" style="70" customWidth="1"/>
    <col min="13057" max="13057" width="6" style="70" bestFit="1" customWidth="1"/>
    <col min="13058" max="13058" width="8.6640625" style="70" customWidth="1"/>
    <col min="13059" max="13059" width="48.44140625" style="70" customWidth="1"/>
    <col min="13060" max="13060" width="14.33203125" style="70" customWidth="1"/>
    <col min="13061" max="13061" width="12.88671875" style="70" bestFit="1" customWidth="1"/>
    <col min="13062" max="13062" width="14" style="70" customWidth="1"/>
    <col min="13063" max="13063" width="9.6640625" style="70" customWidth="1"/>
    <col min="13064" max="13064" width="11.44140625" style="70" customWidth="1"/>
    <col min="13065" max="13065" width="10.44140625" style="70" customWidth="1"/>
    <col min="13066" max="13066" width="9.44140625" style="70" bestFit="1" customWidth="1"/>
    <col min="13067" max="13067" width="18.44140625" style="70" customWidth="1"/>
    <col min="13068" max="13068" width="10.88671875" style="70"/>
    <col min="13069" max="13069" width="14.109375" style="70" bestFit="1" customWidth="1"/>
    <col min="13070" max="13311" width="10.88671875" style="70"/>
    <col min="13312" max="13312" width="1.6640625" style="70" customWidth="1"/>
    <col min="13313" max="13313" width="6" style="70" bestFit="1" customWidth="1"/>
    <col min="13314" max="13314" width="8.6640625" style="70" customWidth="1"/>
    <col min="13315" max="13315" width="48.44140625" style="70" customWidth="1"/>
    <col min="13316" max="13316" width="14.33203125" style="70" customWidth="1"/>
    <col min="13317" max="13317" width="12.88671875" style="70" bestFit="1" customWidth="1"/>
    <col min="13318" max="13318" width="14" style="70" customWidth="1"/>
    <col min="13319" max="13319" width="9.6640625" style="70" customWidth="1"/>
    <col min="13320" max="13320" width="11.44140625" style="70" customWidth="1"/>
    <col min="13321" max="13321" width="10.44140625" style="70" customWidth="1"/>
    <col min="13322" max="13322" width="9.44140625" style="70" bestFit="1" customWidth="1"/>
    <col min="13323" max="13323" width="18.44140625" style="70" customWidth="1"/>
    <col min="13324" max="13324" width="10.88671875" style="70"/>
    <col min="13325" max="13325" width="14.109375" style="70" bestFit="1" customWidth="1"/>
    <col min="13326" max="13567" width="10.88671875" style="70"/>
    <col min="13568" max="13568" width="1.6640625" style="70" customWidth="1"/>
    <col min="13569" max="13569" width="6" style="70" bestFit="1" customWidth="1"/>
    <col min="13570" max="13570" width="8.6640625" style="70" customWidth="1"/>
    <col min="13571" max="13571" width="48.44140625" style="70" customWidth="1"/>
    <col min="13572" max="13572" width="14.33203125" style="70" customWidth="1"/>
    <col min="13573" max="13573" width="12.88671875" style="70" bestFit="1" customWidth="1"/>
    <col min="13574" max="13574" width="14" style="70" customWidth="1"/>
    <col min="13575" max="13575" width="9.6640625" style="70" customWidth="1"/>
    <col min="13576" max="13576" width="11.44140625" style="70" customWidth="1"/>
    <col min="13577" max="13577" width="10.44140625" style="70" customWidth="1"/>
    <col min="13578" max="13578" width="9.44140625" style="70" bestFit="1" customWidth="1"/>
    <col min="13579" max="13579" width="18.44140625" style="70" customWidth="1"/>
    <col min="13580" max="13580" width="10.88671875" style="70"/>
    <col min="13581" max="13581" width="14.109375" style="70" bestFit="1" customWidth="1"/>
    <col min="13582" max="13823" width="10.88671875" style="70"/>
    <col min="13824" max="13824" width="1.6640625" style="70" customWidth="1"/>
    <col min="13825" max="13825" width="6" style="70" bestFit="1" customWidth="1"/>
    <col min="13826" max="13826" width="8.6640625" style="70" customWidth="1"/>
    <col min="13827" max="13827" width="48.44140625" style="70" customWidth="1"/>
    <col min="13828" max="13828" width="14.33203125" style="70" customWidth="1"/>
    <col min="13829" max="13829" width="12.88671875" style="70" bestFit="1" customWidth="1"/>
    <col min="13830" max="13830" width="14" style="70" customWidth="1"/>
    <col min="13831" max="13831" width="9.6640625" style="70" customWidth="1"/>
    <col min="13832" max="13832" width="11.44140625" style="70" customWidth="1"/>
    <col min="13833" max="13833" width="10.44140625" style="70" customWidth="1"/>
    <col min="13834" max="13834" width="9.44140625" style="70" bestFit="1" customWidth="1"/>
    <col min="13835" max="13835" width="18.44140625" style="70" customWidth="1"/>
    <col min="13836" max="13836" width="10.88671875" style="70"/>
    <col min="13837" max="13837" width="14.109375" style="70" bestFit="1" customWidth="1"/>
    <col min="13838" max="14079" width="10.88671875" style="70"/>
    <col min="14080" max="14080" width="1.6640625" style="70" customWidth="1"/>
    <col min="14081" max="14081" width="6" style="70" bestFit="1" customWidth="1"/>
    <col min="14082" max="14082" width="8.6640625" style="70" customWidth="1"/>
    <col min="14083" max="14083" width="48.44140625" style="70" customWidth="1"/>
    <col min="14084" max="14084" width="14.33203125" style="70" customWidth="1"/>
    <col min="14085" max="14085" width="12.88671875" style="70" bestFit="1" customWidth="1"/>
    <col min="14086" max="14086" width="14" style="70" customWidth="1"/>
    <col min="14087" max="14087" width="9.6640625" style="70" customWidth="1"/>
    <col min="14088" max="14088" width="11.44140625" style="70" customWidth="1"/>
    <col min="14089" max="14089" width="10.44140625" style="70" customWidth="1"/>
    <col min="14090" max="14090" width="9.44140625" style="70" bestFit="1" customWidth="1"/>
    <col min="14091" max="14091" width="18.44140625" style="70" customWidth="1"/>
    <col min="14092" max="14092" width="10.88671875" style="70"/>
    <col min="14093" max="14093" width="14.109375" style="70" bestFit="1" customWidth="1"/>
    <col min="14094" max="14335" width="10.88671875" style="70"/>
    <col min="14336" max="14336" width="1.6640625" style="70" customWidth="1"/>
    <col min="14337" max="14337" width="6" style="70" bestFit="1" customWidth="1"/>
    <col min="14338" max="14338" width="8.6640625" style="70" customWidth="1"/>
    <col min="14339" max="14339" width="48.44140625" style="70" customWidth="1"/>
    <col min="14340" max="14340" width="14.33203125" style="70" customWidth="1"/>
    <col min="14341" max="14341" width="12.88671875" style="70" bestFit="1" customWidth="1"/>
    <col min="14342" max="14342" width="14" style="70" customWidth="1"/>
    <col min="14343" max="14343" width="9.6640625" style="70" customWidth="1"/>
    <col min="14344" max="14344" width="11.44140625" style="70" customWidth="1"/>
    <col min="14345" max="14345" width="10.44140625" style="70" customWidth="1"/>
    <col min="14346" max="14346" width="9.44140625" style="70" bestFit="1" customWidth="1"/>
    <col min="14347" max="14347" width="18.44140625" style="70" customWidth="1"/>
    <col min="14348" max="14348" width="10.88671875" style="70"/>
    <col min="14349" max="14349" width="14.109375" style="70" bestFit="1" customWidth="1"/>
    <col min="14350" max="14591" width="10.88671875" style="70"/>
    <col min="14592" max="14592" width="1.6640625" style="70" customWidth="1"/>
    <col min="14593" max="14593" width="6" style="70" bestFit="1" customWidth="1"/>
    <col min="14594" max="14594" width="8.6640625" style="70" customWidth="1"/>
    <col min="14595" max="14595" width="48.44140625" style="70" customWidth="1"/>
    <col min="14596" max="14596" width="14.33203125" style="70" customWidth="1"/>
    <col min="14597" max="14597" width="12.88671875" style="70" bestFit="1" customWidth="1"/>
    <col min="14598" max="14598" width="14" style="70" customWidth="1"/>
    <col min="14599" max="14599" width="9.6640625" style="70" customWidth="1"/>
    <col min="14600" max="14600" width="11.44140625" style="70" customWidth="1"/>
    <col min="14601" max="14601" width="10.44140625" style="70" customWidth="1"/>
    <col min="14602" max="14602" width="9.44140625" style="70" bestFit="1" customWidth="1"/>
    <col min="14603" max="14603" width="18.44140625" style="70" customWidth="1"/>
    <col min="14604" max="14604" width="10.88671875" style="70"/>
    <col min="14605" max="14605" width="14.109375" style="70" bestFit="1" customWidth="1"/>
    <col min="14606" max="14847" width="10.88671875" style="70"/>
    <col min="14848" max="14848" width="1.6640625" style="70" customWidth="1"/>
    <col min="14849" max="14849" width="6" style="70" bestFit="1" customWidth="1"/>
    <col min="14850" max="14850" width="8.6640625" style="70" customWidth="1"/>
    <col min="14851" max="14851" width="48.44140625" style="70" customWidth="1"/>
    <col min="14852" max="14852" width="14.33203125" style="70" customWidth="1"/>
    <col min="14853" max="14853" width="12.88671875" style="70" bestFit="1" customWidth="1"/>
    <col min="14854" max="14854" width="14" style="70" customWidth="1"/>
    <col min="14855" max="14855" width="9.6640625" style="70" customWidth="1"/>
    <col min="14856" max="14856" width="11.44140625" style="70" customWidth="1"/>
    <col min="14857" max="14857" width="10.44140625" style="70" customWidth="1"/>
    <col min="14858" max="14858" width="9.44140625" style="70" bestFit="1" customWidth="1"/>
    <col min="14859" max="14859" width="18.44140625" style="70" customWidth="1"/>
    <col min="14860" max="14860" width="10.88671875" style="70"/>
    <col min="14861" max="14861" width="14.109375" style="70" bestFit="1" customWidth="1"/>
    <col min="14862" max="15103" width="10.88671875" style="70"/>
    <col min="15104" max="15104" width="1.6640625" style="70" customWidth="1"/>
    <col min="15105" max="15105" width="6" style="70" bestFit="1" customWidth="1"/>
    <col min="15106" max="15106" width="8.6640625" style="70" customWidth="1"/>
    <col min="15107" max="15107" width="48.44140625" style="70" customWidth="1"/>
    <col min="15108" max="15108" width="14.33203125" style="70" customWidth="1"/>
    <col min="15109" max="15109" width="12.88671875" style="70" bestFit="1" customWidth="1"/>
    <col min="15110" max="15110" width="14" style="70" customWidth="1"/>
    <col min="15111" max="15111" width="9.6640625" style="70" customWidth="1"/>
    <col min="15112" max="15112" width="11.44140625" style="70" customWidth="1"/>
    <col min="15113" max="15113" width="10.44140625" style="70" customWidth="1"/>
    <col min="15114" max="15114" width="9.44140625" style="70" bestFit="1" customWidth="1"/>
    <col min="15115" max="15115" width="18.44140625" style="70" customWidth="1"/>
    <col min="15116" max="15116" width="10.88671875" style="70"/>
    <col min="15117" max="15117" width="14.109375" style="70" bestFit="1" customWidth="1"/>
    <col min="15118" max="15359" width="10.88671875" style="70"/>
    <col min="15360" max="15360" width="1.6640625" style="70" customWidth="1"/>
    <col min="15361" max="15361" width="6" style="70" bestFit="1" customWidth="1"/>
    <col min="15362" max="15362" width="8.6640625" style="70" customWidth="1"/>
    <col min="15363" max="15363" width="48.44140625" style="70" customWidth="1"/>
    <col min="15364" max="15364" width="14.33203125" style="70" customWidth="1"/>
    <col min="15365" max="15365" width="12.88671875" style="70" bestFit="1" customWidth="1"/>
    <col min="15366" max="15366" width="14" style="70" customWidth="1"/>
    <col min="15367" max="15367" width="9.6640625" style="70" customWidth="1"/>
    <col min="15368" max="15368" width="11.44140625" style="70" customWidth="1"/>
    <col min="15369" max="15369" width="10.44140625" style="70" customWidth="1"/>
    <col min="15370" max="15370" width="9.44140625" style="70" bestFit="1" customWidth="1"/>
    <col min="15371" max="15371" width="18.44140625" style="70" customWidth="1"/>
    <col min="15372" max="15372" width="10.88671875" style="70"/>
    <col min="15373" max="15373" width="14.109375" style="70" bestFit="1" customWidth="1"/>
    <col min="15374" max="15615" width="10.88671875" style="70"/>
    <col min="15616" max="15616" width="1.6640625" style="70" customWidth="1"/>
    <col min="15617" max="15617" width="6" style="70" bestFit="1" customWidth="1"/>
    <col min="15618" max="15618" width="8.6640625" style="70" customWidth="1"/>
    <col min="15619" max="15619" width="48.44140625" style="70" customWidth="1"/>
    <col min="15620" max="15620" width="14.33203125" style="70" customWidth="1"/>
    <col min="15621" max="15621" width="12.88671875" style="70" bestFit="1" customWidth="1"/>
    <col min="15622" max="15622" width="14" style="70" customWidth="1"/>
    <col min="15623" max="15623" width="9.6640625" style="70" customWidth="1"/>
    <col min="15624" max="15624" width="11.44140625" style="70" customWidth="1"/>
    <col min="15625" max="15625" width="10.44140625" style="70" customWidth="1"/>
    <col min="15626" max="15626" width="9.44140625" style="70" bestFit="1" customWidth="1"/>
    <col min="15627" max="15627" width="18.44140625" style="70" customWidth="1"/>
    <col min="15628" max="15628" width="10.88671875" style="70"/>
    <col min="15629" max="15629" width="14.109375" style="70" bestFit="1" customWidth="1"/>
    <col min="15630" max="15871" width="10.88671875" style="70"/>
    <col min="15872" max="15872" width="1.6640625" style="70" customWidth="1"/>
    <col min="15873" max="15873" width="6" style="70" bestFit="1" customWidth="1"/>
    <col min="15874" max="15874" width="8.6640625" style="70" customWidth="1"/>
    <col min="15875" max="15875" width="48.44140625" style="70" customWidth="1"/>
    <col min="15876" max="15876" width="14.33203125" style="70" customWidth="1"/>
    <col min="15877" max="15877" width="12.88671875" style="70" bestFit="1" customWidth="1"/>
    <col min="15878" max="15878" width="14" style="70" customWidth="1"/>
    <col min="15879" max="15879" width="9.6640625" style="70" customWidth="1"/>
    <col min="15880" max="15880" width="11.44140625" style="70" customWidth="1"/>
    <col min="15881" max="15881" width="10.44140625" style="70" customWidth="1"/>
    <col min="15882" max="15882" width="9.44140625" style="70" bestFit="1" customWidth="1"/>
    <col min="15883" max="15883" width="18.44140625" style="70" customWidth="1"/>
    <col min="15884" max="15884" width="10.88671875" style="70"/>
    <col min="15885" max="15885" width="14.109375" style="70" bestFit="1" customWidth="1"/>
    <col min="15886" max="16127" width="10.88671875" style="70"/>
    <col min="16128" max="16128" width="1.6640625" style="70" customWidth="1"/>
    <col min="16129" max="16129" width="6" style="70" bestFit="1" customWidth="1"/>
    <col min="16130" max="16130" width="8.6640625" style="70" customWidth="1"/>
    <col min="16131" max="16131" width="48.44140625" style="70" customWidth="1"/>
    <col min="16132" max="16132" width="14.33203125" style="70" customWidth="1"/>
    <col min="16133" max="16133" width="12.88671875" style="70" bestFit="1" customWidth="1"/>
    <col min="16134" max="16134" width="14" style="70" customWidth="1"/>
    <col min="16135" max="16135" width="9.6640625" style="70" customWidth="1"/>
    <col min="16136" max="16136" width="11.44140625" style="70" customWidth="1"/>
    <col min="16137" max="16137" width="10.44140625" style="70" customWidth="1"/>
    <col min="16138" max="16138" width="9.44140625" style="70" bestFit="1" customWidth="1"/>
    <col min="16139" max="16139" width="18.44140625" style="70" customWidth="1"/>
    <col min="16140" max="16140" width="10.88671875" style="70"/>
    <col min="16141" max="16141" width="14.109375" style="70" bestFit="1" customWidth="1"/>
    <col min="16142" max="16383" width="10.88671875" style="70"/>
    <col min="16384" max="16384" width="11.44140625" style="70" customWidth="1"/>
  </cols>
  <sheetData>
    <row r="1" spans="1:15" ht="18" customHeight="1" thickBot="1" x14ac:dyDescent="0.3">
      <c r="B1" s="13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3"/>
      <c r="O1" s="163"/>
    </row>
    <row r="2" spans="1:15" ht="20.100000000000001" customHeight="1" x14ac:dyDescent="0.25">
      <c r="B2" s="693" t="s">
        <v>137</v>
      </c>
      <c r="C2" s="694"/>
      <c r="D2" s="694"/>
      <c r="E2" s="694"/>
      <c r="F2" s="694"/>
      <c r="G2" s="694"/>
      <c r="H2" s="694"/>
      <c r="I2" s="695"/>
      <c r="J2" s="162"/>
      <c r="K2" s="161"/>
      <c r="L2" s="156"/>
      <c r="M2" s="680"/>
      <c r="N2" s="680"/>
      <c r="O2" s="680"/>
    </row>
    <row r="3" spans="1:15" ht="20.100000000000001" customHeight="1" x14ac:dyDescent="0.25">
      <c r="B3" s="696" t="s">
        <v>1</v>
      </c>
      <c r="C3" s="697"/>
      <c r="D3" s="697"/>
      <c r="E3" s="697"/>
      <c r="F3" s="697"/>
      <c r="G3" s="697"/>
      <c r="H3" s="697"/>
      <c r="I3" s="698"/>
      <c r="J3" s="160"/>
      <c r="K3" s="159"/>
      <c r="L3" s="156"/>
      <c r="M3" s="680"/>
      <c r="N3" s="680"/>
      <c r="O3" s="680"/>
    </row>
    <row r="4" spans="1:15" ht="20.100000000000001" customHeight="1" x14ac:dyDescent="0.25">
      <c r="B4" s="696" t="s">
        <v>0</v>
      </c>
      <c r="C4" s="697"/>
      <c r="D4" s="697"/>
      <c r="E4" s="697"/>
      <c r="F4" s="697"/>
      <c r="G4" s="697"/>
      <c r="H4" s="697"/>
      <c r="I4" s="698"/>
      <c r="J4" s="158"/>
      <c r="K4" s="157"/>
      <c r="L4" s="156"/>
      <c r="M4" s="680"/>
      <c r="N4" s="680"/>
      <c r="O4" s="680"/>
    </row>
    <row r="5" spans="1:15" ht="20.100000000000001" customHeight="1" thickBot="1" x14ac:dyDescent="0.3">
      <c r="B5" s="699" t="s">
        <v>138</v>
      </c>
      <c r="C5" s="700"/>
      <c r="D5" s="700"/>
      <c r="E5" s="700"/>
      <c r="F5" s="700"/>
      <c r="G5" s="700"/>
      <c r="H5" s="700"/>
      <c r="I5" s="701"/>
      <c r="J5" s="682" t="s">
        <v>1</v>
      </c>
      <c r="K5" s="683"/>
      <c r="L5" s="156"/>
      <c r="M5" s="680"/>
      <c r="N5" s="680"/>
      <c r="O5" s="680"/>
    </row>
    <row r="6" spans="1:15" ht="78" customHeight="1" thickBot="1" x14ac:dyDescent="0.3">
      <c r="B6" s="673" t="str">
        <f>'[26]D. ENTRADA'!B7</f>
        <v>OBJETO DE LA LICITACIÓN:</v>
      </c>
      <c r="C6" s="674"/>
      <c r="D6" s="675" t="s">
        <v>408</v>
      </c>
      <c r="E6" s="676"/>
      <c r="F6" s="676"/>
      <c r="G6" s="676"/>
      <c r="H6" s="676"/>
      <c r="I6" s="676"/>
      <c r="J6" s="676"/>
      <c r="K6" s="677"/>
      <c r="L6" s="155"/>
      <c r="M6" s="155"/>
      <c r="N6" s="155"/>
      <c r="O6" s="155"/>
    </row>
    <row r="7" spans="1:15" x14ac:dyDescent="0.25">
      <c r="C7" s="154"/>
      <c r="D7" s="154"/>
      <c r="E7" s="154"/>
      <c r="F7" s="154"/>
      <c r="G7" s="681" t="s">
        <v>141</v>
      </c>
      <c r="H7" s="681"/>
      <c r="I7" s="681"/>
      <c r="J7" s="153">
        <v>4</v>
      </c>
      <c r="K7" s="152" t="s">
        <v>63</v>
      </c>
      <c r="L7" s="151"/>
      <c r="M7" s="151"/>
      <c r="N7" s="151"/>
      <c r="O7" s="151"/>
    </row>
    <row r="8" spans="1:15" ht="15.75" customHeight="1" x14ac:dyDescent="0.25">
      <c r="B8" s="684" t="s">
        <v>245</v>
      </c>
      <c r="C8" s="685"/>
      <c r="D8" s="685"/>
      <c r="E8" s="685"/>
      <c r="F8" s="685"/>
      <c r="G8" s="685"/>
      <c r="H8" s="685"/>
      <c r="I8" s="685"/>
      <c r="J8" s="685"/>
      <c r="K8" s="150"/>
    </row>
    <row r="9" spans="1:15" ht="34.200000000000003" x14ac:dyDescent="0.25">
      <c r="B9" s="686" t="s">
        <v>246</v>
      </c>
      <c r="C9" s="686"/>
      <c r="D9" s="121" t="s">
        <v>247</v>
      </c>
      <c r="E9" s="121" t="s">
        <v>248</v>
      </c>
      <c r="F9" s="121" t="s">
        <v>249</v>
      </c>
      <c r="G9" s="121" t="s">
        <v>250</v>
      </c>
      <c r="H9" s="121" t="s">
        <v>251</v>
      </c>
      <c r="I9" s="121" t="s">
        <v>252</v>
      </c>
      <c r="J9" s="121" t="s">
        <v>253</v>
      </c>
      <c r="K9" s="121" t="s">
        <v>254</v>
      </c>
    </row>
    <row r="10" spans="1:15" ht="15" customHeight="1" x14ac:dyDescent="0.25">
      <c r="B10" s="687" t="s">
        <v>255</v>
      </c>
      <c r="C10" s="688"/>
      <c r="D10" s="101"/>
      <c r="E10" s="149"/>
      <c r="F10" s="149"/>
      <c r="G10" s="149"/>
      <c r="H10" s="149"/>
      <c r="I10" s="149"/>
      <c r="J10" s="149"/>
      <c r="K10" s="148"/>
    </row>
    <row r="11" spans="1:15" ht="14.25" customHeight="1" x14ac:dyDescent="0.25">
      <c r="B11" s="689" t="s">
        <v>256</v>
      </c>
      <c r="C11" s="690"/>
      <c r="D11" s="112"/>
      <c r="E11" s="126"/>
      <c r="F11" s="145"/>
      <c r="G11" s="145"/>
      <c r="H11" s="147"/>
      <c r="I11" s="105"/>
      <c r="J11" s="105"/>
      <c r="K11" s="109"/>
    </row>
    <row r="12" spans="1:15" ht="13.2" x14ac:dyDescent="0.25">
      <c r="A12" s="72">
        <v>7308</v>
      </c>
      <c r="B12" s="112" t="s">
        <v>257</v>
      </c>
      <c r="C12" s="146" t="s">
        <v>258</v>
      </c>
      <c r="D12" s="112" t="s">
        <v>153</v>
      </c>
      <c r="E12" s="126">
        <v>1160000</v>
      </c>
      <c r="F12" s="234">
        <v>1.6479758620689655</v>
      </c>
      <c r="G12" s="105">
        <v>1</v>
      </c>
      <c r="H12" s="144">
        <v>0.5</v>
      </c>
      <c r="I12" s="105">
        <v>4</v>
      </c>
      <c r="J12" s="105">
        <f>G12*H12*I12</f>
        <v>2</v>
      </c>
      <c r="K12" s="123">
        <f>ROUND((E12*F12*J12),0)</f>
        <v>3823304</v>
      </c>
    </row>
    <row r="13" spans="1:15" x14ac:dyDescent="0.25">
      <c r="B13" s="103"/>
      <c r="C13" s="102"/>
      <c r="D13" s="101"/>
      <c r="E13" s="100"/>
      <c r="F13" s="100"/>
      <c r="G13" s="100"/>
      <c r="H13" s="99"/>
      <c r="I13" s="99"/>
      <c r="J13" s="98" t="s">
        <v>259</v>
      </c>
      <c r="K13" s="83">
        <f>SUM(K11:K12)</f>
        <v>3823304</v>
      </c>
    </row>
    <row r="14" spans="1:15" ht="4.5" customHeight="1" x14ac:dyDescent="0.25">
      <c r="B14" s="103"/>
      <c r="C14" s="143"/>
      <c r="D14" s="138"/>
      <c r="E14" s="142"/>
      <c r="F14" s="142"/>
      <c r="G14" s="142"/>
      <c r="H14" s="141"/>
      <c r="I14" s="141"/>
      <c r="J14" s="140"/>
      <c r="K14" s="139"/>
    </row>
    <row r="15" spans="1:15" ht="15" customHeight="1" x14ac:dyDescent="0.25">
      <c r="B15" s="687" t="s">
        <v>260</v>
      </c>
      <c r="C15" s="691"/>
      <c r="D15" s="138"/>
      <c r="E15" s="137"/>
      <c r="F15" s="137"/>
      <c r="G15" s="137"/>
      <c r="H15" s="137"/>
      <c r="I15" s="137"/>
      <c r="J15" s="137"/>
      <c r="K15" s="136"/>
    </row>
    <row r="16" spans="1:15" ht="22.8" x14ac:dyDescent="0.25">
      <c r="B16" s="692" t="s">
        <v>246</v>
      </c>
      <c r="C16" s="692"/>
      <c r="D16" s="120" t="s">
        <v>247</v>
      </c>
      <c r="E16" s="670" t="s">
        <v>248</v>
      </c>
      <c r="F16" s="671"/>
      <c r="G16" s="135"/>
      <c r="H16" s="120"/>
      <c r="I16" s="120" t="s">
        <v>261</v>
      </c>
      <c r="J16" s="120"/>
      <c r="K16" s="120" t="s">
        <v>254</v>
      </c>
      <c r="N16" s="134"/>
      <c r="O16" s="134"/>
    </row>
    <row r="17" spans="1:11" x14ac:dyDescent="0.25">
      <c r="B17" s="133" t="s">
        <v>262</v>
      </c>
      <c r="C17" s="132" t="s">
        <v>263</v>
      </c>
    </row>
    <row r="18" spans="1:11" ht="48" x14ac:dyDescent="0.25">
      <c r="A18" s="131">
        <v>5928</v>
      </c>
      <c r="B18" s="112" t="s">
        <v>264</v>
      </c>
      <c r="C18" s="111" t="s">
        <v>265</v>
      </c>
      <c r="D18" s="110" t="s">
        <v>153</v>
      </c>
      <c r="E18" s="672">
        <v>23991</v>
      </c>
      <c r="F18" s="672"/>
      <c r="G18" s="126"/>
      <c r="H18" s="125"/>
      <c r="I18" s="130">
        <v>4</v>
      </c>
      <c r="J18" s="125"/>
      <c r="K18" s="123">
        <f>I18*E18</f>
        <v>95964</v>
      </c>
    </row>
    <row r="19" spans="1:11" x14ac:dyDescent="0.25">
      <c r="A19" s="72">
        <v>7870</v>
      </c>
      <c r="B19" s="112" t="s">
        <v>266</v>
      </c>
      <c r="C19" s="111" t="s">
        <v>267</v>
      </c>
      <c r="D19" s="110" t="s">
        <v>268</v>
      </c>
      <c r="E19" s="672">
        <v>107100</v>
      </c>
      <c r="F19" s="672"/>
      <c r="G19" s="126"/>
      <c r="H19" s="125"/>
      <c r="I19" s="130">
        <v>3</v>
      </c>
      <c r="J19" s="125"/>
      <c r="K19" s="123">
        <f>ROUND((E19*I19),0)</f>
        <v>321300</v>
      </c>
    </row>
    <row r="20" spans="1:11" x14ac:dyDescent="0.25">
      <c r="B20" s="103"/>
      <c r="C20" s="102"/>
      <c r="D20" s="101"/>
      <c r="E20" s="100"/>
      <c r="F20" s="100"/>
      <c r="G20" s="100"/>
      <c r="H20" s="99"/>
      <c r="I20" s="99"/>
      <c r="J20" s="98" t="s">
        <v>269</v>
      </c>
      <c r="K20" s="83">
        <f>SUM(K18:K19)</f>
        <v>417264</v>
      </c>
    </row>
    <row r="21" spans="1:11" x14ac:dyDescent="0.25">
      <c r="B21" s="118" t="s">
        <v>270</v>
      </c>
      <c r="C21" s="117" t="s">
        <v>271</v>
      </c>
      <c r="D21" s="116"/>
      <c r="E21" s="116"/>
      <c r="F21" s="116"/>
      <c r="G21" s="116"/>
      <c r="H21" s="116"/>
      <c r="I21" s="116"/>
      <c r="J21" s="116"/>
      <c r="K21" s="129"/>
    </row>
    <row r="22" spans="1:11" ht="27" customHeight="1" x14ac:dyDescent="0.25">
      <c r="A22" s="72">
        <v>7896</v>
      </c>
      <c r="B22" s="112" t="s">
        <v>272</v>
      </c>
      <c r="C22" s="111" t="s">
        <v>273</v>
      </c>
      <c r="D22" s="110" t="s">
        <v>15</v>
      </c>
      <c r="E22" s="678">
        <v>95</v>
      </c>
      <c r="F22" s="679"/>
      <c r="G22" s="127"/>
      <c r="H22" s="125"/>
      <c r="I22" s="105">
        <v>1000</v>
      </c>
      <c r="J22" s="124"/>
      <c r="K22" s="123">
        <f>ROUND((E22*I22),0)</f>
        <v>95000</v>
      </c>
    </row>
    <row r="23" spans="1:11" ht="24" customHeight="1" x14ac:dyDescent="0.25">
      <c r="A23" s="72">
        <v>7897</v>
      </c>
      <c r="B23" s="112" t="s">
        <v>274</v>
      </c>
      <c r="C23" s="111" t="s">
        <v>275</v>
      </c>
      <c r="D23" s="128" t="s">
        <v>15</v>
      </c>
      <c r="E23" s="678">
        <v>1309</v>
      </c>
      <c r="F23" s="679"/>
      <c r="G23" s="127"/>
      <c r="H23" s="125"/>
      <c r="I23" s="105">
        <v>20</v>
      </c>
      <c r="J23" s="124"/>
      <c r="K23" s="123">
        <f>ROUND((E23*I23),0)</f>
        <v>26180</v>
      </c>
    </row>
    <row r="24" spans="1:11" ht="24" x14ac:dyDescent="0.25">
      <c r="A24" s="72">
        <v>7898</v>
      </c>
      <c r="B24" s="112" t="s">
        <v>276</v>
      </c>
      <c r="C24" s="111" t="s">
        <v>277</v>
      </c>
      <c r="D24" s="110" t="s">
        <v>15</v>
      </c>
      <c r="E24" s="678">
        <v>500</v>
      </c>
      <c r="F24" s="679"/>
      <c r="G24" s="127"/>
      <c r="H24" s="125"/>
      <c r="I24" s="105">
        <v>100</v>
      </c>
      <c r="J24" s="124"/>
      <c r="K24" s="123">
        <f>ROUND((E24*I24),0)</f>
        <v>50000</v>
      </c>
    </row>
    <row r="25" spans="1:11" ht="48.9" customHeight="1" x14ac:dyDescent="0.25">
      <c r="A25" s="72">
        <v>7774</v>
      </c>
      <c r="B25" s="112" t="s">
        <v>278</v>
      </c>
      <c r="C25" s="111" t="s">
        <v>279</v>
      </c>
      <c r="D25" s="110" t="s">
        <v>15</v>
      </c>
      <c r="E25" s="678">
        <v>382737</v>
      </c>
      <c r="F25" s="679"/>
      <c r="G25" s="126"/>
      <c r="H25" s="125"/>
      <c r="I25" s="105">
        <v>2</v>
      </c>
      <c r="J25" s="124"/>
      <c r="K25" s="123">
        <f>E25*I25</f>
        <v>765474</v>
      </c>
    </row>
    <row r="26" spans="1:11" ht="36.9" customHeight="1" x14ac:dyDescent="0.25">
      <c r="A26" s="72">
        <v>7903</v>
      </c>
      <c r="B26" s="112" t="s">
        <v>280</v>
      </c>
      <c r="C26" s="111" t="s">
        <v>281</v>
      </c>
      <c r="D26" s="110" t="s">
        <v>15</v>
      </c>
      <c r="E26" s="678">
        <v>44625</v>
      </c>
      <c r="F26" s="679"/>
      <c r="G26" s="126"/>
      <c r="H26" s="125"/>
      <c r="I26" s="105">
        <v>3</v>
      </c>
      <c r="J26" s="124"/>
      <c r="K26" s="123">
        <f>E26*I26</f>
        <v>133875</v>
      </c>
    </row>
    <row r="27" spans="1:11" x14ac:dyDescent="0.25">
      <c r="B27" s="103"/>
      <c r="C27" s="102"/>
      <c r="D27" s="101"/>
      <c r="E27" s="100"/>
      <c r="F27" s="100"/>
      <c r="G27" s="100"/>
      <c r="H27" s="99"/>
      <c r="I27" s="99"/>
      <c r="J27" s="98" t="s">
        <v>282</v>
      </c>
      <c r="K27" s="83">
        <f>SUM(K22:K26)</f>
        <v>1070529</v>
      </c>
    </row>
    <row r="28" spans="1:11" ht="15" customHeight="1" x14ac:dyDescent="0.25"/>
    <row r="29" spans="1:11" x14ac:dyDescent="0.25">
      <c r="B29" s="118" t="s">
        <v>283</v>
      </c>
      <c r="C29" s="117" t="s">
        <v>284</v>
      </c>
      <c r="D29" s="122"/>
      <c r="E29" s="102"/>
      <c r="F29" s="102"/>
      <c r="G29" s="102"/>
      <c r="H29" s="102"/>
      <c r="I29" s="102"/>
      <c r="J29" s="102"/>
      <c r="K29" s="102"/>
    </row>
    <row r="30" spans="1:11" ht="34.200000000000003" x14ac:dyDescent="0.25">
      <c r="B30" s="692" t="s">
        <v>246</v>
      </c>
      <c r="C30" s="692"/>
      <c r="D30" s="120" t="s">
        <v>247</v>
      </c>
      <c r="E30" s="120" t="s">
        <v>248</v>
      </c>
      <c r="F30" s="120" t="s">
        <v>250</v>
      </c>
      <c r="G30" s="121"/>
      <c r="H30" s="121" t="s">
        <v>285</v>
      </c>
      <c r="I30" s="121" t="s">
        <v>252</v>
      </c>
      <c r="J30" s="121" t="s">
        <v>253</v>
      </c>
      <c r="K30" s="120" t="s">
        <v>254</v>
      </c>
    </row>
    <row r="31" spans="1:11" s="113" customFormat="1" ht="11.4" x14ac:dyDescent="0.2">
      <c r="A31" s="119"/>
      <c r="B31" s="118" t="s">
        <v>286</v>
      </c>
      <c r="C31" s="117" t="s">
        <v>287</v>
      </c>
      <c r="D31" s="116"/>
      <c r="E31" s="116"/>
      <c r="F31" s="116"/>
      <c r="G31" s="116"/>
      <c r="H31" s="116"/>
      <c r="I31" s="116"/>
      <c r="J31" s="116"/>
      <c r="K31" s="115"/>
    </row>
    <row r="32" spans="1:11" s="113" customFormat="1" ht="24" x14ac:dyDescent="0.2">
      <c r="A32" s="72">
        <v>6169</v>
      </c>
      <c r="B32" s="112" t="s">
        <v>288</v>
      </c>
      <c r="C32" s="111" t="s">
        <v>289</v>
      </c>
      <c r="D32" s="110" t="s">
        <v>202</v>
      </c>
      <c r="E32" s="109">
        <v>9730</v>
      </c>
      <c r="F32" s="108">
        <v>2</v>
      </c>
      <c r="G32" s="107"/>
      <c r="H32" s="106">
        <v>0.2</v>
      </c>
      <c r="I32" s="105">
        <f>$J$7</f>
        <v>4</v>
      </c>
      <c r="J32" s="105">
        <f>F32*H32*I32</f>
        <v>1.6</v>
      </c>
      <c r="K32" s="104">
        <f>ROUND((E32*I32*J32),0)</f>
        <v>62272</v>
      </c>
    </row>
    <row r="33" spans="1:14" s="113" customFormat="1" ht="27" customHeight="1" x14ac:dyDescent="0.2">
      <c r="A33" s="72">
        <v>6170</v>
      </c>
      <c r="B33" s="112" t="s">
        <v>290</v>
      </c>
      <c r="C33" s="111" t="s">
        <v>291</v>
      </c>
      <c r="D33" s="110" t="s">
        <v>202</v>
      </c>
      <c r="E33" s="109">
        <v>8795</v>
      </c>
      <c r="F33" s="108">
        <v>5</v>
      </c>
      <c r="G33" s="107"/>
      <c r="H33" s="106">
        <v>0.2</v>
      </c>
      <c r="I33" s="105">
        <f>$J$7</f>
        <v>4</v>
      </c>
      <c r="J33" s="105">
        <f>F33*H33*I33</f>
        <v>4</v>
      </c>
      <c r="K33" s="104">
        <f>ROUND((E33*I33*J33),0)</f>
        <v>140720</v>
      </c>
    </row>
    <row r="34" spans="1:14" s="113" customFormat="1" x14ac:dyDescent="0.2">
      <c r="A34" s="72">
        <v>6172</v>
      </c>
      <c r="B34" s="112" t="s">
        <v>292</v>
      </c>
      <c r="C34" s="111" t="s">
        <v>293</v>
      </c>
      <c r="D34" s="110" t="s">
        <v>202</v>
      </c>
      <c r="E34" s="109">
        <v>1953</v>
      </c>
      <c r="F34" s="108">
        <v>5</v>
      </c>
      <c r="G34" s="107"/>
      <c r="H34" s="106">
        <v>0.2</v>
      </c>
      <c r="I34" s="105">
        <f>$J$7</f>
        <v>4</v>
      </c>
      <c r="J34" s="105">
        <f>F34*H34*I34</f>
        <v>4</v>
      </c>
      <c r="K34" s="104">
        <f>ROUND((E34*I34*J34),0)</f>
        <v>31248</v>
      </c>
    </row>
    <row r="35" spans="1:14" s="113" customFormat="1" ht="36" x14ac:dyDescent="0.2">
      <c r="A35" s="72">
        <v>7992</v>
      </c>
      <c r="B35" s="112" t="s">
        <v>294</v>
      </c>
      <c r="C35" s="111" t="s">
        <v>295</v>
      </c>
      <c r="D35" s="110" t="s">
        <v>15</v>
      </c>
      <c r="E35" s="109">
        <v>500000</v>
      </c>
      <c r="F35" s="108">
        <v>1</v>
      </c>
      <c r="G35" s="107"/>
      <c r="H35" s="106">
        <v>1</v>
      </c>
      <c r="I35" s="114">
        <v>1</v>
      </c>
      <c r="J35" s="105">
        <f>F35*H35*I35</f>
        <v>1</v>
      </c>
      <c r="K35" s="104">
        <f>ROUND((E35*I35*J35),0)</f>
        <v>500000</v>
      </c>
    </row>
    <row r="36" spans="1:14" s="113" customFormat="1" ht="24" x14ac:dyDescent="0.2">
      <c r="A36" s="72">
        <v>8765</v>
      </c>
      <c r="B36" s="112" t="s">
        <v>296</v>
      </c>
      <c r="C36" s="111" t="s">
        <v>297</v>
      </c>
      <c r="D36" s="110" t="s">
        <v>202</v>
      </c>
      <c r="E36" s="109">
        <v>4872</v>
      </c>
      <c r="F36" s="108">
        <v>3</v>
      </c>
      <c r="G36" s="107"/>
      <c r="H36" s="106">
        <v>0.2</v>
      </c>
      <c r="I36" s="105">
        <f>+I34</f>
        <v>4</v>
      </c>
      <c r="J36" s="105">
        <f>F36*H36*I36</f>
        <v>2.4000000000000004</v>
      </c>
      <c r="K36" s="104">
        <f>ROUND((E36*I36*J36),0)</f>
        <v>46771</v>
      </c>
    </row>
    <row r="37" spans="1:14" ht="18.75" customHeight="1" x14ac:dyDescent="0.25">
      <c r="B37" s="103"/>
      <c r="C37" s="102"/>
      <c r="D37" s="101"/>
      <c r="E37" s="100"/>
      <c r="F37" s="100"/>
      <c r="G37" s="100"/>
      <c r="H37" s="99"/>
      <c r="I37" s="99"/>
      <c r="J37" s="98" t="s">
        <v>298</v>
      </c>
      <c r="K37" s="83">
        <f>SUM(K32:K36)</f>
        <v>781011</v>
      </c>
    </row>
    <row r="38" spans="1:14" ht="15.9" customHeight="1" x14ac:dyDescent="0.25">
      <c r="B38" s="89"/>
      <c r="C38" s="96"/>
      <c r="D38" s="97"/>
      <c r="E38" s="96"/>
      <c r="F38" s="96"/>
      <c r="G38" s="96"/>
      <c r="H38" s="93"/>
      <c r="I38" s="93"/>
      <c r="J38" s="89"/>
      <c r="K38" s="94"/>
    </row>
    <row r="39" spans="1:14" ht="15.75" customHeight="1" x14ac:dyDescent="0.25">
      <c r="B39" s="85"/>
      <c r="C39" s="703" t="s">
        <v>299</v>
      </c>
      <c r="D39" s="704"/>
      <c r="E39" s="704"/>
      <c r="F39" s="704"/>
      <c r="G39" s="704"/>
      <c r="H39" s="704"/>
      <c r="I39" s="704"/>
      <c r="J39" s="84"/>
      <c r="K39" s="83">
        <f>K13</f>
        <v>3823304</v>
      </c>
    </row>
    <row r="40" spans="1:14" ht="15.75" customHeight="1" x14ac:dyDescent="0.25">
      <c r="B40" s="85"/>
      <c r="C40" s="703" t="s">
        <v>300</v>
      </c>
      <c r="D40" s="704"/>
      <c r="E40" s="704"/>
      <c r="F40" s="704"/>
      <c r="G40" s="704"/>
      <c r="H40" s="704"/>
      <c r="I40" s="704"/>
      <c r="J40" s="84"/>
      <c r="K40" s="83">
        <f>K20+K27+K37</f>
        <v>2268804</v>
      </c>
    </row>
    <row r="41" spans="1:14" ht="9" customHeight="1" x14ac:dyDescent="0.25">
      <c r="B41" s="93"/>
      <c r="C41" s="92"/>
      <c r="D41" s="705"/>
      <c r="E41" s="705"/>
      <c r="F41" s="705"/>
      <c r="G41" s="705"/>
      <c r="H41" s="705"/>
      <c r="I41" s="705"/>
      <c r="J41" s="95"/>
      <c r="K41" s="94"/>
    </row>
    <row r="42" spans="1:14" x14ac:dyDescent="0.25">
      <c r="B42" s="93"/>
      <c r="C42" s="703" t="s">
        <v>301</v>
      </c>
      <c r="D42" s="704"/>
      <c r="E42" s="704"/>
      <c r="F42" s="704"/>
      <c r="G42" s="704"/>
      <c r="H42" s="704"/>
      <c r="I42" s="704"/>
      <c r="J42" s="84"/>
      <c r="K42" s="83">
        <f>K39+K40</f>
        <v>6092108</v>
      </c>
    </row>
    <row r="43" spans="1:14" ht="7.5" customHeight="1" x14ac:dyDescent="0.25">
      <c r="B43" s="85"/>
      <c r="C43" s="92"/>
      <c r="D43" s="702"/>
      <c r="E43" s="702"/>
      <c r="F43" s="702"/>
      <c r="G43" s="702"/>
      <c r="H43" s="702"/>
      <c r="I43" s="702"/>
      <c r="J43" s="85"/>
      <c r="K43" s="91"/>
    </row>
    <row r="44" spans="1:14" x14ac:dyDescent="0.25">
      <c r="B44" s="89"/>
      <c r="C44" s="703" t="s">
        <v>302</v>
      </c>
      <c r="D44" s="704"/>
      <c r="E44" s="704"/>
      <c r="F44" s="704"/>
      <c r="G44" s="704"/>
      <c r="H44" s="704"/>
      <c r="I44" s="704"/>
      <c r="J44" s="90">
        <f>+'AIU-PGS'!L30</f>
        <v>0.14589998732786746</v>
      </c>
      <c r="K44" s="83">
        <f>ROUND((K42*J44),0)</f>
        <v>888838</v>
      </c>
    </row>
    <row r="45" spans="1:14" x14ac:dyDescent="0.25">
      <c r="B45" s="89"/>
      <c r="C45" s="88"/>
      <c r="D45" s="89"/>
      <c r="E45" s="88"/>
      <c r="F45" s="88"/>
      <c r="G45" s="88"/>
      <c r="H45" s="88"/>
      <c r="I45" s="88"/>
      <c r="J45" s="87"/>
      <c r="K45" s="86"/>
    </row>
    <row r="46" spans="1:14" ht="21.75" customHeight="1" x14ac:dyDescent="0.25">
      <c r="B46" s="85"/>
      <c r="C46" s="703" t="s">
        <v>303</v>
      </c>
      <c r="D46" s="704"/>
      <c r="E46" s="704"/>
      <c r="F46" s="704"/>
      <c r="G46" s="704"/>
      <c r="H46" s="704"/>
      <c r="I46" s="704"/>
      <c r="J46" s="84"/>
      <c r="K46" s="83">
        <f>ROUND((K42+K44),0)</f>
        <v>6980946</v>
      </c>
      <c r="N46" s="343"/>
    </row>
    <row r="47" spans="1:14" ht="21.75" customHeight="1" x14ac:dyDescent="0.25">
      <c r="B47" s="85"/>
      <c r="C47" s="703" t="s">
        <v>240</v>
      </c>
      <c r="D47" s="704"/>
      <c r="E47" s="704"/>
      <c r="F47" s="704"/>
      <c r="G47" s="704"/>
      <c r="H47" s="704"/>
      <c r="I47" s="704"/>
      <c r="J47" s="84"/>
      <c r="K47" s="83">
        <f>+'AIU OBRA'!E18</f>
        <v>630446858</v>
      </c>
    </row>
    <row r="48" spans="1:14" x14ac:dyDescent="0.25">
      <c r="C48" s="81" t="s">
        <v>304</v>
      </c>
      <c r="D48" s="82"/>
      <c r="E48" s="81"/>
      <c r="F48" s="81"/>
      <c r="G48" s="81"/>
      <c r="H48" s="81"/>
      <c r="I48" s="81"/>
      <c r="J48" s="80"/>
      <c r="K48" s="79">
        <f>+K46/K47</f>
        <v>1.1073012596408244E-2</v>
      </c>
      <c r="L48" s="78"/>
    </row>
    <row r="49" spans="9:11" x14ac:dyDescent="0.25">
      <c r="K49" s="77"/>
    </row>
    <row r="50" spans="9:11" x14ac:dyDescent="0.25">
      <c r="K50" s="76"/>
    </row>
    <row r="51" spans="9:11" x14ac:dyDescent="0.25">
      <c r="K51" s="76"/>
    </row>
    <row r="52" spans="9:11" x14ac:dyDescent="0.25">
      <c r="K52" s="73"/>
    </row>
    <row r="54" spans="9:11" x14ac:dyDescent="0.25">
      <c r="K54" s="75"/>
    </row>
    <row r="56" spans="9:11" x14ac:dyDescent="0.25">
      <c r="I56" s="74"/>
      <c r="J56" s="74"/>
      <c r="K56" s="73"/>
    </row>
  </sheetData>
  <mergeCells count="32">
    <mergeCell ref="D43:I43"/>
    <mergeCell ref="E25:F25"/>
    <mergeCell ref="E26:F26"/>
    <mergeCell ref="C47:I47"/>
    <mergeCell ref="C44:I44"/>
    <mergeCell ref="C46:I46"/>
    <mergeCell ref="B30:C30"/>
    <mergeCell ref="C39:I39"/>
    <mergeCell ref="C40:I40"/>
    <mergeCell ref="D41:I41"/>
    <mergeCell ref="C42:I42"/>
    <mergeCell ref="E24:F24"/>
    <mergeCell ref="E18:F18"/>
    <mergeCell ref="M2:O5"/>
    <mergeCell ref="G7:I7"/>
    <mergeCell ref="J5:K5"/>
    <mergeCell ref="E22:F22"/>
    <mergeCell ref="B8:J8"/>
    <mergeCell ref="B9:C9"/>
    <mergeCell ref="B10:C10"/>
    <mergeCell ref="B11:C11"/>
    <mergeCell ref="B15:C15"/>
    <mergeCell ref="B16:C16"/>
    <mergeCell ref="B2:I2"/>
    <mergeCell ref="B3:I3"/>
    <mergeCell ref="B4:I4"/>
    <mergeCell ref="B5:I5"/>
    <mergeCell ref="E16:F16"/>
    <mergeCell ref="E19:F19"/>
    <mergeCell ref="B6:C6"/>
    <mergeCell ref="D6:K6"/>
    <mergeCell ref="E23:F23"/>
  </mergeCells>
  <pageMargins left="0.7" right="0.7" top="0.75" bottom="0.75" header="0.3" footer="0.3"/>
  <pageSetup orientation="portrait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1"/>
  <sheetViews>
    <sheetView topLeftCell="D1" zoomScale="130" zoomScaleNormal="130" workbookViewId="0">
      <selection activeCell="N9" sqref="N9"/>
    </sheetView>
  </sheetViews>
  <sheetFormatPr baseColWidth="10" defaultColWidth="11.44140625" defaultRowHeight="13.2" x14ac:dyDescent="0.3"/>
  <cols>
    <col min="1" max="1" width="7.109375" style="165" bestFit="1" customWidth="1"/>
    <col min="2" max="2" width="5.33203125" style="165" bestFit="1" customWidth="1"/>
    <col min="3" max="3" width="44.6640625" style="166" customWidth="1"/>
    <col min="4" max="4" width="13.44140625" style="166" customWidth="1"/>
    <col min="5" max="5" width="10.109375" style="166" customWidth="1"/>
    <col min="6" max="6" width="10" style="166" customWidth="1"/>
    <col min="7" max="7" width="6.109375" style="166" bestFit="1" customWidth="1"/>
    <col min="8" max="8" width="4.6640625" style="166" customWidth="1"/>
    <col min="9" max="9" width="14.88671875" style="166" bestFit="1" customWidth="1"/>
    <col min="10" max="10" width="12.88671875" style="166" bestFit="1" customWidth="1"/>
    <col min="11" max="11" width="7.6640625" style="166" customWidth="1"/>
    <col min="12" max="12" width="18" style="166" customWidth="1"/>
    <col min="13" max="13" width="8.33203125" style="166" customWidth="1"/>
    <col min="14" max="14" width="16" style="166" customWidth="1"/>
    <col min="15" max="15" width="15.109375" style="166" bestFit="1" customWidth="1"/>
    <col min="16" max="16" width="14.109375" style="166" bestFit="1" customWidth="1"/>
    <col min="17" max="256" width="10.88671875" style="166"/>
    <col min="257" max="257" width="7.109375" style="166" bestFit="1" customWidth="1"/>
    <col min="258" max="258" width="5.33203125" style="166" bestFit="1" customWidth="1"/>
    <col min="259" max="259" width="43.6640625" style="166" customWidth="1"/>
    <col min="260" max="260" width="13.44140625" style="166" customWidth="1"/>
    <col min="261" max="261" width="10.109375" style="166" customWidth="1"/>
    <col min="262" max="262" width="10" style="166" customWidth="1"/>
    <col min="263" max="263" width="6.109375" style="166" bestFit="1" customWidth="1"/>
    <col min="264" max="264" width="4.6640625" style="166" customWidth="1"/>
    <col min="265" max="265" width="14.88671875" style="166" bestFit="1" customWidth="1"/>
    <col min="266" max="266" width="12.88671875" style="166" bestFit="1" customWidth="1"/>
    <col min="267" max="267" width="7.6640625" style="166" customWidth="1"/>
    <col min="268" max="268" width="18" style="166" customWidth="1"/>
    <col min="269" max="269" width="8.33203125" style="166" customWidth="1"/>
    <col min="270" max="270" width="16" style="166" customWidth="1"/>
    <col min="271" max="271" width="15.109375" style="166" bestFit="1" customWidth="1"/>
    <col min="272" max="272" width="14.109375" style="166" bestFit="1" customWidth="1"/>
    <col min="273" max="512" width="10.88671875" style="166"/>
    <col min="513" max="513" width="7.109375" style="166" bestFit="1" customWidth="1"/>
    <col min="514" max="514" width="5.33203125" style="166" bestFit="1" customWidth="1"/>
    <col min="515" max="515" width="43.6640625" style="166" customWidth="1"/>
    <col min="516" max="516" width="13.44140625" style="166" customWidth="1"/>
    <col min="517" max="517" width="10.109375" style="166" customWidth="1"/>
    <col min="518" max="518" width="10" style="166" customWidth="1"/>
    <col min="519" max="519" width="6.109375" style="166" bestFit="1" customWidth="1"/>
    <col min="520" max="520" width="4.6640625" style="166" customWidth="1"/>
    <col min="521" max="521" width="14.88671875" style="166" bestFit="1" customWidth="1"/>
    <col min="522" max="522" width="12.88671875" style="166" bestFit="1" customWidth="1"/>
    <col min="523" max="523" width="7.6640625" style="166" customWidth="1"/>
    <col min="524" max="524" width="18" style="166" customWidth="1"/>
    <col min="525" max="525" width="8.33203125" style="166" customWidth="1"/>
    <col min="526" max="526" width="16" style="166" customWidth="1"/>
    <col min="527" max="527" width="15.109375" style="166" bestFit="1" customWidth="1"/>
    <col min="528" max="528" width="14.109375" style="166" bestFit="1" customWidth="1"/>
    <col min="529" max="768" width="10.88671875" style="166"/>
    <col min="769" max="769" width="7.109375" style="166" bestFit="1" customWidth="1"/>
    <col min="770" max="770" width="5.33203125" style="166" bestFit="1" customWidth="1"/>
    <col min="771" max="771" width="43.6640625" style="166" customWidth="1"/>
    <col min="772" max="772" width="13.44140625" style="166" customWidth="1"/>
    <col min="773" max="773" width="10.109375" style="166" customWidth="1"/>
    <col min="774" max="774" width="10" style="166" customWidth="1"/>
    <col min="775" max="775" width="6.109375" style="166" bestFit="1" customWidth="1"/>
    <col min="776" max="776" width="4.6640625" style="166" customWidth="1"/>
    <col min="777" max="777" width="14.88671875" style="166" bestFit="1" customWidth="1"/>
    <col min="778" max="778" width="12.88671875" style="166" bestFit="1" customWidth="1"/>
    <col min="779" max="779" width="7.6640625" style="166" customWidth="1"/>
    <col min="780" max="780" width="18" style="166" customWidth="1"/>
    <col min="781" max="781" width="8.33203125" style="166" customWidth="1"/>
    <col min="782" max="782" width="16" style="166" customWidth="1"/>
    <col min="783" max="783" width="15.109375" style="166" bestFit="1" customWidth="1"/>
    <col min="784" max="784" width="14.109375" style="166" bestFit="1" customWidth="1"/>
    <col min="785" max="1024" width="10.88671875" style="166"/>
    <col min="1025" max="1025" width="7.109375" style="166" bestFit="1" customWidth="1"/>
    <col min="1026" max="1026" width="5.33203125" style="166" bestFit="1" customWidth="1"/>
    <col min="1027" max="1027" width="43.6640625" style="166" customWidth="1"/>
    <col min="1028" max="1028" width="13.44140625" style="166" customWidth="1"/>
    <col min="1029" max="1029" width="10.109375" style="166" customWidth="1"/>
    <col min="1030" max="1030" width="10" style="166" customWidth="1"/>
    <col min="1031" max="1031" width="6.109375" style="166" bestFit="1" customWidth="1"/>
    <col min="1032" max="1032" width="4.6640625" style="166" customWidth="1"/>
    <col min="1033" max="1033" width="14.88671875" style="166" bestFit="1" customWidth="1"/>
    <col min="1034" max="1034" width="12.88671875" style="166" bestFit="1" customWidth="1"/>
    <col min="1035" max="1035" width="7.6640625" style="166" customWidth="1"/>
    <col min="1036" max="1036" width="18" style="166" customWidth="1"/>
    <col min="1037" max="1037" width="8.33203125" style="166" customWidth="1"/>
    <col min="1038" max="1038" width="16" style="166" customWidth="1"/>
    <col min="1039" max="1039" width="15.109375" style="166" bestFit="1" customWidth="1"/>
    <col min="1040" max="1040" width="14.109375" style="166" bestFit="1" customWidth="1"/>
    <col min="1041" max="1280" width="10.88671875" style="166"/>
    <col min="1281" max="1281" width="7.109375" style="166" bestFit="1" customWidth="1"/>
    <col min="1282" max="1282" width="5.33203125" style="166" bestFit="1" customWidth="1"/>
    <col min="1283" max="1283" width="43.6640625" style="166" customWidth="1"/>
    <col min="1284" max="1284" width="13.44140625" style="166" customWidth="1"/>
    <col min="1285" max="1285" width="10.109375" style="166" customWidth="1"/>
    <col min="1286" max="1286" width="10" style="166" customWidth="1"/>
    <col min="1287" max="1287" width="6.109375" style="166" bestFit="1" customWidth="1"/>
    <col min="1288" max="1288" width="4.6640625" style="166" customWidth="1"/>
    <col min="1289" max="1289" width="14.88671875" style="166" bestFit="1" customWidth="1"/>
    <col min="1290" max="1290" width="12.88671875" style="166" bestFit="1" customWidth="1"/>
    <col min="1291" max="1291" width="7.6640625" style="166" customWidth="1"/>
    <col min="1292" max="1292" width="18" style="166" customWidth="1"/>
    <col min="1293" max="1293" width="8.33203125" style="166" customWidth="1"/>
    <col min="1294" max="1294" width="16" style="166" customWidth="1"/>
    <col min="1295" max="1295" width="15.109375" style="166" bestFit="1" customWidth="1"/>
    <col min="1296" max="1296" width="14.109375" style="166" bestFit="1" customWidth="1"/>
    <col min="1297" max="1536" width="10.88671875" style="166"/>
    <col min="1537" max="1537" width="7.109375" style="166" bestFit="1" customWidth="1"/>
    <col min="1538" max="1538" width="5.33203125" style="166" bestFit="1" customWidth="1"/>
    <col min="1539" max="1539" width="43.6640625" style="166" customWidth="1"/>
    <col min="1540" max="1540" width="13.44140625" style="166" customWidth="1"/>
    <col min="1541" max="1541" width="10.109375" style="166" customWidth="1"/>
    <col min="1542" max="1542" width="10" style="166" customWidth="1"/>
    <col min="1543" max="1543" width="6.109375" style="166" bestFit="1" customWidth="1"/>
    <col min="1544" max="1544" width="4.6640625" style="166" customWidth="1"/>
    <col min="1545" max="1545" width="14.88671875" style="166" bestFit="1" customWidth="1"/>
    <col min="1546" max="1546" width="12.88671875" style="166" bestFit="1" customWidth="1"/>
    <col min="1547" max="1547" width="7.6640625" style="166" customWidth="1"/>
    <col min="1548" max="1548" width="18" style="166" customWidth="1"/>
    <col min="1549" max="1549" width="8.33203125" style="166" customWidth="1"/>
    <col min="1550" max="1550" width="16" style="166" customWidth="1"/>
    <col min="1551" max="1551" width="15.109375" style="166" bestFit="1" customWidth="1"/>
    <col min="1552" max="1552" width="14.109375" style="166" bestFit="1" customWidth="1"/>
    <col min="1553" max="1792" width="10.88671875" style="166"/>
    <col min="1793" max="1793" width="7.109375" style="166" bestFit="1" customWidth="1"/>
    <col min="1794" max="1794" width="5.33203125" style="166" bestFit="1" customWidth="1"/>
    <col min="1795" max="1795" width="43.6640625" style="166" customWidth="1"/>
    <col min="1796" max="1796" width="13.44140625" style="166" customWidth="1"/>
    <col min="1797" max="1797" width="10.109375" style="166" customWidth="1"/>
    <col min="1798" max="1798" width="10" style="166" customWidth="1"/>
    <col min="1799" max="1799" width="6.109375" style="166" bestFit="1" customWidth="1"/>
    <col min="1800" max="1800" width="4.6640625" style="166" customWidth="1"/>
    <col min="1801" max="1801" width="14.88671875" style="166" bestFit="1" customWidth="1"/>
    <col min="1802" max="1802" width="12.88671875" style="166" bestFit="1" customWidth="1"/>
    <col min="1803" max="1803" width="7.6640625" style="166" customWidth="1"/>
    <col min="1804" max="1804" width="18" style="166" customWidth="1"/>
    <col min="1805" max="1805" width="8.33203125" style="166" customWidth="1"/>
    <col min="1806" max="1806" width="16" style="166" customWidth="1"/>
    <col min="1807" max="1807" width="15.109375" style="166" bestFit="1" customWidth="1"/>
    <col min="1808" max="1808" width="14.109375" style="166" bestFit="1" customWidth="1"/>
    <col min="1809" max="2048" width="10.88671875" style="166"/>
    <col min="2049" max="2049" width="7.109375" style="166" bestFit="1" customWidth="1"/>
    <col min="2050" max="2050" width="5.33203125" style="166" bestFit="1" customWidth="1"/>
    <col min="2051" max="2051" width="43.6640625" style="166" customWidth="1"/>
    <col min="2052" max="2052" width="13.44140625" style="166" customWidth="1"/>
    <col min="2053" max="2053" width="10.109375" style="166" customWidth="1"/>
    <col min="2054" max="2054" width="10" style="166" customWidth="1"/>
    <col min="2055" max="2055" width="6.109375" style="166" bestFit="1" customWidth="1"/>
    <col min="2056" max="2056" width="4.6640625" style="166" customWidth="1"/>
    <col min="2057" max="2057" width="14.88671875" style="166" bestFit="1" customWidth="1"/>
    <col min="2058" max="2058" width="12.88671875" style="166" bestFit="1" customWidth="1"/>
    <col min="2059" max="2059" width="7.6640625" style="166" customWidth="1"/>
    <col min="2060" max="2060" width="18" style="166" customWidth="1"/>
    <col min="2061" max="2061" width="8.33203125" style="166" customWidth="1"/>
    <col min="2062" max="2062" width="16" style="166" customWidth="1"/>
    <col min="2063" max="2063" width="15.109375" style="166" bestFit="1" customWidth="1"/>
    <col min="2064" max="2064" width="14.109375" style="166" bestFit="1" customWidth="1"/>
    <col min="2065" max="2304" width="10.88671875" style="166"/>
    <col min="2305" max="2305" width="7.109375" style="166" bestFit="1" customWidth="1"/>
    <col min="2306" max="2306" width="5.33203125" style="166" bestFit="1" customWidth="1"/>
    <col min="2307" max="2307" width="43.6640625" style="166" customWidth="1"/>
    <col min="2308" max="2308" width="13.44140625" style="166" customWidth="1"/>
    <col min="2309" max="2309" width="10.109375" style="166" customWidth="1"/>
    <col min="2310" max="2310" width="10" style="166" customWidth="1"/>
    <col min="2311" max="2311" width="6.109375" style="166" bestFit="1" customWidth="1"/>
    <col min="2312" max="2312" width="4.6640625" style="166" customWidth="1"/>
    <col min="2313" max="2313" width="14.88671875" style="166" bestFit="1" customWidth="1"/>
    <col min="2314" max="2314" width="12.88671875" style="166" bestFit="1" customWidth="1"/>
    <col min="2315" max="2315" width="7.6640625" style="166" customWidth="1"/>
    <col min="2316" max="2316" width="18" style="166" customWidth="1"/>
    <col min="2317" max="2317" width="8.33203125" style="166" customWidth="1"/>
    <col min="2318" max="2318" width="16" style="166" customWidth="1"/>
    <col min="2319" max="2319" width="15.109375" style="166" bestFit="1" customWidth="1"/>
    <col min="2320" max="2320" width="14.109375" style="166" bestFit="1" customWidth="1"/>
    <col min="2321" max="2560" width="10.88671875" style="166"/>
    <col min="2561" max="2561" width="7.109375" style="166" bestFit="1" customWidth="1"/>
    <col min="2562" max="2562" width="5.33203125" style="166" bestFit="1" customWidth="1"/>
    <col min="2563" max="2563" width="43.6640625" style="166" customWidth="1"/>
    <col min="2564" max="2564" width="13.44140625" style="166" customWidth="1"/>
    <col min="2565" max="2565" width="10.109375" style="166" customWidth="1"/>
    <col min="2566" max="2566" width="10" style="166" customWidth="1"/>
    <col min="2567" max="2567" width="6.109375" style="166" bestFit="1" customWidth="1"/>
    <col min="2568" max="2568" width="4.6640625" style="166" customWidth="1"/>
    <col min="2569" max="2569" width="14.88671875" style="166" bestFit="1" customWidth="1"/>
    <col min="2570" max="2570" width="12.88671875" style="166" bestFit="1" customWidth="1"/>
    <col min="2571" max="2571" width="7.6640625" style="166" customWidth="1"/>
    <col min="2572" max="2572" width="18" style="166" customWidth="1"/>
    <col min="2573" max="2573" width="8.33203125" style="166" customWidth="1"/>
    <col min="2574" max="2574" width="16" style="166" customWidth="1"/>
    <col min="2575" max="2575" width="15.109375" style="166" bestFit="1" customWidth="1"/>
    <col min="2576" max="2576" width="14.109375" style="166" bestFit="1" customWidth="1"/>
    <col min="2577" max="2816" width="10.88671875" style="166"/>
    <col min="2817" max="2817" width="7.109375" style="166" bestFit="1" customWidth="1"/>
    <col min="2818" max="2818" width="5.33203125" style="166" bestFit="1" customWidth="1"/>
    <col min="2819" max="2819" width="43.6640625" style="166" customWidth="1"/>
    <col min="2820" max="2820" width="13.44140625" style="166" customWidth="1"/>
    <col min="2821" max="2821" width="10.109375" style="166" customWidth="1"/>
    <col min="2822" max="2822" width="10" style="166" customWidth="1"/>
    <col min="2823" max="2823" width="6.109375" style="166" bestFit="1" customWidth="1"/>
    <col min="2824" max="2824" width="4.6640625" style="166" customWidth="1"/>
    <col min="2825" max="2825" width="14.88671875" style="166" bestFit="1" customWidth="1"/>
    <col min="2826" max="2826" width="12.88671875" style="166" bestFit="1" customWidth="1"/>
    <col min="2827" max="2827" width="7.6640625" style="166" customWidth="1"/>
    <col min="2828" max="2828" width="18" style="166" customWidth="1"/>
    <col min="2829" max="2829" width="8.33203125" style="166" customWidth="1"/>
    <col min="2830" max="2830" width="16" style="166" customWidth="1"/>
    <col min="2831" max="2831" width="15.109375" style="166" bestFit="1" customWidth="1"/>
    <col min="2832" max="2832" width="14.109375" style="166" bestFit="1" customWidth="1"/>
    <col min="2833" max="3072" width="10.88671875" style="166"/>
    <col min="3073" max="3073" width="7.109375" style="166" bestFit="1" customWidth="1"/>
    <col min="3074" max="3074" width="5.33203125" style="166" bestFit="1" customWidth="1"/>
    <col min="3075" max="3075" width="43.6640625" style="166" customWidth="1"/>
    <col min="3076" max="3076" width="13.44140625" style="166" customWidth="1"/>
    <col min="3077" max="3077" width="10.109375" style="166" customWidth="1"/>
    <col min="3078" max="3078" width="10" style="166" customWidth="1"/>
    <col min="3079" max="3079" width="6.109375" style="166" bestFit="1" customWidth="1"/>
    <col min="3080" max="3080" width="4.6640625" style="166" customWidth="1"/>
    <col min="3081" max="3081" width="14.88671875" style="166" bestFit="1" customWidth="1"/>
    <col min="3082" max="3082" width="12.88671875" style="166" bestFit="1" customWidth="1"/>
    <col min="3083" max="3083" width="7.6640625" style="166" customWidth="1"/>
    <col min="3084" max="3084" width="18" style="166" customWidth="1"/>
    <col min="3085" max="3085" width="8.33203125" style="166" customWidth="1"/>
    <col min="3086" max="3086" width="16" style="166" customWidth="1"/>
    <col min="3087" max="3087" width="15.109375" style="166" bestFit="1" customWidth="1"/>
    <col min="3088" max="3088" width="14.109375" style="166" bestFit="1" customWidth="1"/>
    <col min="3089" max="3328" width="10.88671875" style="166"/>
    <col min="3329" max="3329" width="7.109375" style="166" bestFit="1" customWidth="1"/>
    <col min="3330" max="3330" width="5.33203125" style="166" bestFit="1" customWidth="1"/>
    <col min="3331" max="3331" width="43.6640625" style="166" customWidth="1"/>
    <col min="3332" max="3332" width="13.44140625" style="166" customWidth="1"/>
    <col min="3333" max="3333" width="10.109375" style="166" customWidth="1"/>
    <col min="3334" max="3334" width="10" style="166" customWidth="1"/>
    <col min="3335" max="3335" width="6.109375" style="166" bestFit="1" customWidth="1"/>
    <col min="3336" max="3336" width="4.6640625" style="166" customWidth="1"/>
    <col min="3337" max="3337" width="14.88671875" style="166" bestFit="1" customWidth="1"/>
    <col min="3338" max="3338" width="12.88671875" style="166" bestFit="1" customWidth="1"/>
    <col min="3339" max="3339" width="7.6640625" style="166" customWidth="1"/>
    <col min="3340" max="3340" width="18" style="166" customWidth="1"/>
    <col min="3341" max="3341" width="8.33203125" style="166" customWidth="1"/>
    <col min="3342" max="3342" width="16" style="166" customWidth="1"/>
    <col min="3343" max="3343" width="15.109375" style="166" bestFit="1" customWidth="1"/>
    <col min="3344" max="3344" width="14.109375" style="166" bestFit="1" customWidth="1"/>
    <col min="3345" max="3584" width="10.88671875" style="166"/>
    <col min="3585" max="3585" width="7.109375" style="166" bestFit="1" customWidth="1"/>
    <col min="3586" max="3586" width="5.33203125" style="166" bestFit="1" customWidth="1"/>
    <col min="3587" max="3587" width="43.6640625" style="166" customWidth="1"/>
    <col min="3588" max="3588" width="13.44140625" style="166" customWidth="1"/>
    <col min="3589" max="3589" width="10.109375" style="166" customWidth="1"/>
    <col min="3590" max="3590" width="10" style="166" customWidth="1"/>
    <col min="3591" max="3591" width="6.109375" style="166" bestFit="1" customWidth="1"/>
    <col min="3592" max="3592" width="4.6640625" style="166" customWidth="1"/>
    <col min="3593" max="3593" width="14.88671875" style="166" bestFit="1" customWidth="1"/>
    <col min="3594" max="3594" width="12.88671875" style="166" bestFit="1" customWidth="1"/>
    <col min="3595" max="3595" width="7.6640625" style="166" customWidth="1"/>
    <col min="3596" max="3596" width="18" style="166" customWidth="1"/>
    <col min="3597" max="3597" width="8.33203125" style="166" customWidth="1"/>
    <col min="3598" max="3598" width="16" style="166" customWidth="1"/>
    <col min="3599" max="3599" width="15.109375" style="166" bestFit="1" customWidth="1"/>
    <col min="3600" max="3600" width="14.109375" style="166" bestFit="1" customWidth="1"/>
    <col min="3601" max="3840" width="10.88671875" style="166"/>
    <col min="3841" max="3841" width="7.109375" style="166" bestFit="1" customWidth="1"/>
    <col min="3842" max="3842" width="5.33203125" style="166" bestFit="1" customWidth="1"/>
    <col min="3843" max="3843" width="43.6640625" style="166" customWidth="1"/>
    <col min="3844" max="3844" width="13.44140625" style="166" customWidth="1"/>
    <col min="3845" max="3845" width="10.109375" style="166" customWidth="1"/>
    <col min="3846" max="3846" width="10" style="166" customWidth="1"/>
    <col min="3847" max="3847" width="6.109375" style="166" bestFit="1" customWidth="1"/>
    <col min="3848" max="3848" width="4.6640625" style="166" customWidth="1"/>
    <col min="3849" max="3849" width="14.88671875" style="166" bestFit="1" customWidth="1"/>
    <col min="3850" max="3850" width="12.88671875" style="166" bestFit="1" customWidth="1"/>
    <col min="3851" max="3851" width="7.6640625" style="166" customWidth="1"/>
    <col min="3852" max="3852" width="18" style="166" customWidth="1"/>
    <col min="3853" max="3853" width="8.33203125" style="166" customWidth="1"/>
    <col min="3854" max="3854" width="16" style="166" customWidth="1"/>
    <col min="3855" max="3855" width="15.109375" style="166" bestFit="1" customWidth="1"/>
    <col min="3856" max="3856" width="14.109375" style="166" bestFit="1" customWidth="1"/>
    <col min="3857" max="4096" width="10.88671875" style="166"/>
    <col min="4097" max="4097" width="7.109375" style="166" bestFit="1" customWidth="1"/>
    <col min="4098" max="4098" width="5.33203125" style="166" bestFit="1" customWidth="1"/>
    <col min="4099" max="4099" width="43.6640625" style="166" customWidth="1"/>
    <col min="4100" max="4100" width="13.44140625" style="166" customWidth="1"/>
    <col min="4101" max="4101" width="10.109375" style="166" customWidth="1"/>
    <col min="4102" max="4102" width="10" style="166" customWidth="1"/>
    <col min="4103" max="4103" width="6.109375" style="166" bestFit="1" customWidth="1"/>
    <col min="4104" max="4104" width="4.6640625" style="166" customWidth="1"/>
    <col min="4105" max="4105" width="14.88671875" style="166" bestFit="1" customWidth="1"/>
    <col min="4106" max="4106" width="12.88671875" style="166" bestFit="1" customWidth="1"/>
    <col min="4107" max="4107" width="7.6640625" style="166" customWidth="1"/>
    <col min="4108" max="4108" width="18" style="166" customWidth="1"/>
    <col min="4109" max="4109" width="8.33203125" style="166" customWidth="1"/>
    <col min="4110" max="4110" width="16" style="166" customWidth="1"/>
    <col min="4111" max="4111" width="15.109375" style="166" bestFit="1" customWidth="1"/>
    <col min="4112" max="4112" width="14.109375" style="166" bestFit="1" customWidth="1"/>
    <col min="4113" max="4352" width="10.88671875" style="166"/>
    <col min="4353" max="4353" width="7.109375" style="166" bestFit="1" customWidth="1"/>
    <col min="4354" max="4354" width="5.33203125" style="166" bestFit="1" customWidth="1"/>
    <col min="4355" max="4355" width="43.6640625" style="166" customWidth="1"/>
    <col min="4356" max="4356" width="13.44140625" style="166" customWidth="1"/>
    <col min="4357" max="4357" width="10.109375" style="166" customWidth="1"/>
    <col min="4358" max="4358" width="10" style="166" customWidth="1"/>
    <col min="4359" max="4359" width="6.109375" style="166" bestFit="1" customWidth="1"/>
    <col min="4360" max="4360" width="4.6640625" style="166" customWidth="1"/>
    <col min="4361" max="4361" width="14.88671875" style="166" bestFit="1" customWidth="1"/>
    <col min="4362" max="4362" width="12.88671875" style="166" bestFit="1" customWidth="1"/>
    <col min="4363" max="4363" width="7.6640625" style="166" customWidth="1"/>
    <col min="4364" max="4364" width="18" style="166" customWidth="1"/>
    <col min="4365" max="4365" width="8.33203125" style="166" customWidth="1"/>
    <col min="4366" max="4366" width="16" style="166" customWidth="1"/>
    <col min="4367" max="4367" width="15.109375" style="166" bestFit="1" customWidth="1"/>
    <col min="4368" max="4368" width="14.109375" style="166" bestFit="1" customWidth="1"/>
    <col min="4369" max="4608" width="10.88671875" style="166"/>
    <col min="4609" max="4609" width="7.109375" style="166" bestFit="1" customWidth="1"/>
    <col min="4610" max="4610" width="5.33203125" style="166" bestFit="1" customWidth="1"/>
    <col min="4611" max="4611" width="43.6640625" style="166" customWidth="1"/>
    <col min="4612" max="4612" width="13.44140625" style="166" customWidth="1"/>
    <col min="4613" max="4613" width="10.109375" style="166" customWidth="1"/>
    <col min="4614" max="4614" width="10" style="166" customWidth="1"/>
    <col min="4615" max="4615" width="6.109375" style="166" bestFit="1" customWidth="1"/>
    <col min="4616" max="4616" width="4.6640625" style="166" customWidth="1"/>
    <col min="4617" max="4617" width="14.88671875" style="166" bestFit="1" customWidth="1"/>
    <col min="4618" max="4618" width="12.88671875" style="166" bestFit="1" customWidth="1"/>
    <col min="4619" max="4619" width="7.6640625" style="166" customWidth="1"/>
    <col min="4620" max="4620" width="18" style="166" customWidth="1"/>
    <col min="4621" max="4621" width="8.33203125" style="166" customWidth="1"/>
    <col min="4622" max="4622" width="16" style="166" customWidth="1"/>
    <col min="4623" max="4623" width="15.109375" style="166" bestFit="1" customWidth="1"/>
    <col min="4624" max="4624" width="14.109375" style="166" bestFit="1" customWidth="1"/>
    <col min="4625" max="4864" width="10.88671875" style="166"/>
    <col min="4865" max="4865" width="7.109375" style="166" bestFit="1" customWidth="1"/>
    <col min="4866" max="4866" width="5.33203125" style="166" bestFit="1" customWidth="1"/>
    <col min="4867" max="4867" width="43.6640625" style="166" customWidth="1"/>
    <col min="4868" max="4868" width="13.44140625" style="166" customWidth="1"/>
    <col min="4869" max="4869" width="10.109375" style="166" customWidth="1"/>
    <col min="4870" max="4870" width="10" style="166" customWidth="1"/>
    <col min="4871" max="4871" width="6.109375" style="166" bestFit="1" customWidth="1"/>
    <col min="4872" max="4872" width="4.6640625" style="166" customWidth="1"/>
    <col min="4873" max="4873" width="14.88671875" style="166" bestFit="1" customWidth="1"/>
    <col min="4874" max="4874" width="12.88671875" style="166" bestFit="1" customWidth="1"/>
    <col min="4875" max="4875" width="7.6640625" style="166" customWidth="1"/>
    <col min="4876" max="4876" width="18" style="166" customWidth="1"/>
    <col min="4877" max="4877" width="8.33203125" style="166" customWidth="1"/>
    <col min="4878" max="4878" width="16" style="166" customWidth="1"/>
    <col min="4879" max="4879" width="15.109375" style="166" bestFit="1" customWidth="1"/>
    <col min="4880" max="4880" width="14.109375" style="166" bestFit="1" customWidth="1"/>
    <col min="4881" max="5120" width="10.88671875" style="166"/>
    <col min="5121" max="5121" width="7.109375" style="166" bestFit="1" customWidth="1"/>
    <col min="5122" max="5122" width="5.33203125" style="166" bestFit="1" customWidth="1"/>
    <col min="5123" max="5123" width="43.6640625" style="166" customWidth="1"/>
    <col min="5124" max="5124" width="13.44140625" style="166" customWidth="1"/>
    <col min="5125" max="5125" width="10.109375" style="166" customWidth="1"/>
    <col min="5126" max="5126" width="10" style="166" customWidth="1"/>
    <col min="5127" max="5127" width="6.109375" style="166" bestFit="1" customWidth="1"/>
    <col min="5128" max="5128" width="4.6640625" style="166" customWidth="1"/>
    <col min="5129" max="5129" width="14.88671875" style="166" bestFit="1" customWidth="1"/>
    <col min="5130" max="5130" width="12.88671875" style="166" bestFit="1" customWidth="1"/>
    <col min="5131" max="5131" width="7.6640625" style="166" customWidth="1"/>
    <col min="5132" max="5132" width="18" style="166" customWidth="1"/>
    <col min="5133" max="5133" width="8.33203125" style="166" customWidth="1"/>
    <col min="5134" max="5134" width="16" style="166" customWidth="1"/>
    <col min="5135" max="5135" width="15.109375" style="166" bestFit="1" customWidth="1"/>
    <col min="5136" max="5136" width="14.109375" style="166" bestFit="1" customWidth="1"/>
    <col min="5137" max="5376" width="10.88671875" style="166"/>
    <col min="5377" max="5377" width="7.109375" style="166" bestFit="1" customWidth="1"/>
    <col min="5378" max="5378" width="5.33203125" style="166" bestFit="1" customWidth="1"/>
    <col min="5379" max="5379" width="43.6640625" style="166" customWidth="1"/>
    <col min="5380" max="5380" width="13.44140625" style="166" customWidth="1"/>
    <col min="5381" max="5381" width="10.109375" style="166" customWidth="1"/>
    <col min="5382" max="5382" width="10" style="166" customWidth="1"/>
    <col min="5383" max="5383" width="6.109375" style="166" bestFit="1" customWidth="1"/>
    <col min="5384" max="5384" width="4.6640625" style="166" customWidth="1"/>
    <col min="5385" max="5385" width="14.88671875" style="166" bestFit="1" customWidth="1"/>
    <col min="5386" max="5386" width="12.88671875" style="166" bestFit="1" customWidth="1"/>
    <col min="5387" max="5387" width="7.6640625" style="166" customWidth="1"/>
    <col min="5388" max="5388" width="18" style="166" customWidth="1"/>
    <col min="5389" max="5389" width="8.33203125" style="166" customWidth="1"/>
    <col min="5390" max="5390" width="16" style="166" customWidth="1"/>
    <col min="5391" max="5391" width="15.109375" style="166" bestFit="1" customWidth="1"/>
    <col min="5392" max="5392" width="14.109375" style="166" bestFit="1" customWidth="1"/>
    <col min="5393" max="5632" width="10.88671875" style="166"/>
    <col min="5633" max="5633" width="7.109375" style="166" bestFit="1" customWidth="1"/>
    <col min="5634" max="5634" width="5.33203125" style="166" bestFit="1" customWidth="1"/>
    <col min="5635" max="5635" width="43.6640625" style="166" customWidth="1"/>
    <col min="5636" max="5636" width="13.44140625" style="166" customWidth="1"/>
    <col min="5637" max="5637" width="10.109375" style="166" customWidth="1"/>
    <col min="5638" max="5638" width="10" style="166" customWidth="1"/>
    <col min="5639" max="5639" width="6.109375" style="166" bestFit="1" customWidth="1"/>
    <col min="5640" max="5640" width="4.6640625" style="166" customWidth="1"/>
    <col min="5641" max="5641" width="14.88671875" style="166" bestFit="1" customWidth="1"/>
    <col min="5642" max="5642" width="12.88671875" style="166" bestFit="1" customWidth="1"/>
    <col min="5643" max="5643" width="7.6640625" style="166" customWidth="1"/>
    <col min="5644" max="5644" width="18" style="166" customWidth="1"/>
    <col min="5645" max="5645" width="8.33203125" style="166" customWidth="1"/>
    <col min="5646" max="5646" width="16" style="166" customWidth="1"/>
    <col min="5647" max="5647" width="15.109375" style="166" bestFit="1" customWidth="1"/>
    <col min="5648" max="5648" width="14.109375" style="166" bestFit="1" customWidth="1"/>
    <col min="5649" max="5888" width="10.88671875" style="166"/>
    <col min="5889" max="5889" width="7.109375" style="166" bestFit="1" customWidth="1"/>
    <col min="5890" max="5890" width="5.33203125" style="166" bestFit="1" customWidth="1"/>
    <col min="5891" max="5891" width="43.6640625" style="166" customWidth="1"/>
    <col min="5892" max="5892" width="13.44140625" style="166" customWidth="1"/>
    <col min="5893" max="5893" width="10.109375" style="166" customWidth="1"/>
    <col min="5894" max="5894" width="10" style="166" customWidth="1"/>
    <col min="5895" max="5895" width="6.109375" style="166" bestFit="1" customWidth="1"/>
    <col min="5896" max="5896" width="4.6640625" style="166" customWidth="1"/>
    <col min="5897" max="5897" width="14.88671875" style="166" bestFit="1" customWidth="1"/>
    <col min="5898" max="5898" width="12.88671875" style="166" bestFit="1" customWidth="1"/>
    <col min="5899" max="5899" width="7.6640625" style="166" customWidth="1"/>
    <col min="5900" max="5900" width="18" style="166" customWidth="1"/>
    <col min="5901" max="5901" width="8.33203125" style="166" customWidth="1"/>
    <col min="5902" max="5902" width="16" style="166" customWidth="1"/>
    <col min="5903" max="5903" width="15.109375" style="166" bestFit="1" customWidth="1"/>
    <col min="5904" max="5904" width="14.109375" style="166" bestFit="1" customWidth="1"/>
    <col min="5905" max="6144" width="10.88671875" style="166"/>
    <col min="6145" max="6145" width="7.109375" style="166" bestFit="1" customWidth="1"/>
    <col min="6146" max="6146" width="5.33203125" style="166" bestFit="1" customWidth="1"/>
    <col min="6147" max="6147" width="43.6640625" style="166" customWidth="1"/>
    <col min="6148" max="6148" width="13.44140625" style="166" customWidth="1"/>
    <col min="6149" max="6149" width="10.109375" style="166" customWidth="1"/>
    <col min="6150" max="6150" width="10" style="166" customWidth="1"/>
    <col min="6151" max="6151" width="6.109375" style="166" bestFit="1" customWidth="1"/>
    <col min="6152" max="6152" width="4.6640625" style="166" customWidth="1"/>
    <col min="6153" max="6153" width="14.88671875" style="166" bestFit="1" customWidth="1"/>
    <col min="6154" max="6154" width="12.88671875" style="166" bestFit="1" customWidth="1"/>
    <col min="6155" max="6155" width="7.6640625" style="166" customWidth="1"/>
    <col min="6156" max="6156" width="18" style="166" customWidth="1"/>
    <col min="6157" max="6157" width="8.33203125" style="166" customWidth="1"/>
    <col min="6158" max="6158" width="16" style="166" customWidth="1"/>
    <col min="6159" max="6159" width="15.109375" style="166" bestFit="1" customWidth="1"/>
    <col min="6160" max="6160" width="14.109375" style="166" bestFit="1" customWidth="1"/>
    <col min="6161" max="6400" width="10.88671875" style="166"/>
    <col min="6401" max="6401" width="7.109375" style="166" bestFit="1" customWidth="1"/>
    <col min="6402" max="6402" width="5.33203125" style="166" bestFit="1" customWidth="1"/>
    <col min="6403" max="6403" width="43.6640625" style="166" customWidth="1"/>
    <col min="6404" max="6404" width="13.44140625" style="166" customWidth="1"/>
    <col min="6405" max="6405" width="10.109375" style="166" customWidth="1"/>
    <col min="6406" max="6406" width="10" style="166" customWidth="1"/>
    <col min="6407" max="6407" width="6.109375" style="166" bestFit="1" customWidth="1"/>
    <col min="6408" max="6408" width="4.6640625" style="166" customWidth="1"/>
    <col min="6409" max="6409" width="14.88671875" style="166" bestFit="1" customWidth="1"/>
    <col min="6410" max="6410" width="12.88671875" style="166" bestFit="1" customWidth="1"/>
    <col min="6411" max="6411" width="7.6640625" style="166" customWidth="1"/>
    <col min="6412" max="6412" width="18" style="166" customWidth="1"/>
    <col min="6413" max="6413" width="8.33203125" style="166" customWidth="1"/>
    <col min="6414" max="6414" width="16" style="166" customWidth="1"/>
    <col min="6415" max="6415" width="15.109375" style="166" bestFit="1" customWidth="1"/>
    <col min="6416" max="6416" width="14.109375" style="166" bestFit="1" customWidth="1"/>
    <col min="6417" max="6656" width="10.88671875" style="166"/>
    <col min="6657" max="6657" width="7.109375" style="166" bestFit="1" customWidth="1"/>
    <col min="6658" max="6658" width="5.33203125" style="166" bestFit="1" customWidth="1"/>
    <col min="6659" max="6659" width="43.6640625" style="166" customWidth="1"/>
    <col min="6660" max="6660" width="13.44140625" style="166" customWidth="1"/>
    <col min="6661" max="6661" width="10.109375" style="166" customWidth="1"/>
    <col min="6662" max="6662" width="10" style="166" customWidth="1"/>
    <col min="6663" max="6663" width="6.109375" style="166" bestFit="1" customWidth="1"/>
    <col min="6664" max="6664" width="4.6640625" style="166" customWidth="1"/>
    <col min="6665" max="6665" width="14.88671875" style="166" bestFit="1" customWidth="1"/>
    <col min="6666" max="6666" width="12.88671875" style="166" bestFit="1" customWidth="1"/>
    <col min="6667" max="6667" width="7.6640625" style="166" customWidth="1"/>
    <col min="6668" max="6668" width="18" style="166" customWidth="1"/>
    <col min="6669" max="6669" width="8.33203125" style="166" customWidth="1"/>
    <col min="6670" max="6670" width="16" style="166" customWidth="1"/>
    <col min="6671" max="6671" width="15.109375" style="166" bestFit="1" customWidth="1"/>
    <col min="6672" max="6672" width="14.109375" style="166" bestFit="1" customWidth="1"/>
    <col min="6673" max="6912" width="10.88671875" style="166"/>
    <col min="6913" max="6913" width="7.109375" style="166" bestFit="1" customWidth="1"/>
    <col min="6914" max="6914" width="5.33203125" style="166" bestFit="1" customWidth="1"/>
    <col min="6915" max="6915" width="43.6640625" style="166" customWidth="1"/>
    <col min="6916" max="6916" width="13.44140625" style="166" customWidth="1"/>
    <col min="6917" max="6917" width="10.109375" style="166" customWidth="1"/>
    <col min="6918" max="6918" width="10" style="166" customWidth="1"/>
    <col min="6919" max="6919" width="6.109375" style="166" bestFit="1" customWidth="1"/>
    <col min="6920" max="6920" width="4.6640625" style="166" customWidth="1"/>
    <col min="6921" max="6921" width="14.88671875" style="166" bestFit="1" customWidth="1"/>
    <col min="6922" max="6922" width="12.88671875" style="166" bestFit="1" customWidth="1"/>
    <col min="6923" max="6923" width="7.6640625" style="166" customWidth="1"/>
    <col min="6924" max="6924" width="18" style="166" customWidth="1"/>
    <col min="6925" max="6925" width="8.33203125" style="166" customWidth="1"/>
    <col min="6926" max="6926" width="16" style="166" customWidth="1"/>
    <col min="6927" max="6927" width="15.109375" style="166" bestFit="1" customWidth="1"/>
    <col min="6928" max="6928" width="14.109375" style="166" bestFit="1" customWidth="1"/>
    <col min="6929" max="7168" width="10.88671875" style="166"/>
    <col min="7169" max="7169" width="7.109375" style="166" bestFit="1" customWidth="1"/>
    <col min="7170" max="7170" width="5.33203125" style="166" bestFit="1" customWidth="1"/>
    <col min="7171" max="7171" width="43.6640625" style="166" customWidth="1"/>
    <col min="7172" max="7172" width="13.44140625" style="166" customWidth="1"/>
    <col min="7173" max="7173" width="10.109375" style="166" customWidth="1"/>
    <col min="7174" max="7174" width="10" style="166" customWidth="1"/>
    <col min="7175" max="7175" width="6.109375" style="166" bestFit="1" customWidth="1"/>
    <col min="7176" max="7176" width="4.6640625" style="166" customWidth="1"/>
    <col min="7177" max="7177" width="14.88671875" style="166" bestFit="1" customWidth="1"/>
    <col min="7178" max="7178" width="12.88671875" style="166" bestFit="1" customWidth="1"/>
    <col min="7179" max="7179" width="7.6640625" style="166" customWidth="1"/>
    <col min="7180" max="7180" width="18" style="166" customWidth="1"/>
    <col min="7181" max="7181" width="8.33203125" style="166" customWidth="1"/>
    <col min="7182" max="7182" width="16" style="166" customWidth="1"/>
    <col min="7183" max="7183" width="15.109375" style="166" bestFit="1" customWidth="1"/>
    <col min="7184" max="7184" width="14.109375" style="166" bestFit="1" customWidth="1"/>
    <col min="7185" max="7424" width="10.88671875" style="166"/>
    <col min="7425" max="7425" width="7.109375" style="166" bestFit="1" customWidth="1"/>
    <col min="7426" max="7426" width="5.33203125" style="166" bestFit="1" customWidth="1"/>
    <col min="7427" max="7427" width="43.6640625" style="166" customWidth="1"/>
    <col min="7428" max="7428" width="13.44140625" style="166" customWidth="1"/>
    <col min="7429" max="7429" width="10.109375" style="166" customWidth="1"/>
    <col min="7430" max="7430" width="10" style="166" customWidth="1"/>
    <col min="7431" max="7431" width="6.109375" style="166" bestFit="1" customWidth="1"/>
    <col min="7432" max="7432" width="4.6640625" style="166" customWidth="1"/>
    <col min="7433" max="7433" width="14.88671875" style="166" bestFit="1" customWidth="1"/>
    <col min="7434" max="7434" width="12.88671875" style="166" bestFit="1" customWidth="1"/>
    <col min="7435" max="7435" width="7.6640625" style="166" customWidth="1"/>
    <col min="7436" max="7436" width="18" style="166" customWidth="1"/>
    <col min="7437" max="7437" width="8.33203125" style="166" customWidth="1"/>
    <col min="7438" max="7438" width="16" style="166" customWidth="1"/>
    <col min="7439" max="7439" width="15.109375" style="166" bestFit="1" customWidth="1"/>
    <col min="7440" max="7440" width="14.109375" style="166" bestFit="1" customWidth="1"/>
    <col min="7441" max="7680" width="10.88671875" style="166"/>
    <col min="7681" max="7681" width="7.109375" style="166" bestFit="1" customWidth="1"/>
    <col min="7682" max="7682" width="5.33203125" style="166" bestFit="1" customWidth="1"/>
    <col min="7683" max="7683" width="43.6640625" style="166" customWidth="1"/>
    <col min="7684" max="7684" width="13.44140625" style="166" customWidth="1"/>
    <col min="7685" max="7685" width="10.109375" style="166" customWidth="1"/>
    <col min="7686" max="7686" width="10" style="166" customWidth="1"/>
    <col min="7687" max="7687" width="6.109375" style="166" bestFit="1" customWidth="1"/>
    <col min="7688" max="7688" width="4.6640625" style="166" customWidth="1"/>
    <col min="7689" max="7689" width="14.88671875" style="166" bestFit="1" customWidth="1"/>
    <col min="7690" max="7690" width="12.88671875" style="166" bestFit="1" customWidth="1"/>
    <col min="7691" max="7691" width="7.6640625" style="166" customWidth="1"/>
    <col min="7692" max="7692" width="18" style="166" customWidth="1"/>
    <col min="7693" max="7693" width="8.33203125" style="166" customWidth="1"/>
    <col min="7694" max="7694" width="16" style="166" customWidth="1"/>
    <col min="7695" max="7695" width="15.109375" style="166" bestFit="1" customWidth="1"/>
    <col min="7696" max="7696" width="14.109375" style="166" bestFit="1" customWidth="1"/>
    <col min="7697" max="7936" width="10.88671875" style="166"/>
    <col min="7937" max="7937" width="7.109375" style="166" bestFit="1" customWidth="1"/>
    <col min="7938" max="7938" width="5.33203125" style="166" bestFit="1" customWidth="1"/>
    <col min="7939" max="7939" width="43.6640625" style="166" customWidth="1"/>
    <col min="7940" max="7940" width="13.44140625" style="166" customWidth="1"/>
    <col min="7941" max="7941" width="10.109375" style="166" customWidth="1"/>
    <col min="7942" max="7942" width="10" style="166" customWidth="1"/>
    <col min="7943" max="7943" width="6.109375" style="166" bestFit="1" customWidth="1"/>
    <col min="7944" max="7944" width="4.6640625" style="166" customWidth="1"/>
    <col min="7945" max="7945" width="14.88671875" style="166" bestFit="1" customWidth="1"/>
    <col min="7946" max="7946" width="12.88671875" style="166" bestFit="1" customWidth="1"/>
    <col min="7947" max="7947" width="7.6640625" style="166" customWidth="1"/>
    <col min="7948" max="7948" width="18" style="166" customWidth="1"/>
    <col min="7949" max="7949" width="8.33203125" style="166" customWidth="1"/>
    <col min="7950" max="7950" width="16" style="166" customWidth="1"/>
    <col min="7951" max="7951" width="15.109375" style="166" bestFit="1" customWidth="1"/>
    <col min="7952" max="7952" width="14.109375" style="166" bestFit="1" customWidth="1"/>
    <col min="7953" max="8192" width="10.88671875" style="166"/>
    <col min="8193" max="8193" width="7.109375" style="166" bestFit="1" customWidth="1"/>
    <col min="8194" max="8194" width="5.33203125" style="166" bestFit="1" customWidth="1"/>
    <col min="8195" max="8195" width="43.6640625" style="166" customWidth="1"/>
    <col min="8196" max="8196" width="13.44140625" style="166" customWidth="1"/>
    <col min="8197" max="8197" width="10.109375" style="166" customWidth="1"/>
    <col min="8198" max="8198" width="10" style="166" customWidth="1"/>
    <col min="8199" max="8199" width="6.109375" style="166" bestFit="1" customWidth="1"/>
    <col min="8200" max="8200" width="4.6640625" style="166" customWidth="1"/>
    <col min="8201" max="8201" width="14.88671875" style="166" bestFit="1" customWidth="1"/>
    <col min="8202" max="8202" width="12.88671875" style="166" bestFit="1" customWidth="1"/>
    <col min="8203" max="8203" width="7.6640625" style="166" customWidth="1"/>
    <col min="8204" max="8204" width="18" style="166" customWidth="1"/>
    <col min="8205" max="8205" width="8.33203125" style="166" customWidth="1"/>
    <col min="8206" max="8206" width="16" style="166" customWidth="1"/>
    <col min="8207" max="8207" width="15.109375" style="166" bestFit="1" customWidth="1"/>
    <col min="8208" max="8208" width="14.109375" style="166" bestFit="1" customWidth="1"/>
    <col min="8209" max="8448" width="10.88671875" style="166"/>
    <col min="8449" max="8449" width="7.109375" style="166" bestFit="1" customWidth="1"/>
    <col min="8450" max="8450" width="5.33203125" style="166" bestFit="1" customWidth="1"/>
    <col min="8451" max="8451" width="43.6640625" style="166" customWidth="1"/>
    <col min="8452" max="8452" width="13.44140625" style="166" customWidth="1"/>
    <col min="8453" max="8453" width="10.109375" style="166" customWidth="1"/>
    <col min="8454" max="8454" width="10" style="166" customWidth="1"/>
    <col min="8455" max="8455" width="6.109375" style="166" bestFit="1" customWidth="1"/>
    <col min="8456" max="8456" width="4.6640625" style="166" customWidth="1"/>
    <col min="8457" max="8457" width="14.88671875" style="166" bestFit="1" customWidth="1"/>
    <col min="8458" max="8458" width="12.88671875" style="166" bestFit="1" customWidth="1"/>
    <col min="8459" max="8459" width="7.6640625" style="166" customWidth="1"/>
    <col min="8460" max="8460" width="18" style="166" customWidth="1"/>
    <col min="8461" max="8461" width="8.33203125" style="166" customWidth="1"/>
    <col min="8462" max="8462" width="16" style="166" customWidth="1"/>
    <col min="8463" max="8463" width="15.109375" style="166" bestFit="1" customWidth="1"/>
    <col min="8464" max="8464" width="14.109375" style="166" bestFit="1" customWidth="1"/>
    <col min="8465" max="8704" width="10.88671875" style="166"/>
    <col min="8705" max="8705" width="7.109375" style="166" bestFit="1" customWidth="1"/>
    <col min="8706" max="8706" width="5.33203125" style="166" bestFit="1" customWidth="1"/>
    <col min="8707" max="8707" width="43.6640625" style="166" customWidth="1"/>
    <col min="8708" max="8708" width="13.44140625" style="166" customWidth="1"/>
    <col min="8709" max="8709" width="10.109375" style="166" customWidth="1"/>
    <col min="8710" max="8710" width="10" style="166" customWidth="1"/>
    <col min="8711" max="8711" width="6.109375" style="166" bestFit="1" customWidth="1"/>
    <col min="8712" max="8712" width="4.6640625" style="166" customWidth="1"/>
    <col min="8713" max="8713" width="14.88671875" style="166" bestFit="1" customWidth="1"/>
    <col min="8714" max="8714" width="12.88671875" style="166" bestFit="1" customWidth="1"/>
    <col min="8715" max="8715" width="7.6640625" style="166" customWidth="1"/>
    <col min="8716" max="8716" width="18" style="166" customWidth="1"/>
    <col min="8717" max="8717" width="8.33203125" style="166" customWidth="1"/>
    <col min="8718" max="8718" width="16" style="166" customWidth="1"/>
    <col min="8719" max="8719" width="15.109375" style="166" bestFit="1" customWidth="1"/>
    <col min="8720" max="8720" width="14.109375" style="166" bestFit="1" customWidth="1"/>
    <col min="8721" max="8960" width="10.88671875" style="166"/>
    <col min="8961" max="8961" width="7.109375" style="166" bestFit="1" customWidth="1"/>
    <col min="8962" max="8962" width="5.33203125" style="166" bestFit="1" customWidth="1"/>
    <col min="8963" max="8963" width="43.6640625" style="166" customWidth="1"/>
    <col min="8964" max="8964" width="13.44140625" style="166" customWidth="1"/>
    <col min="8965" max="8965" width="10.109375" style="166" customWidth="1"/>
    <col min="8966" max="8966" width="10" style="166" customWidth="1"/>
    <col min="8967" max="8967" width="6.109375" style="166" bestFit="1" customWidth="1"/>
    <col min="8968" max="8968" width="4.6640625" style="166" customWidth="1"/>
    <col min="8969" max="8969" width="14.88671875" style="166" bestFit="1" customWidth="1"/>
    <col min="8970" max="8970" width="12.88671875" style="166" bestFit="1" customWidth="1"/>
    <col min="8971" max="8971" width="7.6640625" style="166" customWidth="1"/>
    <col min="8972" max="8972" width="18" style="166" customWidth="1"/>
    <col min="8973" max="8973" width="8.33203125" style="166" customWidth="1"/>
    <col min="8974" max="8974" width="16" style="166" customWidth="1"/>
    <col min="8975" max="8975" width="15.109375" style="166" bestFit="1" customWidth="1"/>
    <col min="8976" max="8976" width="14.109375" style="166" bestFit="1" customWidth="1"/>
    <col min="8977" max="9216" width="10.88671875" style="166"/>
    <col min="9217" max="9217" width="7.109375" style="166" bestFit="1" customWidth="1"/>
    <col min="9218" max="9218" width="5.33203125" style="166" bestFit="1" customWidth="1"/>
    <col min="9219" max="9219" width="43.6640625" style="166" customWidth="1"/>
    <col min="9220" max="9220" width="13.44140625" style="166" customWidth="1"/>
    <col min="9221" max="9221" width="10.109375" style="166" customWidth="1"/>
    <col min="9222" max="9222" width="10" style="166" customWidth="1"/>
    <col min="9223" max="9223" width="6.109375" style="166" bestFit="1" customWidth="1"/>
    <col min="9224" max="9224" width="4.6640625" style="166" customWidth="1"/>
    <col min="9225" max="9225" width="14.88671875" style="166" bestFit="1" customWidth="1"/>
    <col min="9226" max="9226" width="12.88671875" style="166" bestFit="1" customWidth="1"/>
    <col min="9227" max="9227" width="7.6640625" style="166" customWidth="1"/>
    <col min="9228" max="9228" width="18" style="166" customWidth="1"/>
    <col min="9229" max="9229" width="8.33203125" style="166" customWidth="1"/>
    <col min="9230" max="9230" width="16" style="166" customWidth="1"/>
    <col min="9231" max="9231" width="15.109375" style="166" bestFit="1" customWidth="1"/>
    <col min="9232" max="9232" width="14.109375" style="166" bestFit="1" customWidth="1"/>
    <col min="9233" max="9472" width="10.88671875" style="166"/>
    <col min="9473" max="9473" width="7.109375" style="166" bestFit="1" customWidth="1"/>
    <col min="9474" max="9474" width="5.33203125" style="166" bestFit="1" customWidth="1"/>
    <col min="9475" max="9475" width="43.6640625" style="166" customWidth="1"/>
    <col min="9476" max="9476" width="13.44140625" style="166" customWidth="1"/>
    <col min="9477" max="9477" width="10.109375" style="166" customWidth="1"/>
    <col min="9478" max="9478" width="10" style="166" customWidth="1"/>
    <col min="9479" max="9479" width="6.109375" style="166" bestFit="1" customWidth="1"/>
    <col min="9480" max="9480" width="4.6640625" style="166" customWidth="1"/>
    <col min="9481" max="9481" width="14.88671875" style="166" bestFit="1" customWidth="1"/>
    <col min="9482" max="9482" width="12.88671875" style="166" bestFit="1" customWidth="1"/>
    <col min="9483" max="9483" width="7.6640625" style="166" customWidth="1"/>
    <col min="9484" max="9484" width="18" style="166" customWidth="1"/>
    <col min="9485" max="9485" width="8.33203125" style="166" customWidth="1"/>
    <col min="9486" max="9486" width="16" style="166" customWidth="1"/>
    <col min="9487" max="9487" width="15.109375" style="166" bestFit="1" customWidth="1"/>
    <col min="9488" max="9488" width="14.109375" style="166" bestFit="1" customWidth="1"/>
    <col min="9489" max="9728" width="10.88671875" style="166"/>
    <col min="9729" max="9729" width="7.109375" style="166" bestFit="1" customWidth="1"/>
    <col min="9730" max="9730" width="5.33203125" style="166" bestFit="1" customWidth="1"/>
    <col min="9731" max="9731" width="43.6640625" style="166" customWidth="1"/>
    <col min="9732" max="9732" width="13.44140625" style="166" customWidth="1"/>
    <col min="9733" max="9733" width="10.109375" style="166" customWidth="1"/>
    <col min="9734" max="9734" width="10" style="166" customWidth="1"/>
    <col min="9735" max="9735" width="6.109375" style="166" bestFit="1" customWidth="1"/>
    <col min="9736" max="9736" width="4.6640625" style="166" customWidth="1"/>
    <col min="9737" max="9737" width="14.88671875" style="166" bestFit="1" customWidth="1"/>
    <col min="9738" max="9738" width="12.88671875" style="166" bestFit="1" customWidth="1"/>
    <col min="9739" max="9739" width="7.6640625" style="166" customWidth="1"/>
    <col min="9740" max="9740" width="18" style="166" customWidth="1"/>
    <col min="9741" max="9741" width="8.33203125" style="166" customWidth="1"/>
    <col min="9742" max="9742" width="16" style="166" customWidth="1"/>
    <col min="9743" max="9743" width="15.109375" style="166" bestFit="1" customWidth="1"/>
    <col min="9744" max="9744" width="14.109375" style="166" bestFit="1" customWidth="1"/>
    <col min="9745" max="9984" width="10.88671875" style="166"/>
    <col min="9985" max="9985" width="7.109375" style="166" bestFit="1" customWidth="1"/>
    <col min="9986" max="9986" width="5.33203125" style="166" bestFit="1" customWidth="1"/>
    <col min="9987" max="9987" width="43.6640625" style="166" customWidth="1"/>
    <col min="9988" max="9988" width="13.44140625" style="166" customWidth="1"/>
    <col min="9989" max="9989" width="10.109375" style="166" customWidth="1"/>
    <col min="9990" max="9990" width="10" style="166" customWidth="1"/>
    <col min="9991" max="9991" width="6.109375" style="166" bestFit="1" customWidth="1"/>
    <col min="9992" max="9992" width="4.6640625" style="166" customWidth="1"/>
    <col min="9993" max="9993" width="14.88671875" style="166" bestFit="1" customWidth="1"/>
    <col min="9994" max="9994" width="12.88671875" style="166" bestFit="1" customWidth="1"/>
    <col min="9995" max="9995" width="7.6640625" style="166" customWidth="1"/>
    <col min="9996" max="9996" width="18" style="166" customWidth="1"/>
    <col min="9997" max="9997" width="8.33203125" style="166" customWidth="1"/>
    <col min="9998" max="9998" width="16" style="166" customWidth="1"/>
    <col min="9999" max="9999" width="15.109375" style="166" bestFit="1" customWidth="1"/>
    <col min="10000" max="10000" width="14.109375" style="166" bestFit="1" customWidth="1"/>
    <col min="10001" max="10240" width="10.88671875" style="166"/>
    <col min="10241" max="10241" width="7.109375" style="166" bestFit="1" customWidth="1"/>
    <col min="10242" max="10242" width="5.33203125" style="166" bestFit="1" customWidth="1"/>
    <col min="10243" max="10243" width="43.6640625" style="166" customWidth="1"/>
    <col min="10244" max="10244" width="13.44140625" style="166" customWidth="1"/>
    <col min="10245" max="10245" width="10.109375" style="166" customWidth="1"/>
    <col min="10246" max="10246" width="10" style="166" customWidth="1"/>
    <col min="10247" max="10247" width="6.109375" style="166" bestFit="1" customWidth="1"/>
    <col min="10248" max="10248" width="4.6640625" style="166" customWidth="1"/>
    <col min="10249" max="10249" width="14.88671875" style="166" bestFit="1" customWidth="1"/>
    <col min="10250" max="10250" width="12.88671875" style="166" bestFit="1" customWidth="1"/>
    <col min="10251" max="10251" width="7.6640625" style="166" customWidth="1"/>
    <col min="10252" max="10252" width="18" style="166" customWidth="1"/>
    <col min="10253" max="10253" width="8.33203125" style="166" customWidth="1"/>
    <col min="10254" max="10254" width="16" style="166" customWidth="1"/>
    <col min="10255" max="10255" width="15.109375" style="166" bestFit="1" customWidth="1"/>
    <col min="10256" max="10256" width="14.109375" style="166" bestFit="1" customWidth="1"/>
    <col min="10257" max="10496" width="10.88671875" style="166"/>
    <col min="10497" max="10497" width="7.109375" style="166" bestFit="1" customWidth="1"/>
    <col min="10498" max="10498" width="5.33203125" style="166" bestFit="1" customWidth="1"/>
    <col min="10499" max="10499" width="43.6640625" style="166" customWidth="1"/>
    <col min="10500" max="10500" width="13.44140625" style="166" customWidth="1"/>
    <col min="10501" max="10501" width="10.109375" style="166" customWidth="1"/>
    <col min="10502" max="10502" width="10" style="166" customWidth="1"/>
    <col min="10503" max="10503" width="6.109375" style="166" bestFit="1" customWidth="1"/>
    <col min="10504" max="10504" width="4.6640625" style="166" customWidth="1"/>
    <col min="10505" max="10505" width="14.88671875" style="166" bestFit="1" customWidth="1"/>
    <col min="10506" max="10506" width="12.88671875" style="166" bestFit="1" customWidth="1"/>
    <col min="10507" max="10507" width="7.6640625" style="166" customWidth="1"/>
    <col min="10508" max="10508" width="18" style="166" customWidth="1"/>
    <col min="10509" max="10509" width="8.33203125" style="166" customWidth="1"/>
    <col min="10510" max="10510" width="16" style="166" customWidth="1"/>
    <col min="10511" max="10511" width="15.109375" style="166" bestFit="1" customWidth="1"/>
    <col min="10512" max="10512" width="14.109375" style="166" bestFit="1" customWidth="1"/>
    <col min="10513" max="10752" width="10.88671875" style="166"/>
    <col min="10753" max="10753" width="7.109375" style="166" bestFit="1" customWidth="1"/>
    <col min="10754" max="10754" width="5.33203125" style="166" bestFit="1" customWidth="1"/>
    <col min="10755" max="10755" width="43.6640625" style="166" customWidth="1"/>
    <col min="10756" max="10756" width="13.44140625" style="166" customWidth="1"/>
    <col min="10757" max="10757" width="10.109375" style="166" customWidth="1"/>
    <col min="10758" max="10758" width="10" style="166" customWidth="1"/>
    <col min="10759" max="10759" width="6.109375" style="166" bestFit="1" customWidth="1"/>
    <col min="10760" max="10760" width="4.6640625" style="166" customWidth="1"/>
    <col min="10761" max="10761" width="14.88671875" style="166" bestFit="1" customWidth="1"/>
    <col min="10762" max="10762" width="12.88671875" style="166" bestFit="1" customWidth="1"/>
    <col min="10763" max="10763" width="7.6640625" style="166" customWidth="1"/>
    <col min="10764" max="10764" width="18" style="166" customWidth="1"/>
    <col min="10765" max="10765" width="8.33203125" style="166" customWidth="1"/>
    <col min="10766" max="10766" width="16" style="166" customWidth="1"/>
    <col min="10767" max="10767" width="15.109375" style="166" bestFit="1" customWidth="1"/>
    <col min="10768" max="10768" width="14.109375" style="166" bestFit="1" customWidth="1"/>
    <col min="10769" max="11008" width="10.88671875" style="166"/>
    <col min="11009" max="11009" width="7.109375" style="166" bestFit="1" customWidth="1"/>
    <col min="11010" max="11010" width="5.33203125" style="166" bestFit="1" customWidth="1"/>
    <col min="11011" max="11011" width="43.6640625" style="166" customWidth="1"/>
    <col min="11012" max="11012" width="13.44140625" style="166" customWidth="1"/>
    <col min="11013" max="11013" width="10.109375" style="166" customWidth="1"/>
    <col min="11014" max="11014" width="10" style="166" customWidth="1"/>
    <col min="11015" max="11015" width="6.109375" style="166" bestFit="1" customWidth="1"/>
    <col min="11016" max="11016" width="4.6640625" style="166" customWidth="1"/>
    <col min="11017" max="11017" width="14.88671875" style="166" bestFit="1" customWidth="1"/>
    <col min="11018" max="11018" width="12.88671875" style="166" bestFit="1" customWidth="1"/>
    <col min="11019" max="11019" width="7.6640625" style="166" customWidth="1"/>
    <col min="11020" max="11020" width="18" style="166" customWidth="1"/>
    <col min="11021" max="11021" width="8.33203125" style="166" customWidth="1"/>
    <col min="11022" max="11022" width="16" style="166" customWidth="1"/>
    <col min="11023" max="11023" width="15.109375" style="166" bestFit="1" customWidth="1"/>
    <col min="11024" max="11024" width="14.109375" style="166" bestFit="1" customWidth="1"/>
    <col min="11025" max="11264" width="10.88671875" style="166"/>
    <col min="11265" max="11265" width="7.109375" style="166" bestFit="1" customWidth="1"/>
    <col min="11266" max="11266" width="5.33203125" style="166" bestFit="1" customWidth="1"/>
    <col min="11267" max="11267" width="43.6640625" style="166" customWidth="1"/>
    <col min="11268" max="11268" width="13.44140625" style="166" customWidth="1"/>
    <col min="11269" max="11269" width="10.109375" style="166" customWidth="1"/>
    <col min="11270" max="11270" width="10" style="166" customWidth="1"/>
    <col min="11271" max="11271" width="6.109375" style="166" bestFit="1" customWidth="1"/>
    <col min="11272" max="11272" width="4.6640625" style="166" customWidth="1"/>
    <col min="11273" max="11273" width="14.88671875" style="166" bestFit="1" customWidth="1"/>
    <col min="11274" max="11274" width="12.88671875" style="166" bestFit="1" customWidth="1"/>
    <col min="11275" max="11275" width="7.6640625" style="166" customWidth="1"/>
    <col min="11276" max="11276" width="18" style="166" customWidth="1"/>
    <col min="11277" max="11277" width="8.33203125" style="166" customWidth="1"/>
    <col min="11278" max="11278" width="16" style="166" customWidth="1"/>
    <col min="11279" max="11279" width="15.109375" style="166" bestFit="1" customWidth="1"/>
    <col min="11280" max="11280" width="14.109375" style="166" bestFit="1" customWidth="1"/>
    <col min="11281" max="11520" width="10.88671875" style="166"/>
    <col min="11521" max="11521" width="7.109375" style="166" bestFit="1" customWidth="1"/>
    <col min="11522" max="11522" width="5.33203125" style="166" bestFit="1" customWidth="1"/>
    <col min="11523" max="11523" width="43.6640625" style="166" customWidth="1"/>
    <col min="11524" max="11524" width="13.44140625" style="166" customWidth="1"/>
    <col min="11525" max="11525" width="10.109375" style="166" customWidth="1"/>
    <col min="11526" max="11526" width="10" style="166" customWidth="1"/>
    <col min="11527" max="11527" width="6.109375" style="166" bestFit="1" customWidth="1"/>
    <col min="11528" max="11528" width="4.6640625" style="166" customWidth="1"/>
    <col min="11529" max="11529" width="14.88671875" style="166" bestFit="1" customWidth="1"/>
    <col min="11530" max="11530" width="12.88671875" style="166" bestFit="1" customWidth="1"/>
    <col min="11531" max="11531" width="7.6640625" style="166" customWidth="1"/>
    <col min="11532" max="11532" width="18" style="166" customWidth="1"/>
    <col min="11533" max="11533" width="8.33203125" style="166" customWidth="1"/>
    <col min="11534" max="11534" width="16" style="166" customWidth="1"/>
    <col min="11535" max="11535" width="15.109375" style="166" bestFit="1" customWidth="1"/>
    <col min="11536" max="11536" width="14.109375" style="166" bestFit="1" customWidth="1"/>
    <col min="11537" max="11776" width="10.88671875" style="166"/>
    <col min="11777" max="11777" width="7.109375" style="166" bestFit="1" customWidth="1"/>
    <col min="11778" max="11778" width="5.33203125" style="166" bestFit="1" customWidth="1"/>
    <col min="11779" max="11779" width="43.6640625" style="166" customWidth="1"/>
    <col min="11780" max="11780" width="13.44140625" style="166" customWidth="1"/>
    <col min="11781" max="11781" width="10.109375" style="166" customWidth="1"/>
    <col min="11782" max="11782" width="10" style="166" customWidth="1"/>
    <col min="11783" max="11783" width="6.109375" style="166" bestFit="1" customWidth="1"/>
    <col min="11784" max="11784" width="4.6640625" style="166" customWidth="1"/>
    <col min="11785" max="11785" width="14.88671875" style="166" bestFit="1" customWidth="1"/>
    <col min="11786" max="11786" width="12.88671875" style="166" bestFit="1" customWidth="1"/>
    <col min="11787" max="11787" width="7.6640625" style="166" customWidth="1"/>
    <col min="11788" max="11788" width="18" style="166" customWidth="1"/>
    <col min="11789" max="11789" width="8.33203125" style="166" customWidth="1"/>
    <col min="11790" max="11790" width="16" style="166" customWidth="1"/>
    <col min="11791" max="11791" width="15.109375" style="166" bestFit="1" customWidth="1"/>
    <col min="11792" max="11792" width="14.109375" style="166" bestFit="1" customWidth="1"/>
    <col min="11793" max="12032" width="10.88671875" style="166"/>
    <col min="12033" max="12033" width="7.109375" style="166" bestFit="1" customWidth="1"/>
    <col min="12034" max="12034" width="5.33203125" style="166" bestFit="1" customWidth="1"/>
    <col min="12035" max="12035" width="43.6640625" style="166" customWidth="1"/>
    <col min="12036" max="12036" width="13.44140625" style="166" customWidth="1"/>
    <col min="12037" max="12037" width="10.109375" style="166" customWidth="1"/>
    <col min="12038" max="12038" width="10" style="166" customWidth="1"/>
    <col min="12039" max="12039" width="6.109375" style="166" bestFit="1" customWidth="1"/>
    <col min="12040" max="12040" width="4.6640625" style="166" customWidth="1"/>
    <col min="12041" max="12041" width="14.88671875" style="166" bestFit="1" customWidth="1"/>
    <col min="12042" max="12042" width="12.88671875" style="166" bestFit="1" customWidth="1"/>
    <col min="12043" max="12043" width="7.6640625" style="166" customWidth="1"/>
    <col min="12044" max="12044" width="18" style="166" customWidth="1"/>
    <col min="12045" max="12045" width="8.33203125" style="166" customWidth="1"/>
    <col min="12046" max="12046" width="16" style="166" customWidth="1"/>
    <col min="12047" max="12047" width="15.109375" style="166" bestFit="1" customWidth="1"/>
    <col min="12048" max="12048" width="14.109375" style="166" bestFit="1" customWidth="1"/>
    <col min="12049" max="12288" width="10.88671875" style="166"/>
    <col min="12289" max="12289" width="7.109375" style="166" bestFit="1" customWidth="1"/>
    <col min="12290" max="12290" width="5.33203125" style="166" bestFit="1" customWidth="1"/>
    <col min="12291" max="12291" width="43.6640625" style="166" customWidth="1"/>
    <col min="12292" max="12292" width="13.44140625" style="166" customWidth="1"/>
    <col min="12293" max="12293" width="10.109375" style="166" customWidth="1"/>
    <col min="12294" max="12294" width="10" style="166" customWidth="1"/>
    <col min="12295" max="12295" width="6.109375" style="166" bestFit="1" customWidth="1"/>
    <col min="12296" max="12296" width="4.6640625" style="166" customWidth="1"/>
    <col min="12297" max="12297" width="14.88671875" style="166" bestFit="1" customWidth="1"/>
    <col min="12298" max="12298" width="12.88671875" style="166" bestFit="1" customWidth="1"/>
    <col min="12299" max="12299" width="7.6640625" style="166" customWidth="1"/>
    <col min="12300" max="12300" width="18" style="166" customWidth="1"/>
    <col min="12301" max="12301" width="8.33203125" style="166" customWidth="1"/>
    <col min="12302" max="12302" width="16" style="166" customWidth="1"/>
    <col min="12303" max="12303" width="15.109375" style="166" bestFit="1" customWidth="1"/>
    <col min="12304" max="12304" width="14.109375" style="166" bestFit="1" customWidth="1"/>
    <col min="12305" max="12544" width="10.88671875" style="166"/>
    <col min="12545" max="12545" width="7.109375" style="166" bestFit="1" customWidth="1"/>
    <col min="12546" max="12546" width="5.33203125" style="166" bestFit="1" customWidth="1"/>
    <col min="12547" max="12547" width="43.6640625" style="166" customWidth="1"/>
    <col min="12548" max="12548" width="13.44140625" style="166" customWidth="1"/>
    <col min="12549" max="12549" width="10.109375" style="166" customWidth="1"/>
    <col min="12550" max="12550" width="10" style="166" customWidth="1"/>
    <col min="12551" max="12551" width="6.109375" style="166" bestFit="1" customWidth="1"/>
    <col min="12552" max="12552" width="4.6640625" style="166" customWidth="1"/>
    <col min="12553" max="12553" width="14.88671875" style="166" bestFit="1" customWidth="1"/>
    <col min="12554" max="12554" width="12.88671875" style="166" bestFit="1" customWidth="1"/>
    <col min="12555" max="12555" width="7.6640625" style="166" customWidth="1"/>
    <col min="12556" max="12556" width="18" style="166" customWidth="1"/>
    <col min="12557" max="12557" width="8.33203125" style="166" customWidth="1"/>
    <col min="12558" max="12558" width="16" style="166" customWidth="1"/>
    <col min="12559" max="12559" width="15.109375" style="166" bestFit="1" customWidth="1"/>
    <col min="12560" max="12560" width="14.109375" style="166" bestFit="1" customWidth="1"/>
    <col min="12561" max="12800" width="10.88671875" style="166"/>
    <col min="12801" max="12801" width="7.109375" style="166" bestFit="1" customWidth="1"/>
    <col min="12802" max="12802" width="5.33203125" style="166" bestFit="1" customWidth="1"/>
    <col min="12803" max="12803" width="43.6640625" style="166" customWidth="1"/>
    <col min="12804" max="12804" width="13.44140625" style="166" customWidth="1"/>
    <col min="12805" max="12805" width="10.109375" style="166" customWidth="1"/>
    <col min="12806" max="12806" width="10" style="166" customWidth="1"/>
    <col min="12807" max="12807" width="6.109375" style="166" bestFit="1" customWidth="1"/>
    <col min="12808" max="12808" width="4.6640625" style="166" customWidth="1"/>
    <col min="12809" max="12809" width="14.88671875" style="166" bestFit="1" customWidth="1"/>
    <col min="12810" max="12810" width="12.88671875" style="166" bestFit="1" customWidth="1"/>
    <col min="12811" max="12811" width="7.6640625" style="166" customWidth="1"/>
    <col min="12812" max="12812" width="18" style="166" customWidth="1"/>
    <col min="12813" max="12813" width="8.33203125" style="166" customWidth="1"/>
    <col min="12814" max="12814" width="16" style="166" customWidth="1"/>
    <col min="12815" max="12815" width="15.109375" style="166" bestFit="1" customWidth="1"/>
    <col min="12816" max="12816" width="14.109375" style="166" bestFit="1" customWidth="1"/>
    <col min="12817" max="13056" width="10.88671875" style="166"/>
    <col min="13057" max="13057" width="7.109375" style="166" bestFit="1" customWidth="1"/>
    <col min="13058" max="13058" width="5.33203125" style="166" bestFit="1" customWidth="1"/>
    <col min="13059" max="13059" width="43.6640625" style="166" customWidth="1"/>
    <col min="13060" max="13060" width="13.44140625" style="166" customWidth="1"/>
    <col min="13061" max="13061" width="10.109375" style="166" customWidth="1"/>
    <col min="13062" max="13062" width="10" style="166" customWidth="1"/>
    <col min="13063" max="13063" width="6.109375" style="166" bestFit="1" customWidth="1"/>
    <col min="13064" max="13064" width="4.6640625" style="166" customWidth="1"/>
    <col min="13065" max="13065" width="14.88671875" style="166" bestFit="1" customWidth="1"/>
    <col min="13066" max="13066" width="12.88671875" style="166" bestFit="1" customWidth="1"/>
    <col min="13067" max="13067" width="7.6640625" style="166" customWidth="1"/>
    <col min="13068" max="13068" width="18" style="166" customWidth="1"/>
    <col min="13069" max="13069" width="8.33203125" style="166" customWidth="1"/>
    <col min="13070" max="13070" width="16" style="166" customWidth="1"/>
    <col min="13071" max="13071" width="15.109375" style="166" bestFit="1" customWidth="1"/>
    <col min="13072" max="13072" width="14.109375" style="166" bestFit="1" customWidth="1"/>
    <col min="13073" max="13312" width="10.88671875" style="166"/>
    <col min="13313" max="13313" width="7.109375" style="166" bestFit="1" customWidth="1"/>
    <col min="13314" max="13314" width="5.33203125" style="166" bestFit="1" customWidth="1"/>
    <col min="13315" max="13315" width="43.6640625" style="166" customWidth="1"/>
    <col min="13316" max="13316" width="13.44140625" style="166" customWidth="1"/>
    <col min="13317" max="13317" width="10.109375" style="166" customWidth="1"/>
    <col min="13318" max="13318" width="10" style="166" customWidth="1"/>
    <col min="13319" max="13319" width="6.109375" style="166" bestFit="1" customWidth="1"/>
    <col min="13320" max="13320" width="4.6640625" style="166" customWidth="1"/>
    <col min="13321" max="13321" width="14.88671875" style="166" bestFit="1" customWidth="1"/>
    <col min="13322" max="13322" width="12.88671875" style="166" bestFit="1" customWidth="1"/>
    <col min="13323" max="13323" width="7.6640625" style="166" customWidth="1"/>
    <col min="13324" max="13324" width="18" style="166" customWidth="1"/>
    <col min="13325" max="13325" width="8.33203125" style="166" customWidth="1"/>
    <col min="13326" max="13326" width="16" style="166" customWidth="1"/>
    <col min="13327" max="13327" width="15.109375" style="166" bestFit="1" customWidth="1"/>
    <col min="13328" max="13328" width="14.109375" style="166" bestFit="1" customWidth="1"/>
    <col min="13329" max="13568" width="10.88671875" style="166"/>
    <col min="13569" max="13569" width="7.109375" style="166" bestFit="1" customWidth="1"/>
    <col min="13570" max="13570" width="5.33203125" style="166" bestFit="1" customWidth="1"/>
    <col min="13571" max="13571" width="43.6640625" style="166" customWidth="1"/>
    <col min="13572" max="13572" width="13.44140625" style="166" customWidth="1"/>
    <col min="13573" max="13573" width="10.109375" style="166" customWidth="1"/>
    <col min="13574" max="13574" width="10" style="166" customWidth="1"/>
    <col min="13575" max="13575" width="6.109375" style="166" bestFit="1" customWidth="1"/>
    <col min="13576" max="13576" width="4.6640625" style="166" customWidth="1"/>
    <col min="13577" max="13577" width="14.88671875" style="166" bestFit="1" customWidth="1"/>
    <col min="13578" max="13578" width="12.88671875" style="166" bestFit="1" customWidth="1"/>
    <col min="13579" max="13579" width="7.6640625" style="166" customWidth="1"/>
    <col min="13580" max="13580" width="18" style="166" customWidth="1"/>
    <col min="13581" max="13581" width="8.33203125" style="166" customWidth="1"/>
    <col min="13582" max="13582" width="16" style="166" customWidth="1"/>
    <col min="13583" max="13583" width="15.109375" style="166" bestFit="1" customWidth="1"/>
    <col min="13584" max="13584" width="14.109375" style="166" bestFit="1" customWidth="1"/>
    <col min="13585" max="13824" width="10.88671875" style="166"/>
    <col min="13825" max="13825" width="7.109375" style="166" bestFit="1" customWidth="1"/>
    <col min="13826" max="13826" width="5.33203125" style="166" bestFit="1" customWidth="1"/>
    <col min="13827" max="13827" width="43.6640625" style="166" customWidth="1"/>
    <col min="13828" max="13828" width="13.44140625" style="166" customWidth="1"/>
    <col min="13829" max="13829" width="10.109375" style="166" customWidth="1"/>
    <col min="13830" max="13830" width="10" style="166" customWidth="1"/>
    <col min="13831" max="13831" width="6.109375" style="166" bestFit="1" customWidth="1"/>
    <col min="13832" max="13832" width="4.6640625" style="166" customWidth="1"/>
    <col min="13833" max="13833" width="14.88671875" style="166" bestFit="1" customWidth="1"/>
    <col min="13834" max="13834" width="12.88671875" style="166" bestFit="1" customWidth="1"/>
    <col min="13835" max="13835" width="7.6640625" style="166" customWidth="1"/>
    <col min="13836" max="13836" width="18" style="166" customWidth="1"/>
    <col min="13837" max="13837" width="8.33203125" style="166" customWidth="1"/>
    <col min="13838" max="13838" width="16" style="166" customWidth="1"/>
    <col min="13839" max="13839" width="15.109375" style="166" bestFit="1" customWidth="1"/>
    <col min="13840" max="13840" width="14.109375" style="166" bestFit="1" customWidth="1"/>
    <col min="13841" max="14080" width="10.88671875" style="166"/>
    <col min="14081" max="14081" width="7.109375" style="166" bestFit="1" customWidth="1"/>
    <col min="14082" max="14082" width="5.33203125" style="166" bestFit="1" customWidth="1"/>
    <col min="14083" max="14083" width="43.6640625" style="166" customWidth="1"/>
    <col min="14084" max="14084" width="13.44140625" style="166" customWidth="1"/>
    <col min="14085" max="14085" width="10.109375" style="166" customWidth="1"/>
    <col min="14086" max="14086" width="10" style="166" customWidth="1"/>
    <col min="14087" max="14087" width="6.109375" style="166" bestFit="1" customWidth="1"/>
    <col min="14088" max="14088" width="4.6640625" style="166" customWidth="1"/>
    <col min="14089" max="14089" width="14.88671875" style="166" bestFit="1" customWidth="1"/>
    <col min="14090" max="14090" width="12.88671875" style="166" bestFit="1" customWidth="1"/>
    <col min="14091" max="14091" width="7.6640625" style="166" customWidth="1"/>
    <col min="14092" max="14092" width="18" style="166" customWidth="1"/>
    <col min="14093" max="14093" width="8.33203125" style="166" customWidth="1"/>
    <col min="14094" max="14094" width="16" style="166" customWidth="1"/>
    <col min="14095" max="14095" width="15.109375" style="166" bestFit="1" customWidth="1"/>
    <col min="14096" max="14096" width="14.109375" style="166" bestFit="1" customWidth="1"/>
    <col min="14097" max="14336" width="10.88671875" style="166"/>
    <col min="14337" max="14337" width="7.109375" style="166" bestFit="1" customWidth="1"/>
    <col min="14338" max="14338" width="5.33203125" style="166" bestFit="1" customWidth="1"/>
    <col min="14339" max="14339" width="43.6640625" style="166" customWidth="1"/>
    <col min="14340" max="14340" width="13.44140625" style="166" customWidth="1"/>
    <col min="14341" max="14341" width="10.109375" style="166" customWidth="1"/>
    <col min="14342" max="14342" width="10" style="166" customWidth="1"/>
    <col min="14343" max="14343" width="6.109375" style="166" bestFit="1" customWidth="1"/>
    <col min="14344" max="14344" width="4.6640625" style="166" customWidth="1"/>
    <col min="14345" max="14345" width="14.88671875" style="166" bestFit="1" customWidth="1"/>
    <col min="14346" max="14346" width="12.88671875" style="166" bestFit="1" customWidth="1"/>
    <col min="14347" max="14347" width="7.6640625" style="166" customWidth="1"/>
    <col min="14348" max="14348" width="18" style="166" customWidth="1"/>
    <col min="14349" max="14349" width="8.33203125" style="166" customWidth="1"/>
    <col min="14350" max="14350" width="16" style="166" customWidth="1"/>
    <col min="14351" max="14351" width="15.109375" style="166" bestFit="1" customWidth="1"/>
    <col min="14352" max="14352" width="14.109375" style="166" bestFit="1" customWidth="1"/>
    <col min="14353" max="14592" width="10.88671875" style="166"/>
    <col min="14593" max="14593" width="7.109375" style="166" bestFit="1" customWidth="1"/>
    <col min="14594" max="14594" width="5.33203125" style="166" bestFit="1" customWidth="1"/>
    <col min="14595" max="14595" width="43.6640625" style="166" customWidth="1"/>
    <col min="14596" max="14596" width="13.44140625" style="166" customWidth="1"/>
    <col min="14597" max="14597" width="10.109375" style="166" customWidth="1"/>
    <col min="14598" max="14598" width="10" style="166" customWidth="1"/>
    <col min="14599" max="14599" width="6.109375" style="166" bestFit="1" customWidth="1"/>
    <col min="14600" max="14600" width="4.6640625" style="166" customWidth="1"/>
    <col min="14601" max="14601" width="14.88671875" style="166" bestFit="1" customWidth="1"/>
    <col min="14602" max="14602" width="12.88671875" style="166" bestFit="1" customWidth="1"/>
    <col min="14603" max="14603" width="7.6640625" style="166" customWidth="1"/>
    <col min="14604" max="14604" width="18" style="166" customWidth="1"/>
    <col min="14605" max="14605" width="8.33203125" style="166" customWidth="1"/>
    <col min="14606" max="14606" width="16" style="166" customWidth="1"/>
    <col min="14607" max="14607" width="15.109375" style="166" bestFit="1" customWidth="1"/>
    <col min="14608" max="14608" width="14.109375" style="166" bestFit="1" customWidth="1"/>
    <col min="14609" max="14848" width="10.88671875" style="166"/>
    <col min="14849" max="14849" width="7.109375" style="166" bestFit="1" customWidth="1"/>
    <col min="14850" max="14850" width="5.33203125" style="166" bestFit="1" customWidth="1"/>
    <col min="14851" max="14851" width="43.6640625" style="166" customWidth="1"/>
    <col min="14852" max="14852" width="13.44140625" style="166" customWidth="1"/>
    <col min="14853" max="14853" width="10.109375" style="166" customWidth="1"/>
    <col min="14854" max="14854" width="10" style="166" customWidth="1"/>
    <col min="14855" max="14855" width="6.109375" style="166" bestFit="1" customWidth="1"/>
    <col min="14856" max="14856" width="4.6640625" style="166" customWidth="1"/>
    <col min="14857" max="14857" width="14.88671875" style="166" bestFit="1" customWidth="1"/>
    <col min="14858" max="14858" width="12.88671875" style="166" bestFit="1" customWidth="1"/>
    <col min="14859" max="14859" width="7.6640625" style="166" customWidth="1"/>
    <col min="14860" max="14860" width="18" style="166" customWidth="1"/>
    <col min="14861" max="14861" width="8.33203125" style="166" customWidth="1"/>
    <col min="14862" max="14862" width="16" style="166" customWidth="1"/>
    <col min="14863" max="14863" width="15.109375" style="166" bestFit="1" customWidth="1"/>
    <col min="14864" max="14864" width="14.109375" style="166" bestFit="1" customWidth="1"/>
    <col min="14865" max="15104" width="10.88671875" style="166"/>
    <col min="15105" max="15105" width="7.109375" style="166" bestFit="1" customWidth="1"/>
    <col min="15106" max="15106" width="5.33203125" style="166" bestFit="1" customWidth="1"/>
    <col min="15107" max="15107" width="43.6640625" style="166" customWidth="1"/>
    <col min="15108" max="15108" width="13.44140625" style="166" customWidth="1"/>
    <col min="15109" max="15109" width="10.109375" style="166" customWidth="1"/>
    <col min="15110" max="15110" width="10" style="166" customWidth="1"/>
    <col min="15111" max="15111" width="6.109375" style="166" bestFit="1" customWidth="1"/>
    <col min="15112" max="15112" width="4.6640625" style="166" customWidth="1"/>
    <col min="15113" max="15113" width="14.88671875" style="166" bestFit="1" customWidth="1"/>
    <col min="15114" max="15114" width="12.88671875" style="166" bestFit="1" customWidth="1"/>
    <col min="15115" max="15115" width="7.6640625" style="166" customWidth="1"/>
    <col min="15116" max="15116" width="18" style="166" customWidth="1"/>
    <col min="15117" max="15117" width="8.33203125" style="166" customWidth="1"/>
    <col min="15118" max="15118" width="16" style="166" customWidth="1"/>
    <col min="15119" max="15119" width="15.109375" style="166" bestFit="1" customWidth="1"/>
    <col min="15120" max="15120" width="14.109375" style="166" bestFit="1" customWidth="1"/>
    <col min="15121" max="15360" width="10.88671875" style="166"/>
    <col min="15361" max="15361" width="7.109375" style="166" bestFit="1" customWidth="1"/>
    <col min="15362" max="15362" width="5.33203125" style="166" bestFit="1" customWidth="1"/>
    <col min="15363" max="15363" width="43.6640625" style="166" customWidth="1"/>
    <col min="15364" max="15364" width="13.44140625" style="166" customWidth="1"/>
    <col min="15365" max="15365" width="10.109375" style="166" customWidth="1"/>
    <col min="15366" max="15366" width="10" style="166" customWidth="1"/>
    <col min="15367" max="15367" width="6.109375" style="166" bestFit="1" customWidth="1"/>
    <col min="15368" max="15368" width="4.6640625" style="166" customWidth="1"/>
    <col min="15369" max="15369" width="14.88671875" style="166" bestFit="1" customWidth="1"/>
    <col min="15370" max="15370" width="12.88671875" style="166" bestFit="1" customWidth="1"/>
    <col min="15371" max="15371" width="7.6640625" style="166" customWidth="1"/>
    <col min="15372" max="15372" width="18" style="166" customWidth="1"/>
    <col min="15373" max="15373" width="8.33203125" style="166" customWidth="1"/>
    <col min="15374" max="15374" width="16" style="166" customWidth="1"/>
    <col min="15375" max="15375" width="15.109375" style="166" bestFit="1" customWidth="1"/>
    <col min="15376" max="15376" width="14.109375" style="166" bestFit="1" customWidth="1"/>
    <col min="15377" max="15616" width="10.88671875" style="166"/>
    <col min="15617" max="15617" width="7.109375" style="166" bestFit="1" customWidth="1"/>
    <col min="15618" max="15618" width="5.33203125" style="166" bestFit="1" customWidth="1"/>
    <col min="15619" max="15619" width="43.6640625" style="166" customWidth="1"/>
    <col min="15620" max="15620" width="13.44140625" style="166" customWidth="1"/>
    <col min="15621" max="15621" width="10.109375" style="166" customWidth="1"/>
    <col min="15622" max="15622" width="10" style="166" customWidth="1"/>
    <col min="15623" max="15623" width="6.109375" style="166" bestFit="1" customWidth="1"/>
    <col min="15624" max="15624" width="4.6640625" style="166" customWidth="1"/>
    <col min="15625" max="15625" width="14.88671875" style="166" bestFit="1" customWidth="1"/>
    <col min="15626" max="15626" width="12.88671875" style="166" bestFit="1" customWidth="1"/>
    <col min="15627" max="15627" width="7.6640625" style="166" customWidth="1"/>
    <col min="15628" max="15628" width="18" style="166" customWidth="1"/>
    <col min="15629" max="15629" width="8.33203125" style="166" customWidth="1"/>
    <col min="15630" max="15630" width="16" style="166" customWidth="1"/>
    <col min="15631" max="15631" width="15.109375" style="166" bestFit="1" customWidth="1"/>
    <col min="15632" max="15632" width="14.109375" style="166" bestFit="1" customWidth="1"/>
    <col min="15633" max="15872" width="10.88671875" style="166"/>
    <col min="15873" max="15873" width="7.109375" style="166" bestFit="1" customWidth="1"/>
    <col min="15874" max="15874" width="5.33203125" style="166" bestFit="1" customWidth="1"/>
    <col min="15875" max="15875" width="43.6640625" style="166" customWidth="1"/>
    <col min="15876" max="15876" width="13.44140625" style="166" customWidth="1"/>
    <col min="15877" max="15877" width="10.109375" style="166" customWidth="1"/>
    <col min="15878" max="15878" width="10" style="166" customWidth="1"/>
    <col min="15879" max="15879" width="6.109375" style="166" bestFit="1" customWidth="1"/>
    <col min="15880" max="15880" width="4.6640625" style="166" customWidth="1"/>
    <col min="15881" max="15881" width="14.88671875" style="166" bestFit="1" customWidth="1"/>
    <col min="15882" max="15882" width="12.88671875" style="166" bestFit="1" customWidth="1"/>
    <col min="15883" max="15883" width="7.6640625" style="166" customWidth="1"/>
    <col min="15884" max="15884" width="18" style="166" customWidth="1"/>
    <col min="15885" max="15885" width="8.33203125" style="166" customWidth="1"/>
    <col min="15886" max="15886" width="16" style="166" customWidth="1"/>
    <col min="15887" max="15887" width="15.109375" style="166" bestFit="1" customWidth="1"/>
    <col min="15888" max="15888" width="14.109375" style="166" bestFit="1" customWidth="1"/>
    <col min="15889" max="16128" width="10.88671875" style="166"/>
    <col min="16129" max="16129" width="7.109375" style="166" bestFit="1" customWidth="1"/>
    <col min="16130" max="16130" width="5.33203125" style="166" bestFit="1" customWidth="1"/>
    <col min="16131" max="16131" width="43.6640625" style="166" customWidth="1"/>
    <col min="16132" max="16132" width="13.44140625" style="166" customWidth="1"/>
    <col min="16133" max="16133" width="10.109375" style="166" customWidth="1"/>
    <col min="16134" max="16134" width="10" style="166" customWidth="1"/>
    <col min="16135" max="16135" width="6.109375" style="166" bestFit="1" customWidth="1"/>
    <col min="16136" max="16136" width="4.6640625" style="166" customWidth="1"/>
    <col min="16137" max="16137" width="14.88671875" style="166" bestFit="1" customWidth="1"/>
    <col min="16138" max="16138" width="12.88671875" style="166" bestFit="1" customWidth="1"/>
    <col min="16139" max="16139" width="7.6640625" style="166" customWidth="1"/>
    <col min="16140" max="16140" width="18" style="166" customWidth="1"/>
    <col min="16141" max="16141" width="8.33203125" style="166" customWidth="1"/>
    <col min="16142" max="16142" width="16" style="166" customWidth="1"/>
    <col min="16143" max="16143" width="15.109375" style="166" bestFit="1" customWidth="1"/>
    <col min="16144" max="16144" width="14.109375" style="166" bestFit="1" customWidth="1"/>
    <col min="16145" max="16384" width="10.88671875" style="166"/>
  </cols>
  <sheetData>
    <row r="1" spans="1:15" ht="18.899999999999999" customHeight="1" thickBot="1" x14ac:dyDescent="0.35"/>
    <row r="2" spans="1:15" ht="20.100000000000001" customHeight="1" x14ac:dyDescent="0.3">
      <c r="B2" s="523" t="s">
        <v>137</v>
      </c>
      <c r="C2" s="524"/>
      <c r="D2" s="524"/>
      <c r="E2" s="524"/>
      <c r="F2" s="524"/>
      <c r="G2" s="524"/>
      <c r="H2" s="524"/>
      <c r="I2" s="525"/>
      <c r="J2" s="167"/>
      <c r="K2" s="167"/>
      <c r="L2" s="168"/>
    </row>
    <row r="3" spans="1:15" ht="20.100000000000001" customHeight="1" x14ac:dyDescent="0.3">
      <c r="B3" s="526" t="s">
        <v>1</v>
      </c>
      <c r="C3" s="527"/>
      <c r="D3" s="527"/>
      <c r="E3" s="527"/>
      <c r="F3" s="527"/>
      <c r="G3" s="527"/>
      <c r="H3" s="527"/>
      <c r="I3" s="528"/>
      <c r="J3" s="169"/>
      <c r="K3" s="169"/>
      <c r="L3" s="170"/>
    </row>
    <row r="4" spans="1:15" ht="20.100000000000001" customHeight="1" x14ac:dyDescent="0.3">
      <c r="B4" s="526" t="s">
        <v>0</v>
      </c>
      <c r="C4" s="527"/>
      <c r="D4" s="527"/>
      <c r="E4" s="527"/>
      <c r="F4" s="527"/>
      <c r="G4" s="527"/>
      <c r="H4" s="527"/>
      <c r="I4" s="528"/>
      <c r="J4" s="169"/>
      <c r="K4" s="169"/>
      <c r="L4" s="170"/>
    </row>
    <row r="5" spans="1:15" ht="20.100000000000001" customHeight="1" thickBot="1" x14ac:dyDescent="0.35">
      <c r="B5" s="529" t="s">
        <v>138</v>
      </c>
      <c r="C5" s="530"/>
      <c r="D5" s="530"/>
      <c r="E5" s="530"/>
      <c r="F5" s="530"/>
      <c r="G5" s="530"/>
      <c r="H5" s="530"/>
      <c r="I5" s="531"/>
      <c r="J5" s="667" t="s">
        <v>1</v>
      </c>
      <c r="K5" s="668"/>
      <c r="L5" s="669"/>
    </row>
    <row r="6" spans="1:15" ht="53.1" customHeight="1" thickBot="1" x14ac:dyDescent="0.35">
      <c r="B6" s="662" t="s">
        <v>242</v>
      </c>
      <c r="C6" s="663"/>
      <c r="D6" s="706" t="s">
        <v>408</v>
      </c>
      <c r="E6" s="707"/>
      <c r="F6" s="707"/>
      <c r="G6" s="707"/>
      <c r="H6" s="707"/>
      <c r="I6" s="707"/>
      <c r="J6" s="665"/>
      <c r="K6" s="665"/>
      <c r="L6" s="666"/>
    </row>
    <row r="7" spans="1:15" ht="13.8" thickBot="1" x14ac:dyDescent="0.35">
      <c r="A7" s="166"/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2"/>
    </row>
    <row r="8" spans="1:15" ht="13.8" thickBot="1" x14ac:dyDescent="0.35">
      <c r="A8" s="166"/>
      <c r="B8" s="647" t="s">
        <v>305</v>
      </c>
      <c r="C8" s="648"/>
      <c r="D8" s="648"/>
      <c r="E8" s="648"/>
      <c r="F8" s="648"/>
      <c r="G8" s="648"/>
      <c r="H8" s="648"/>
      <c r="I8" s="648"/>
      <c r="J8" s="648"/>
      <c r="K8" s="648"/>
      <c r="L8" s="649"/>
    </row>
    <row r="9" spans="1:15" x14ac:dyDescent="0.3">
      <c r="B9" s="650" t="s">
        <v>237</v>
      </c>
      <c r="C9" s="651"/>
      <c r="D9" s="651"/>
      <c r="E9" s="652">
        <f>+PGS!K42</f>
        <v>6092108</v>
      </c>
      <c r="F9" s="653"/>
      <c r="G9" s="654"/>
      <c r="H9" s="173"/>
      <c r="I9" s="174" t="s">
        <v>59</v>
      </c>
      <c r="J9" s="655">
        <f ca="1">TODAY()</f>
        <v>45203</v>
      </c>
      <c r="K9" s="655"/>
      <c r="L9" s="656"/>
    </row>
    <row r="10" spans="1:15" ht="13.8" thickBot="1" x14ac:dyDescent="0.35">
      <c r="B10" s="657" t="s">
        <v>62</v>
      </c>
      <c r="C10" s="658"/>
      <c r="D10" s="658"/>
      <c r="E10" s="175">
        <v>4</v>
      </c>
      <c r="F10" s="658" t="s">
        <v>63</v>
      </c>
      <c r="G10" s="659"/>
      <c r="H10" s="176"/>
      <c r="I10" s="177" t="s">
        <v>61</v>
      </c>
      <c r="J10" s="660"/>
      <c r="K10" s="660"/>
      <c r="L10" s="661"/>
    </row>
    <row r="12" spans="1:15" s="179" customFormat="1" ht="12.75" customHeight="1" x14ac:dyDescent="0.3">
      <c r="A12" s="178"/>
      <c r="B12" s="475" t="s">
        <v>244</v>
      </c>
      <c r="C12" s="475"/>
      <c r="D12" s="475"/>
      <c r="E12" s="475"/>
      <c r="F12" s="475"/>
      <c r="G12" s="475"/>
      <c r="H12" s="475"/>
      <c r="I12" s="475"/>
      <c r="J12" s="475"/>
      <c r="K12" s="475"/>
      <c r="L12" s="475"/>
    </row>
    <row r="13" spans="1:15" s="182" customFormat="1" ht="10.199999999999999" x14ac:dyDescent="0.3">
      <c r="A13" s="180"/>
      <c r="B13" s="181">
        <v>3.1</v>
      </c>
      <c r="C13" s="481" t="s">
        <v>109</v>
      </c>
      <c r="D13" s="481"/>
      <c r="E13" s="481"/>
      <c r="F13" s="481"/>
      <c r="G13" s="481"/>
      <c r="H13" s="481"/>
      <c r="I13" s="481"/>
      <c r="J13" s="481"/>
      <c r="K13" s="481"/>
      <c r="L13" s="481"/>
    </row>
    <row r="14" spans="1:15" s="182" customFormat="1" ht="10.199999999999999" x14ac:dyDescent="0.3">
      <c r="A14" s="180"/>
      <c r="B14" s="183" t="s">
        <v>5</v>
      </c>
      <c r="C14" s="463" t="s">
        <v>6</v>
      </c>
      <c r="D14" s="464"/>
      <c r="E14" s="184"/>
      <c r="F14" s="185"/>
      <c r="G14" s="482"/>
      <c r="H14" s="482"/>
      <c r="I14" s="186"/>
      <c r="J14" s="463" t="s">
        <v>110</v>
      </c>
      <c r="K14" s="465"/>
      <c r="L14" s="181" t="s">
        <v>101</v>
      </c>
    </row>
    <row r="15" spans="1:15" s="179" customFormat="1" ht="10.199999999999999" x14ac:dyDescent="0.3">
      <c r="A15" s="180"/>
      <c r="B15" s="187">
        <f>B13+0.001</f>
        <v>3.101</v>
      </c>
      <c r="C15" s="188" t="s">
        <v>111</v>
      </c>
      <c r="D15" s="189"/>
      <c r="E15" s="189"/>
      <c r="F15" s="189"/>
      <c r="G15" s="189"/>
      <c r="H15" s="189"/>
      <c r="I15" s="190"/>
      <c r="J15" s="455">
        <v>0.05</v>
      </c>
      <c r="K15" s="457"/>
      <c r="L15" s="191">
        <f>ROUND($E$9*J15,0)</f>
        <v>304605</v>
      </c>
      <c r="O15" s="192"/>
    </row>
    <row r="16" spans="1:15" s="179" customFormat="1" ht="10.199999999999999" x14ac:dyDescent="0.3">
      <c r="A16" s="180"/>
      <c r="B16" s="187">
        <f>B15+0.001</f>
        <v>3.1019999999999999</v>
      </c>
      <c r="C16" s="188" t="s">
        <v>112</v>
      </c>
      <c r="D16" s="189"/>
      <c r="E16" s="189"/>
      <c r="F16" s="189"/>
      <c r="G16" s="189"/>
      <c r="H16" s="189"/>
      <c r="I16" s="190"/>
      <c r="J16" s="455">
        <f>6.9/1000</f>
        <v>6.9000000000000008E-3</v>
      </c>
      <c r="K16" s="457"/>
      <c r="L16" s="191">
        <f>ROUND($E$9*J16,0)</f>
        <v>42036</v>
      </c>
      <c r="O16" s="192"/>
    </row>
    <row r="17" spans="1:16" s="179" customFormat="1" ht="10.199999999999999" x14ac:dyDescent="0.3">
      <c r="A17" s="180"/>
      <c r="B17" s="187">
        <f>B16+0.001</f>
        <v>3.1029999999999998</v>
      </c>
      <c r="C17" s="188" t="s">
        <v>113</v>
      </c>
      <c r="D17" s="189"/>
      <c r="E17" s="189"/>
      <c r="F17" s="189"/>
      <c r="G17" s="189"/>
      <c r="H17" s="189"/>
      <c r="I17" s="190"/>
      <c r="J17" s="455">
        <f>(4/1000)</f>
        <v>4.0000000000000001E-3</v>
      </c>
      <c r="K17" s="457"/>
      <c r="L17" s="191">
        <f>ROUND($E$9*J17,0)</f>
        <v>24368</v>
      </c>
      <c r="O17" s="192"/>
    </row>
    <row r="18" spans="1:16" s="179" customFormat="1" ht="11.25" customHeight="1" x14ac:dyDescent="0.3">
      <c r="A18" s="180"/>
      <c r="B18" s="187">
        <f>B17+0.001</f>
        <v>3.1039999999999996</v>
      </c>
      <c r="C18" s="188" t="s">
        <v>114</v>
      </c>
      <c r="D18" s="189"/>
      <c r="E18" s="189"/>
      <c r="F18" s="189"/>
      <c r="G18" s="189"/>
      <c r="H18" s="189"/>
      <c r="I18" s="190"/>
      <c r="J18" s="455">
        <v>0.02</v>
      </c>
      <c r="K18" s="457"/>
      <c r="L18" s="191">
        <f>ROUND($E$9*J18,0)</f>
        <v>121842</v>
      </c>
      <c r="O18" s="192"/>
    </row>
    <row r="19" spans="1:16" s="179" customFormat="1" ht="10.199999999999999" x14ac:dyDescent="0.3">
      <c r="A19" s="180"/>
      <c r="B19" s="187">
        <f>B18+0.001</f>
        <v>3.1049999999999995</v>
      </c>
      <c r="C19" s="188" t="s">
        <v>115</v>
      </c>
      <c r="D19" s="189"/>
      <c r="E19" s="189"/>
      <c r="F19" s="189"/>
      <c r="G19" s="189"/>
      <c r="H19" s="189"/>
      <c r="I19" s="190"/>
      <c r="J19" s="455">
        <v>5.0000000000000001E-3</v>
      </c>
      <c r="K19" s="457"/>
      <c r="L19" s="191">
        <f>ROUND($E$9*J19,0)</f>
        <v>30461</v>
      </c>
      <c r="O19" s="192"/>
    </row>
    <row r="20" spans="1:16" s="179" customFormat="1" ht="10.199999999999999" x14ac:dyDescent="0.3">
      <c r="A20" s="180"/>
      <c r="B20" s="180"/>
      <c r="C20" s="458" t="s">
        <v>116</v>
      </c>
      <c r="D20" s="459"/>
      <c r="E20" s="459"/>
      <c r="F20" s="459"/>
      <c r="G20" s="459"/>
      <c r="H20" s="459"/>
      <c r="I20" s="459"/>
      <c r="J20" s="459"/>
      <c r="K20" s="460"/>
      <c r="L20" s="193">
        <f>SUM(L15:L19)</f>
        <v>523312</v>
      </c>
      <c r="O20" s="192"/>
    </row>
    <row r="21" spans="1:16" s="179" customFormat="1" ht="10.199999999999999" x14ac:dyDescent="0.3">
      <c r="A21" s="180"/>
      <c r="B21" s="180"/>
      <c r="C21" s="194"/>
      <c r="D21" s="194"/>
      <c r="E21" s="194"/>
      <c r="F21" s="194"/>
      <c r="G21" s="194"/>
      <c r="H21" s="194"/>
      <c r="I21" s="194"/>
      <c r="J21" s="194"/>
      <c r="K21" s="194"/>
      <c r="L21" s="194"/>
    </row>
    <row r="22" spans="1:16" s="179" customFormat="1" ht="10.199999999999999" x14ac:dyDescent="0.3">
      <c r="A22" s="180"/>
      <c r="B22" s="180"/>
      <c r="C22" s="454"/>
      <c r="D22" s="454"/>
      <c r="E22" s="454"/>
      <c r="F22" s="454"/>
      <c r="G22" s="454"/>
      <c r="H22" s="454"/>
      <c r="I22" s="454"/>
      <c r="J22" s="454"/>
      <c r="K22" s="454"/>
      <c r="L22" s="454"/>
      <c r="N22" s="196"/>
    </row>
    <row r="23" spans="1:16" s="179" customFormat="1" ht="10.199999999999999" x14ac:dyDescent="0.3">
      <c r="A23" s="180"/>
      <c r="B23" s="180"/>
      <c r="C23" s="197" t="s">
        <v>117</v>
      </c>
      <c r="D23" s="198"/>
      <c r="E23" s="198"/>
      <c r="F23" s="198"/>
      <c r="G23" s="198"/>
      <c r="H23" s="198"/>
      <c r="I23" s="198"/>
      <c r="J23" s="198"/>
      <c r="K23" s="199"/>
      <c r="L23" s="193">
        <f>L20</f>
        <v>523312</v>
      </c>
    </row>
    <row r="24" spans="1:16" s="179" customFormat="1" x14ac:dyDescent="0.3">
      <c r="A24" s="180"/>
      <c r="B24" s="180"/>
      <c r="C24" s="197" t="s">
        <v>118</v>
      </c>
      <c r="D24" s="198"/>
      <c r="E24" s="198"/>
      <c r="F24" s="198"/>
      <c r="G24" s="198"/>
      <c r="H24" s="198"/>
      <c r="I24" s="198"/>
      <c r="J24" s="198"/>
      <c r="K24" s="199"/>
      <c r="L24" s="200">
        <f>L23/E9</f>
        <v>8.5899987327867466E-2</v>
      </c>
    </row>
    <row r="25" spans="1:16" s="179" customFormat="1" ht="10.199999999999999" x14ac:dyDescent="0.3">
      <c r="A25" s="180"/>
      <c r="B25" s="180"/>
      <c r="C25" s="454"/>
      <c r="D25" s="454"/>
      <c r="E25" s="454"/>
      <c r="F25" s="454"/>
      <c r="G25" s="454"/>
      <c r="H25" s="454"/>
      <c r="I25" s="454"/>
      <c r="J25" s="454"/>
      <c r="K25" s="454"/>
      <c r="L25" s="454"/>
    </row>
    <row r="26" spans="1:16" s="179" customFormat="1" ht="10.199999999999999" x14ac:dyDescent="0.3">
      <c r="A26" s="180"/>
      <c r="B26" s="180"/>
      <c r="C26" s="197" t="s">
        <v>133</v>
      </c>
      <c r="D26" s="198"/>
      <c r="E26" s="198"/>
      <c r="F26" s="198"/>
      <c r="G26" s="198"/>
      <c r="H26" s="198"/>
      <c r="I26" s="198"/>
      <c r="J26" s="198"/>
      <c r="K26" s="199"/>
      <c r="L26" s="201">
        <f>L24</f>
        <v>8.5899987327867466E-2</v>
      </c>
    </row>
    <row r="27" spans="1:16" s="195" customFormat="1" ht="10.199999999999999" x14ac:dyDescent="0.3">
      <c r="A27" s="182"/>
      <c r="B27" s="182"/>
      <c r="C27" s="197" t="s">
        <v>134</v>
      </c>
      <c r="D27" s="198"/>
      <c r="E27" s="198"/>
      <c r="F27" s="198"/>
      <c r="G27" s="198"/>
      <c r="H27" s="198"/>
      <c r="I27" s="198"/>
      <c r="J27" s="198"/>
      <c r="K27" s="199"/>
      <c r="L27" s="201">
        <v>0.01</v>
      </c>
      <c r="O27" s="202"/>
      <c r="P27" s="203"/>
    </row>
    <row r="28" spans="1:16" s="195" customFormat="1" ht="10.199999999999999" x14ac:dyDescent="0.3">
      <c r="A28" s="182"/>
      <c r="B28" s="182"/>
      <c r="C28" s="197" t="s">
        <v>135</v>
      </c>
      <c r="D28" s="198"/>
      <c r="E28" s="198"/>
      <c r="F28" s="198"/>
      <c r="G28" s="198"/>
      <c r="H28" s="198"/>
      <c r="I28" s="198"/>
      <c r="J28" s="198"/>
      <c r="K28" s="199"/>
      <c r="L28" s="201">
        <v>0.05</v>
      </c>
    </row>
    <row r="29" spans="1:16" s="179" customFormat="1" ht="10.199999999999999" x14ac:dyDescent="0.3">
      <c r="A29" s="180"/>
      <c r="B29" s="180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195"/>
    </row>
    <row r="30" spans="1:16" s="179" customFormat="1" x14ac:dyDescent="0.3">
      <c r="A30" s="180"/>
      <c r="B30" s="180"/>
      <c r="C30" s="197" t="s">
        <v>136</v>
      </c>
      <c r="D30" s="198"/>
      <c r="E30" s="198"/>
      <c r="F30" s="198"/>
      <c r="G30" s="198"/>
      <c r="H30" s="198"/>
      <c r="I30" s="198"/>
      <c r="J30" s="198"/>
      <c r="K30" s="199"/>
      <c r="L30" s="204">
        <f>SUM(L26:L28)</f>
        <v>0.14589998732786746</v>
      </c>
      <c r="M30" s="195"/>
    </row>
    <row r="31" spans="1:16" s="179" customFormat="1" x14ac:dyDescent="0.3">
      <c r="A31" s="180"/>
      <c r="B31" s="180"/>
      <c r="C31" s="205"/>
      <c r="D31" s="205"/>
      <c r="E31" s="205"/>
      <c r="F31" s="205"/>
      <c r="G31" s="206"/>
      <c r="H31" s="206"/>
      <c r="I31" s="206"/>
      <c r="J31" s="206"/>
      <c r="K31" s="206"/>
      <c r="L31" s="207"/>
      <c r="M31" s="195"/>
    </row>
  </sheetData>
  <mergeCells count="28">
    <mergeCell ref="B6:C6"/>
    <mergeCell ref="D6:L6"/>
    <mergeCell ref="B2:I2"/>
    <mergeCell ref="B3:I3"/>
    <mergeCell ref="B4:I4"/>
    <mergeCell ref="B5:I5"/>
    <mergeCell ref="J5:L5"/>
    <mergeCell ref="B8:L8"/>
    <mergeCell ref="B9:D9"/>
    <mergeCell ref="E9:G9"/>
    <mergeCell ref="J9:L9"/>
    <mergeCell ref="B10:D10"/>
    <mergeCell ref="F10:G10"/>
    <mergeCell ref="J10:L10"/>
    <mergeCell ref="C22:L22"/>
    <mergeCell ref="C25:L25"/>
    <mergeCell ref="C29:L29"/>
    <mergeCell ref="B12:L12"/>
    <mergeCell ref="C13:L13"/>
    <mergeCell ref="C14:D14"/>
    <mergeCell ref="G14:H14"/>
    <mergeCell ref="J14:K14"/>
    <mergeCell ref="J15:K15"/>
    <mergeCell ref="J16:K16"/>
    <mergeCell ref="J17:K17"/>
    <mergeCell ref="J18:K18"/>
    <mergeCell ref="J19:K19"/>
    <mergeCell ref="C20:K20"/>
  </mergeCells>
  <pageMargins left="0.7" right="0.7" top="0.75" bottom="0.75" header="0.3" footer="0.3"/>
  <pageSetup orientation="portrait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3"/>
  <sheetViews>
    <sheetView zoomScale="85" zoomScaleNormal="85" workbookViewId="0">
      <selection activeCell="P17" sqref="P17"/>
    </sheetView>
  </sheetViews>
  <sheetFormatPr baseColWidth="10" defaultColWidth="11.44140625" defaultRowHeight="13.8" x14ac:dyDescent="0.25"/>
  <cols>
    <col min="1" max="1" width="6.33203125" style="208" bestFit="1" customWidth="1"/>
    <col min="2" max="2" width="6.109375" style="209" customWidth="1"/>
    <col min="3" max="3" width="58.44140625" style="209" customWidth="1"/>
    <col min="4" max="4" width="8.33203125" style="209" bestFit="1" customWidth="1"/>
    <col min="5" max="5" width="6.109375" style="209" customWidth="1"/>
    <col min="6" max="6" width="6.6640625" style="209" customWidth="1"/>
    <col min="7" max="7" width="21" style="209" customWidth="1"/>
    <col min="8" max="8" width="8.44140625" style="209" customWidth="1"/>
    <col min="9" max="9" width="11.44140625" style="209" bestFit="1" customWidth="1"/>
    <col min="10" max="12" width="11.44140625" style="209" customWidth="1"/>
    <col min="13" max="13" width="9" style="209" customWidth="1"/>
    <col min="14" max="14" width="23.6640625" style="209" customWidth="1"/>
    <col min="15" max="15" width="16.88671875" style="210" bestFit="1" customWidth="1"/>
    <col min="16" max="16" width="10.88671875" style="209"/>
    <col min="17" max="17" width="15.88671875" style="209" customWidth="1"/>
    <col min="18" max="244" width="10.88671875" style="209"/>
    <col min="245" max="245" width="1.44140625" style="209" customWidth="1"/>
    <col min="246" max="246" width="6.33203125" style="209" bestFit="1" customWidth="1"/>
    <col min="247" max="247" width="6.109375" style="209" customWidth="1"/>
    <col min="248" max="248" width="58.44140625" style="209" customWidth="1"/>
    <col min="249" max="249" width="8.33203125" style="209" bestFit="1" customWidth="1"/>
    <col min="250" max="250" width="6.109375" style="209" customWidth="1"/>
    <col min="251" max="251" width="6.6640625" style="209" customWidth="1"/>
    <col min="252" max="252" width="12.44140625" style="209" customWidth="1"/>
    <col min="253" max="253" width="9.44140625" style="209" customWidth="1"/>
    <col min="254" max="265" width="5.6640625" style="209" customWidth="1"/>
    <col min="266" max="266" width="9" style="209" customWidth="1"/>
    <col min="267" max="267" width="21.44140625" style="209" customWidth="1"/>
    <col min="268" max="500" width="10.88671875" style="209"/>
    <col min="501" max="501" width="1.44140625" style="209" customWidth="1"/>
    <col min="502" max="502" width="6.33203125" style="209" bestFit="1" customWidth="1"/>
    <col min="503" max="503" width="6.109375" style="209" customWidth="1"/>
    <col min="504" max="504" width="58.44140625" style="209" customWidth="1"/>
    <col min="505" max="505" width="8.33203125" style="209" bestFit="1" customWidth="1"/>
    <col min="506" max="506" width="6.109375" style="209" customWidth="1"/>
    <col min="507" max="507" width="6.6640625" style="209" customWidth="1"/>
    <col min="508" max="508" width="12.44140625" style="209" customWidth="1"/>
    <col min="509" max="509" width="9.44140625" style="209" customWidth="1"/>
    <col min="510" max="521" width="5.6640625" style="209" customWidth="1"/>
    <col min="522" max="522" width="9" style="209" customWidth="1"/>
    <col min="523" max="523" width="21.44140625" style="209" customWidth="1"/>
    <col min="524" max="756" width="10.88671875" style="209"/>
    <col min="757" max="757" width="1.44140625" style="209" customWidth="1"/>
    <col min="758" max="758" width="6.33203125" style="209" bestFit="1" customWidth="1"/>
    <col min="759" max="759" width="6.109375" style="209" customWidth="1"/>
    <col min="760" max="760" width="58.44140625" style="209" customWidth="1"/>
    <col min="761" max="761" width="8.33203125" style="209" bestFit="1" customWidth="1"/>
    <col min="762" max="762" width="6.109375" style="209" customWidth="1"/>
    <col min="763" max="763" width="6.6640625" style="209" customWidth="1"/>
    <col min="764" max="764" width="12.44140625" style="209" customWidth="1"/>
    <col min="765" max="765" width="9.44140625" style="209" customWidth="1"/>
    <col min="766" max="777" width="5.6640625" style="209" customWidth="1"/>
    <col min="778" max="778" width="9" style="209" customWidth="1"/>
    <col min="779" max="779" width="21.44140625" style="209" customWidth="1"/>
    <col min="780" max="1012" width="10.88671875" style="209"/>
    <col min="1013" max="1013" width="1.44140625" style="209" customWidth="1"/>
    <col min="1014" max="1014" width="6.33203125" style="209" bestFit="1" customWidth="1"/>
    <col min="1015" max="1015" width="6.109375" style="209" customWidth="1"/>
    <col min="1016" max="1016" width="58.44140625" style="209" customWidth="1"/>
    <col min="1017" max="1017" width="8.33203125" style="209" bestFit="1" customWidth="1"/>
    <col min="1018" max="1018" width="6.109375" style="209" customWidth="1"/>
    <col min="1019" max="1019" width="6.6640625" style="209" customWidth="1"/>
    <col min="1020" max="1020" width="12.44140625" style="209" customWidth="1"/>
    <col min="1021" max="1021" width="9.44140625" style="209" customWidth="1"/>
    <col min="1022" max="1033" width="5.6640625" style="209" customWidth="1"/>
    <col min="1034" max="1034" width="9" style="209" customWidth="1"/>
    <col min="1035" max="1035" width="21.44140625" style="209" customWidth="1"/>
    <col min="1036" max="1268" width="10.88671875" style="209"/>
    <col min="1269" max="1269" width="1.44140625" style="209" customWidth="1"/>
    <col min="1270" max="1270" width="6.33203125" style="209" bestFit="1" customWidth="1"/>
    <col min="1271" max="1271" width="6.109375" style="209" customWidth="1"/>
    <col min="1272" max="1272" width="58.44140625" style="209" customWidth="1"/>
    <col min="1273" max="1273" width="8.33203125" style="209" bestFit="1" customWidth="1"/>
    <col min="1274" max="1274" width="6.109375" style="209" customWidth="1"/>
    <col min="1275" max="1275" width="6.6640625" style="209" customWidth="1"/>
    <col min="1276" max="1276" width="12.44140625" style="209" customWidth="1"/>
    <col min="1277" max="1277" width="9.44140625" style="209" customWidth="1"/>
    <col min="1278" max="1289" width="5.6640625" style="209" customWidth="1"/>
    <col min="1290" max="1290" width="9" style="209" customWidth="1"/>
    <col min="1291" max="1291" width="21.44140625" style="209" customWidth="1"/>
    <col min="1292" max="1524" width="10.88671875" style="209"/>
    <col min="1525" max="1525" width="1.44140625" style="209" customWidth="1"/>
    <col min="1526" max="1526" width="6.33203125" style="209" bestFit="1" customWidth="1"/>
    <col min="1527" max="1527" width="6.109375" style="209" customWidth="1"/>
    <col min="1528" max="1528" width="58.44140625" style="209" customWidth="1"/>
    <col min="1529" max="1529" width="8.33203125" style="209" bestFit="1" customWidth="1"/>
    <col min="1530" max="1530" width="6.109375" style="209" customWidth="1"/>
    <col min="1531" max="1531" width="6.6640625" style="209" customWidth="1"/>
    <col min="1532" max="1532" width="12.44140625" style="209" customWidth="1"/>
    <col min="1533" max="1533" width="9.44140625" style="209" customWidth="1"/>
    <col min="1534" max="1545" width="5.6640625" style="209" customWidth="1"/>
    <col min="1546" max="1546" width="9" style="209" customWidth="1"/>
    <col min="1547" max="1547" width="21.44140625" style="209" customWidth="1"/>
    <col min="1548" max="1780" width="10.88671875" style="209"/>
    <col min="1781" max="1781" width="1.44140625" style="209" customWidth="1"/>
    <col min="1782" max="1782" width="6.33203125" style="209" bestFit="1" customWidth="1"/>
    <col min="1783" max="1783" width="6.109375" style="209" customWidth="1"/>
    <col min="1784" max="1784" width="58.44140625" style="209" customWidth="1"/>
    <col min="1785" max="1785" width="8.33203125" style="209" bestFit="1" customWidth="1"/>
    <col min="1786" max="1786" width="6.109375" style="209" customWidth="1"/>
    <col min="1787" max="1787" width="6.6640625" style="209" customWidth="1"/>
    <col min="1788" max="1788" width="12.44140625" style="209" customWidth="1"/>
    <col min="1789" max="1789" width="9.44140625" style="209" customWidth="1"/>
    <col min="1790" max="1801" width="5.6640625" style="209" customWidth="1"/>
    <col min="1802" max="1802" width="9" style="209" customWidth="1"/>
    <col min="1803" max="1803" width="21.44140625" style="209" customWidth="1"/>
    <col min="1804" max="2036" width="10.88671875" style="209"/>
    <col min="2037" max="2037" width="1.44140625" style="209" customWidth="1"/>
    <col min="2038" max="2038" width="6.33203125" style="209" bestFit="1" customWidth="1"/>
    <col min="2039" max="2039" width="6.109375" style="209" customWidth="1"/>
    <col min="2040" max="2040" width="58.44140625" style="209" customWidth="1"/>
    <col min="2041" max="2041" width="8.33203125" style="209" bestFit="1" customWidth="1"/>
    <col min="2042" max="2042" width="6.109375" style="209" customWidth="1"/>
    <col min="2043" max="2043" width="6.6640625" style="209" customWidth="1"/>
    <col min="2044" max="2044" width="12.44140625" style="209" customWidth="1"/>
    <col min="2045" max="2045" width="9.44140625" style="209" customWidth="1"/>
    <col min="2046" max="2057" width="5.6640625" style="209" customWidth="1"/>
    <col min="2058" max="2058" width="9" style="209" customWidth="1"/>
    <col min="2059" max="2059" width="21.44140625" style="209" customWidth="1"/>
    <col min="2060" max="2292" width="10.88671875" style="209"/>
    <col min="2293" max="2293" width="1.44140625" style="209" customWidth="1"/>
    <col min="2294" max="2294" width="6.33203125" style="209" bestFit="1" customWidth="1"/>
    <col min="2295" max="2295" width="6.109375" style="209" customWidth="1"/>
    <col min="2296" max="2296" width="58.44140625" style="209" customWidth="1"/>
    <col min="2297" max="2297" width="8.33203125" style="209" bestFit="1" customWidth="1"/>
    <col min="2298" max="2298" width="6.109375" style="209" customWidth="1"/>
    <col min="2299" max="2299" width="6.6640625" style="209" customWidth="1"/>
    <col min="2300" max="2300" width="12.44140625" style="209" customWidth="1"/>
    <col min="2301" max="2301" width="9.44140625" style="209" customWidth="1"/>
    <col min="2302" max="2313" width="5.6640625" style="209" customWidth="1"/>
    <col min="2314" max="2314" width="9" style="209" customWidth="1"/>
    <col min="2315" max="2315" width="21.44140625" style="209" customWidth="1"/>
    <col min="2316" max="2548" width="10.88671875" style="209"/>
    <col min="2549" max="2549" width="1.44140625" style="209" customWidth="1"/>
    <col min="2550" max="2550" width="6.33203125" style="209" bestFit="1" customWidth="1"/>
    <col min="2551" max="2551" width="6.109375" style="209" customWidth="1"/>
    <col min="2552" max="2552" width="58.44140625" style="209" customWidth="1"/>
    <col min="2553" max="2553" width="8.33203125" style="209" bestFit="1" customWidth="1"/>
    <col min="2554" max="2554" width="6.109375" style="209" customWidth="1"/>
    <col min="2555" max="2555" width="6.6640625" style="209" customWidth="1"/>
    <col min="2556" max="2556" width="12.44140625" style="209" customWidth="1"/>
    <col min="2557" max="2557" width="9.44140625" style="209" customWidth="1"/>
    <col min="2558" max="2569" width="5.6640625" style="209" customWidth="1"/>
    <col min="2570" max="2570" width="9" style="209" customWidth="1"/>
    <col min="2571" max="2571" width="21.44140625" style="209" customWidth="1"/>
    <col min="2572" max="2804" width="10.88671875" style="209"/>
    <col min="2805" max="2805" width="1.44140625" style="209" customWidth="1"/>
    <col min="2806" max="2806" width="6.33203125" style="209" bestFit="1" customWidth="1"/>
    <col min="2807" max="2807" width="6.109375" style="209" customWidth="1"/>
    <col min="2808" max="2808" width="58.44140625" style="209" customWidth="1"/>
    <col min="2809" max="2809" width="8.33203125" style="209" bestFit="1" customWidth="1"/>
    <col min="2810" max="2810" width="6.109375" style="209" customWidth="1"/>
    <col min="2811" max="2811" width="6.6640625" style="209" customWidth="1"/>
    <col min="2812" max="2812" width="12.44140625" style="209" customWidth="1"/>
    <col min="2813" max="2813" width="9.44140625" style="209" customWidth="1"/>
    <col min="2814" max="2825" width="5.6640625" style="209" customWidth="1"/>
    <col min="2826" max="2826" width="9" style="209" customWidth="1"/>
    <col min="2827" max="2827" width="21.44140625" style="209" customWidth="1"/>
    <col min="2828" max="3060" width="10.88671875" style="209"/>
    <col min="3061" max="3061" width="1.44140625" style="209" customWidth="1"/>
    <col min="3062" max="3062" width="6.33203125" style="209" bestFit="1" customWidth="1"/>
    <col min="3063" max="3063" width="6.109375" style="209" customWidth="1"/>
    <col min="3064" max="3064" width="58.44140625" style="209" customWidth="1"/>
    <col min="3065" max="3065" width="8.33203125" style="209" bestFit="1" customWidth="1"/>
    <col min="3066" max="3066" width="6.109375" style="209" customWidth="1"/>
    <col min="3067" max="3067" width="6.6640625" style="209" customWidth="1"/>
    <col min="3068" max="3068" width="12.44140625" style="209" customWidth="1"/>
    <col min="3069" max="3069" width="9.44140625" style="209" customWidth="1"/>
    <col min="3070" max="3081" width="5.6640625" style="209" customWidth="1"/>
    <col min="3082" max="3082" width="9" style="209" customWidth="1"/>
    <col min="3083" max="3083" width="21.44140625" style="209" customWidth="1"/>
    <col min="3084" max="3316" width="10.88671875" style="209"/>
    <col min="3317" max="3317" width="1.44140625" style="209" customWidth="1"/>
    <col min="3318" max="3318" width="6.33203125" style="209" bestFit="1" customWidth="1"/>
    <col min="3319" max="3319" width="6.109375" style="209" customWidth="1"/>
    <col min="3320" max="3320" width="58.44140625" style="209" customWidth="1"/>
    <col min="3321" max="3321" width="8.33203125" style="209" bestFit="1" customWidth="1"/>
    <col min="3322" max="3322" width="6.109375" style="209" customWidth="1"/>
    <col min="3323" max="3323" width="6.6640625" style="209" customWidth="1"/>
    <col min="3324" max="3324" width="12.44140625" style="209" customWidth="1"/>
    <col min="3325" max="3325" width="9.44140625" style="209" customWidth="1"/>
    <col min="3326" max="3337" width="5.6640625" style="209" customWidth="1"/>
    <col min="3338" max="3338" width="9" style="209" customWidth="1"/>
    <col min="3339" max="3339" width="21.44140625" style="209" customWidth="1"/>
    <col min="3340" max="3572" width="10.88671875" style="209"/>
    <col min="3573" max="3573" width="1.44140625" style="209" customWidth="1"/>
    <col min="3574" max="3574" width="6.33203125" style="209" bestFit="1" customWidth="1"/>
    <col min="3575" max="3575" width="6.109375" style="209" customWidth="1"/>
    <col min="3576" max="3576" width="58.44140625" style="209" customWidth="1"/>
    <col min="3577" max="3577" width="8.33203125" style="209" bestFit="1" customWidth="1"/>
    <col min="3578" max="3578" width="6.109375" style="209" customWidth="1"/>
    <col min="3579" max="3579" width="6.6640625" style="209" customWidth="1"/>
    <col min="3580" max="3580" width="12.44140625" style="209" customWidth="1"/>
    <col min="3581" max="3581" width="9.44140625" style="209" customWidth="1"/>
    <col min="3582" max="3593" width="5.6640625" style="209" customWidth="1"/>
    <col min="3594" max="3594" width="9" style="209" customWidth="1"/>
    <col min="3595" max="3595" width="21.44140625" style="209" customWidth="1"/>
    <col min="3596" max="3828" width="10.88671875" style="209"/>
    <col min="3829" max="3829" width="1.44140625" style="209" customWidth="1"/>
    <col min="3830" max="3830" width="6.33203125" style="209" bestFit="1" customWidth="1"/>
    <col min="3831" max="3831" width="6.109375" style="209" customWidth="1"/>
    <col min="3832" max="3832" width="58.44140625" style="209" customWidth="1"/>
    <col min="3833" max="3833" width="8.33203125" style="209" bestFit="1" customWidth="1"/>
    <col min="3834" max="3834" width="6.109375" style="209" customWidth="1"/>
    <col min="3835" max="3835" width="6.6640625" style="209" customWidth="1"/>
    <col min="3836" max="3836" width="12.44140625" style="209" customWidth="1"/>
    <col min="3837" max="3837" width="9.44140625" style="209" customWidth="1"/>
    <col min="3838" max="3849" width="5.6640625" style="209" customWidth="1"/>
    <col min="3850" max="3850" width="9" style="209" customWidth="1"/>
    <col min="3851" max="3851" width="21.44140625" style="209" customWidth="1"/>
    <col min="3852" max="4084" width="10.88671875" style="209"/>
    <col min="4085" max="4085" width="1.44140625" style="209" customWidth="1"/>
    <col min="4086" max="4086" width="6.33203125" style="209" bestFit="1" customWidth="1"/>
    <col min="4087" max="4087" width="6.109375" style="209" customWidth="1"/>
    <col min="4088" max="4088" width="58.44140625" style="209" customWidth="1"/>
    <col min="4089" max="4089" width="8.33203125" style="209" bestFit="1" customWidth="1"/>
    <col min="4090" max="4090" width="6.109375" style="209" customWidth="1"/>
    <col min="4091" max="4091" width="6.6640625" style="209" customWidth="1"/>
    <col min="4092" max="4092" width="12.44140625" style="209" customWidth="1"/>
    <col min="4093" max="4093" width="9.44140625" style="209" customWidth="1"/>
    <col min="4094" max="4105" width="5.6640625" style="209" customWidth="1"/>
    <col min="4106" max="4106" width="9" style="209" customWidth="1"/>
    <col min="4107" max="4107" width="21.44140625" style="209" customWidth="1"/>
    <col min="4108" max="4340" width="10.88671875" style="209"/>
    <col min="4341" max="4341" width="1.44140625" style="209" customWidth="1"/>
    <col min="4342" max="4342" width="6.33203125" style="209" bestFit="1" customWidth="1"/>
    <col min="4343" max="4343" width="6.109375" style="209" customWidth="1"/>
    <col min="4344" max="4344" width="58.44140625" style="209" customWidth="1"/>
    <col min="4345" max="4345" width="8.33203125" style="209" bestFit="1" customWidth="1"/>
    <col min="4346" max="4346" width="6.109375" style="209" customWidth="1"/>
    <col min="4347" max="4347" width="6.6640625" style="209" customWidth="1"/>
    <col min="4348" max="4348" width="12.44140625" style="209" customWidth="1"/>
    <col min="4349" max="4349" width="9.44140625" style="209" customWidth="1"/>
    <col min="4350" max="4361" width="5.6640625" style="209" customWidth="1"/>
    <col min="4362" max="4362" width="9" style="209" customWidth="1"/>
    <col min="4363" max="4363" width="21.44140625" style="209" customWidth="1"/>
    <col min="4364" max="4596" width="10.88671875" style="209"/>
    <col min="4597" max="4597" width="1.44140625" style="209" customWidth="1"/>
    <col min="4598" max="4598" width="6.33203125" style="209" bestFit="1" customWidth="1"/>
    <col min="4599" max="4599" width="6.109375" style="209" customWidth="1"/>
    <col min="4600" max="4600" width="58.44140625" style="209" customWidth="1"/>
    <col min="4601" max="4601" width="8.33203125" style="209" bestFit="1" customWidth="1"/>
    <col min="4602" max="4602" width="6.109375" style="209" customWidth="1"/>
    <col min="4603" max="4603" width="6.6640625" style="209" customWidth="1"/>
    <col min="4604" max="4604" width="12.44140625" style="209" customWidth="1"/>
    <col min="4605" max="4605" width="9.44140625" style="209" customWidth="1"/>
    <col min="4606" max="4617" width="5.6640625" style="209" customWidth="1"/>
    <col min="4618" max="4618" width="9" style="209" customWidth="1"/>
    <col min="4619" max="4619" width="21.44140625" style="209" customWidth="1"/>
    <col min="4620" max="4852" width="10.88671875" style="209"/>
    <col min="4853" max="4853" width="1.44140625" style="209" customWidth="1"/>
    <col min="4854" max="4854" width="6.33203125" style="209" bestFit="1" customWidth="1"/>
    <col min="4855" max="4855" width="6.109375" style="209" customWidth="1"/>
    <col min="4856" max="4856" width="58.44140625" style="209" customWidth="1"/>
    <col min="4857" max="4857" width="8.33203125" style="209" bestFit="1" customWidth="1"/>
    <col min="4858" max="4858" width="6.109375" style="209" customWidth="1"/>
    <col min="4859" max="4859" width="6.6640625" style="209" customWidth="1"/>
    <col min="4860" max="4860" width="12.44140625" style="209" customWidth="1"/>
    <col min="4861" max="4861" width="9.44140625" style="209" customWidth="1"/>
    <col min="4862" max="4873" width="5.6640625" style="209" customWidth="1"/>
    <col min="4874" max="4874" width="9" style="209" customWidth="1"/>
    <col min="4875" max="4875" width="21.44140625" style="209" customWidth="1"/>
    <col min="4876" max="5108" width="10.88671875" style="209"/>
    <col min="5109" max="5109" width="1.44140625" style="209" customWidth="1"/>
    <col min="5110" max="5110" width="6.33203125" style="209" bestFit="1" customWidth="1"/>
    <col min="5111" max="5111" width="6.109375" style="209" customWidth="1"/>
    <col min="5112" max="5112" width="58.44140625" style="209" customWidth="1"/>
    <col min="5113" max="5113" width="8.33203125" style="209" bestFit="1" customWidth="1"/>
    <col min="5114" max="5114" width="6.109375" style="209" customWidth="1"/>
    <col min="5115" max="5115" width="6.6640625" style="209" customWidth="1"/>
    <col min="5116" max="5116" width="12.44140625" style="209" customWidth="1"/>
    <col min="5117" max="5117" width="9.44140625" style="209" customWidth="1"/>
    <col min="5118" max="5129" width="5.6640625" style="209" customWidth="1"/>
    <col min="5130" max="5130" width="9" style="209" customWidth="1"/>
    <col min="5131" max="5131" width="21.44140625" style="209" customWidth="1"/>
    <col min="5132" max="5364" width="10.88671875" style="209"/>
    <col min="5365" max="5365" width="1.44140625" style="209" customWidth="1"/>
    <col min="5366" max="5366" width="6.33203125" style="209" bestFit="1" customWidth="1"/>
    <col min="5367" max="5367" width="6.109375" style="209" customWidth="1"/>
    <col min="5368" max="5368" width="58.44140625" style="209" customWidth="1"/>
    <col min="5369" max="5369" width="8.33203125" style="209" bestFit="1" customWidth="1"/>
    <col min="5370" max="5370" width="6.109375" style="209" customWidth="1"/>
    <col min="5371" max="5371" width="6.6640625" style="209" customWidth="1"/>
    <col min="5372" max="5372" width="12.44140625" style="209" customWidth="1"/>
    <col min="5373" max="5373" width="9.44140625" style="209" customWidth="1"/>
    <col min="5374" max="5385" width="5.6640625" style="209" customWidth="1"/>
    <col min="5386" max="5386" width="9" style="209" customWidth="1"/>
    <col min="5387" max="5387" width="21.44140625" style="209" customWidth="1"/>
    <col min="5388" max="5620" width="10.88671875" style="209"/>
    <col min="5621" max="5621" width="1.44140625" style="209" customWidth="1"/>
    <col min="5622" max="5622" width="6.33203125" style="209" bestFit="1" customWidth="1"/>
    <col min="5623" max="5623" width="6.109375" style="209" customWidth="1"/>
    <col min="5624" max="5624" width="58.44140625" style="209" customWidth="1"/>
    <col min="5625" max="5625" width="8.33203125" style="209" bestFit="1" customWidth="1"/>
    <col min="5626" max="5626" width="6.109375" style="209" customWidth="1"/>
    <col min="5627" max="5627" width="6.6640625" style="209" customWidth="1"/>
    <col min="5628" max="5628" width="12.44140625" style="209" customWidth="1"/>
    <col min="5629" max="5629" width="9.44140625" style="209" customWidth="1"/>
    <col min="5630" max="5641" width="5.6640625" style="209" customWidth="1"/>
    <col min="5642" max="5642" width="9" style="209" customWidth="1"/>
    <col min="5643" max="5643" width="21.44140625" style="209" customWidth="1"/>
    <col min="5644" max="5876" width="10.88671875" style="209"/>
    <col min="5877" max="5877" width="1.44140625" style="209" customWidth="1"/>
    <col min="5878" max="5878" width="6.33203125" style="209" bestFit="1" customWidth="1"/>
    <col min="5879" max="5879" width="6.109375" style="209" customWidth="1"/>
    <col min="5880" max="5880" width="58.44140625" style="209" customWidth="1"/>
    <col min="5881" max="5881" width="8.33203125" style="209" bestFit="1" customWidth="1"/>
    <col min="5882" max="5882" width="6.109375" style="209" customWidth="1"/>
    <col min="5883" max="5883" width="6.6640625" style="209" customWidth="1"/>
    <col min="5884" max="5884" width="12.44140625" style="209" customWidth="1"/>
    <col min="5885" max="5885" width="9.44140625" style="209" customWidth="1"/>
    <col min="5886" max="5897" width="5.6640625" style="209" customWidth="1"/>
    <col min="5898" max="5898" width="9" style="209" customWidth="1"/>
    <col min="5899" max="5899" width="21.44140625" style="209" customWidth="1"/>
    <col min="5900" max="6132" width="10.88671875" style="209"/>
    <col min="6133" max="6133" width="1.44140625" style="209" customWidth="1"/>
    <col min="6134" max="6134" width="6.33203125" style="209" bestFit="1" customWidth="1"/>
    <col min="6135" max="6135" width="6.109375" style="209" customWidth="1"/>
    <col min="6136" max="6136" width="58.44140625" style="209" customWidth="1"/>
    <col min="6137" max="6137" width="8.33203125" style="209" bestFit="1" customWidth="1"/>
    <col min="6138" max="6138" width="6.109375" style="209" customWidth="1"/>
    <col min="6139" max="6139" width="6.6640625" style="209" customWidth="1"/>
    <col min="6140" max="6140" width="12.44140625" style="209" customWidth="1"/>
    <col min="6141" max="6141" width="9.44140625" style="209" customWidth="1"/>
    <col min="6142" max="6153" width="5.6640625" style="209" customWidth="1"/>
    <col min="6154" max="6154" width="9" style="209" customWidth="1"/>
    <col min="6155" max="6155" width="21.44140625" style="209" customWidth="1"/>
    <col min="6156" max="6388" width="10.88671875" style="209"/>
    <col min="6389" max="6389" width="1.44140625" style="209" customWidth="1"/>
    <col min="6390" max="6390" width="6.33203125" style="209" bestFit="1" customWidth="1"/>
    <col min="6391" max="6391" width="6.109375" style="209" customWidth="1"/>
    <col min="6392" max="6392" width="58.44140625" style="209" customWidth="1"/>
    <col min="6393" max="6393" width="8.33203125" style="209" bestFit="1" customWidth="1"/>
    <col min="6394" max="6394" width="6.109375" style="209" customWidth="1"/>
    <col min="6395" max="6395" width="6.6640625" style="209" customWidth="1"/>
    <col min="6396" max="6396" width="12.44140625" style="209" customWidth="1"/>
    <col min="6397" max="6397" width="9.44140625" style="209" customWidth="1"/>
    <col min="6398" max="6409" width="5.6640625" style="209" customWidth="1"/>
    <col min="6410" max="6410" width="9" style="209" customWidth="1"/>
    <col min="6411" max="6411" width="21.44140625" style="209" customWidth="1"/>
    <col min="6412" max="6644" width="10.88671875" style="209"/>
    <col min="6645" max="6645" width="1.44140625" style="209" customWidth="1"/>
    <col min="6646" max="6646" width="6.33203125" style="209" bestFit="1" customWidth="1"/>
    <col min="6647" max="6647" width="6.109375" style="209" customWidth="1"/>
    <col min="6648" max="6648" width="58.44140625" style="209" customWidth="1"/>
    <col min="6649" max="6649" width="8.33203125" style="209" bestFit="1" customWidth="1"/>
    <col min="6650" max="6650" width="6.109375" style="209" customWidth="1"/>
    <col min="6651" max="6651" width="6.6640625" style="209" customWidth="1"/>
    <col min="6652" max="6652" width="12.44140625" style="209" customWidth="1"/>
    <col min="6653" max="6653" width="9.44140625" style="209" customWidth="1"/>
    <col min="6654" max="6665" width="5.6640625" style="209" customWidth="1"/>
    <col min="6666" max="6666" width="9" style="209" customWidth="1"/>
    <col min="6667" max="6667" width="21.44140625" style="209" customWidth="1"/>
    <col min="6668" max="6900" width="10.88671875" style="209"/>
    <col min="6901" max="6901" width="1.44140625" style="209" customWidth="1"/>
    <col min="6902" max="6902" width="6.33203125" style="209" bestFit="1" customWidth="1"/>
    <col min="6903" max="6903" width="6.109375" style="209" customWidth="1"/>
    <col min="6904" max="6904" width="58.44140625" style="209" customWidth="1"/>
    <col min="6905" max="6905" width="8.33203125" style="209" bestFit="1" customWidth="1"/>
    <col min="6906" max="6906" width="6.109375" style="209" customWidth="1"/>
    <col min="6907" max="6907" width="6.6640625" style="209" customWidth="1"/>
    <col min="6908" max="6908" width="12.44140625" style="209" customWidth="1"/>
    <col min="6909" max="6909" width="9.44140625" style="209" customWidth="1"/>
    <col min="6910" max="6921" width="5.6640625" style="209" customWidth="1"/>
    <col min="6922" max="6922" width="9" style="209" customWidth="1"/>
    <col min="6923" max="6923" width="21.44140625" style="209" customWidth="1"/>
    <col min="6924" max="7156" width="10.88671875" style="209"/>
    <col min="7157" max="7157" width="1.44140625" style="209" customWidth="1"/>
    <col min="7158" max="7158" width="6.33203125" style="209" bestFit="1" customWidth="1"/>
    <col min="7159" max="7159" width="6.109375" style="209" customWidth="1"/>
    <col min="7160" max="7160" width="58.44140625" style="209" customWidth="1"/>
    <col min="7161" max="7161" width="8.33203125" style="209" bestFit="1" customWidth="1"/>
    <col min="7162" max="7162" width="6.109375" style="209" customWidth="1"/>
    <col min="7163" max="7163" width="6.6640625" style="209" customWidth="1"/>
    <col min="7164" max="7164" width="12.44140625" style="209" customWidth="1"/>
    <col min="7165" max="7165" width="9.44140625" style="209" customWidth="1"/>
    <col min="7166" max="7177" width="5.6640625" style="209" customWidth="1"/>
    <col min="7178" max="7178" width="9" style="209" customWidth="1"/>
    <col min="7179" max="7179" width="21.44140625" style="209" customWidth="1"/>
    <col min="7180" max="7412" width="10.88671875" style="209"/>
    <col min="7413" max="7413" width="1.44140625" style="209" customWidth="1"/>
    <col min="7414" max="7414" width="6.33203125" style="209" bestFit="1" customWidth="1"/>
    <col min="7415" max="7415" width="6.109375" style="209" customWidth="1"/>
    <col min="7416" max="7416" width="58.44140625" style="209" customWidth="1"/>
    <col min="7417" max="7417" width="8.33203125" style="209" bestFit="1" customWidth="1"/>
    <col min="7418" max="7418" width="6.109375" style="209" customWidth="1"/>
    <col min="7419" max="7419" width="6.6640625" style="209" customWidth="1"/>
    <col min="7420" max="7420" width="12.44140625" style="209" customWidth="1"/>
    <col min="7421" max="7421" width="9.44140625" style="209" customWidth="1"/>
    <col min="7422" max="7433" width="5.6640625" style="209" customWidth="1"/>
    <col min="7434" max="7434" width="9" style="209" customWidth="1"/>
    <col min="7435" max="7435" width="21.44140625" style="209" customWidth="1"/>
    <col min="7436" max="7668" width="10.88671875" style="209"/>
    <col min="7669" max="7669" width="1.44140625" style="209" customWidth="1"/>
    <col min="7670" max="7670" width="6.33203125" style="209" bestFit="1" customWidth="1"/>
    <col min="7671" max="7671" width="6.109375" style="209" customWidth="1"/>
    <col min="7672" max="7672" width="58.44140625" style="209" customWidth="1"/>
    <col min="7673" max="7673" width="8.33203125" style="209" bestFit="1" customWidth="1"/>
    <col min="7674" max="7674" width="6.109375" style="209" customWidth="1"/>
    <col min="7675" max="7675" width="6.6640625" style="209" customWidth="1"/>
    <col min="7676" max="7676" width="12.44140625" style="209" customWidth="1"/>
    <col min="7677" max="7677" width="9.44140625" style="209" customWidth="1"/>
    <col min="7678" max="7689" width="5.6640625" style="209" customWidth="1"/>
    <col min="7690" max="7690" width="9" style="209" customWidth="1"/>
    <col min="7691" max="7691" width="21.44140625" style="209" customWidth="1"/>
    <col min="7692" max="7924" width="10.88671875" style="209"/>
    <col min="7925" max="7925" width="1.44140625" style="209" customWidth="1"/>
    <col min="7926" max="7926" width="6.33203125" style="209" bestFit="1" customWidth="1"/>
    <col min="7927" max="7927" width="6.109375" style="209" customWidth="1"/>
    <col min="7928" max="7928" width="58.44140625" style="209" customWidth="1"/>
    <col min="7929" max="7929" width="8.33203125" style="209" bestFit="1" customWidth="1"/>
    <col min="7930" max="7930" width="6.109375" style="209" customWidth="1"/>
    <col min="7931" max="7931" width="6.6640625" style="209" customWidth="1"/>
    <col min="7932" max="7932" width="12.44140625" style="209" customWidth="1"/>
    <col min="7933" max="7933" width="9.44140625" style="209" customWidth="1"/>
    <col min="7934" max="7945" width="5.6640625" style="209" customWidth="1"/>
    <col min="7946" max="7946" width="9" style="209" customWidth="1"/>
    <col min="7947" max="7947" width="21.44140625" style="209" customWidth="1"/>
    <col min="7948" max="8180" width="10.88671875" style="209"/>
    <col min="8181" max="8181" width="1.44140625" style="209" customWidth="1"/>
    <col min="8182" max="8182" width="6.33203125" style="209" bestFit="1" customWidth="1"/>
    <col min="8183" max="8183" width="6.109375" style="209" customWidth="1"/>
    <col min="8184" max="8184" width="58.44140625" style="209" customWidth="1"/>
    <col min="8185" max="8185" width="8.33203125" style="209" bestFit="1" customWidth="1"/>
    <col min="8186" max="8186" width="6.109375" style="209" customWidth="1"/>
    <col min="8187" max="8187" width="6.6640625" style="209" customWidth="1"/>
    <col min="8188" max="8188" width="12.44140625" style="209" customWidth="1"/>
    <col min="8189" max="8189" width="9.44140625" style="209" customWidth="1"/>
    <col min="8190" max="8201" width="5.6640625" style="209" customWidth="1"/>
    <col min="8202" max="8202" width="9" style="209" customWidth="1"/>
    <col min="8203" max="8203" width="21.44140625" style="209" customWidth="1"/>
    <col min="8204" max="8436" width="10.88671875" style="209"/>
    <col min="8437" max="8437" width="1.44140625" style="209" customWidth="1"/>
    <col min="8438" max="8438" width="6.33203125" style="209" bestFit="1" customWidth="1"/>
    <col min="8439" max="8439" width="6.109375" style="209" customWidth="1"/>
    <col min="8440" max="8440" width="58.44140625" style="209" customWidth="1"/>
    <col min="8441" max="8441" width="8.33203125" style="209" bestFit="1" customWidth="1"/>
    <col min="8442" max="8442" width="6.109375" style="209" customWidth="1"/>
    <col min="8443" max="8443" width="6.6640625" style="209" customWidth="1"/>
    <col min="8444" max="8444" width="12.44140625" style="209" customWidth="1"/>
    <col min="8445" max="8445" width="9.44140625" style="209" customWidth="1"/>
    <col min="8446" max="8457" width="5.6640625" style="209" customWidth="1"/>
    <col min="8458" max="8458" width="9" style="209" customWidth="1"/>
    <col min="8459" max="8459" width="21.44140625" style="209" customWidth="1"/>
    <col min="8460" max="8692" width="10.88671875" style="209"/>
    <col min="8693" max="8693" width="1.44140625" style="209" customWidth="1"/>
    <col min="8694" max="8694" width="6.33203125" style="209" bestFit="1" customWidth="1"/>
    <col min="8695" max="8695" width="6.109375" style="209" customWidth="1"/>
    <col min="8696" max="8696" width="58.44140625" style="209" customWidth="1"/>
    <col min="8697" max="8697" width="8.33203125" style="209" bestFit="1" customWidth="1"/>
    <col min="8698" max="8698" width="6.109375" style="209" customWidth="1"/>
    <col min="8699" max="8699" width="6.6640625" style="209" customWidth="1"/>
    <col min="8700" max="8700" width="12.44140625" style="209" customWidth="1"/>
    <col min="8701" max="8701" width="9.44140625" style="209" customWidth="1"/>
    <col min="8702" max="8713" width="5.6640625" style="209" customWidth="1"/>
    <col min="8714" max="8714" width="9" style="209" customWidth="1"/>
    <col min="8715" max="8715" width="21.44140625" style="209" customWidth="1"/>
    <col min="8716" max="8948" width="10.88671875" style="209"/>
    <col min="8949" max="8949" width="1.44140625" style="209" customWidth="1"/>
    <col min="8950" max="8950" width="6.33203125" style="209" bestFit="1" customWidth="1"/>
    <col min="8951" max="8951" width="6.109375" style="209" customWidth="1"/>
    <col min="8952" max="8952" width="58.44140625" style="209" customWidth="1"/>
    <col min="8953" max="8953" width="8.33203125" style="209" bestFit="1" customWidth="1"/>
    <col min="8954" max="8954" width="6.109375" style="209" customWidth="1"/>
    <col min="8955" max="8955" width="6.6640625" style="209" customWidth="1"/>
    <col min="8956" max="8956" width="12.44140625" style="209" customWidth="1"/>
    <col min="8957" max="8957" width="9.44140625" style="209" customWidth="1"/>
    <col min="8958" max="8969" width="5.6640625" style="209" customWidth="1"/>
    <col min="8970" max="8970" width="9" style="209" customWidth="1"/>
    <col min="8971" max="8971" width="21.44140625" style="209" customWidth="1"/>
    <col min="8972" max="9204" width="10.88671875" style="209"/>
    <col min="9205" max="9205" width="1.44140625" style="209" customWidth="1"/>
    <col min="9206" max="9206" width="6.33203125" style="209" bestFit="1" customWidth="1"/>
    <col min="9207" max="9207" width="6.109375" style="209" customWidth="1"/>
    <col min="9208" max="9208" width="58.44140625" style="209" customWidth="1"/>
    <col min="9209" max="9209" width="8.33203125" style="209" bestFit="1" customWidth="1"/>
    <col min="9210" max="9210" width="6.109375" style="209" customWidth="1"/>
    <col min="9211" max="9211" width="6.6640625" style="209" customWidth="1"/>
    <col min="9212" max="9212" width="12.44140625" style="209" customWidth="1"/>
    <col min="9213" max="9213" width="9.44140625" style="209" customWidth="1"/>
    <col min="9214" max="9225" width="5.6640625" style="209" customWidth="1"/>
    <col min="9226" max="9226" width="9" style="209" customWidth="1"/>
    <col min="9227" max="9227" width="21.44140625" style="209" customWidth="1"/>
    <col min="9228" max="9460" width="10.88671875" style="209"/>
    <col min="9461" max="9461" width="1.44140625" style="209" customWidth="1"/>
    <col min="9462" max="9462" width="6.33203125" style="209" bestFit="1" customWidth="1"/>
    <col min="9463" max="9463" width="6.109375" style="209" customWidth="1"/>
    <col min="9464" max="9464" width="58.44140625" style="209" customWidth="1"/>
    <col min="9465" max="9465" width="8.33203125" style="209" bestFit="1" customWidth="1"/>
    <col min="9466" max="9466" width="6.109375" style="209" customWidth="1"/>
    <col min="9467" max="9467" width="6.6640625" style="209" customWidth="1"/>
    <col min="9468" max="9468" width="12.44140625" style="209" customWidth="1"/>
    <col min="9469" max="9469" width="9.44140625" style="209" customWidth="1"/>
    <col min="9470" max="9481" width="5.6640625" style="209" customWidth="1"/>
    <col min="9482" max="9482" width="9" style="209" customWidth="1"/>
    <col min="9483" max="9483" width="21.44140625" style="209" customWidth="1"/>
    <col min="9484" max="9716" width="10.88671875" style="209"/>
    <col min="9717" max="9717" width="1.44140625" style="209" customWidth="1"/>
    <col min="9718" max="9718" width="6.33203125" style="209" bestFit="1" customWidth="1"/>
    <col min="9719" max="9719" width="6.109375" style="209" customWidth="1"/>
    <col min="9720" max="9720" width="58.44140625" style="209" customWidth="1"/>
    <col min="9721" max="9721" width="8.33203125" style="209" bestFit="1" customWidth="1"/>
    <col min="9722" max="9722" width="6.109375" style="209" customWidth="1"/>
    <col min="9723" max="9723" width="6.6640625" style="209" customWidth="1"/>
    <col min="9724" max="9724" width="12.44140625" style="209" customWidth="1"/>
    <col min="9725" max="9725" width="9.44140625" style="209" customWidth="1"/>
    <col min="9726" max="9737" width="5.6640625" style="209" customWidth="1"/>
    <col min="9738" max="9738" width="9" style="209" customWidth="1"/>
    <col min="9739" max="9739" width="21.44140625" style="209" customWidth="1"/>
    <col min="9740" max="9972" width="10.88671875" style="209"/>
    <col min="9973" max="9973" width="1.44140625" style="209" customWidth="1"/>
    <col min="9974" max="9974" width="6.33203125" style="209" bestFit="1" customWidth="1"/>
    <col min="9975" max="9975" width="6.109375" style="209" customWidth="1"/>
    <col min="9976" max="9976" width="58.44140625" style="209" customWidth="1"/>
    <col min="9977" max="9977" width="8.33203125" style="209" bestFit="1" customWidth="1"/>
    <col min="9978" max="9978" width="6.109375" style="209" customWidth="1"/>
    <col min="9979" max="9979" width="6.6640625" style="209" customWidth="1"/>
    <col min="9980" max="9980" width="12.44140625" style="209" customWidth="1"/>
    <col min="9981" max="9981" width="9.44140625" style="209" customWidth="1"/>
    <col min="9982" max="9993" width="5.6640625" style="209" customWidth="1"/>
    <col min="9994" max="9994" width="9" style="209" customWidth="1"/>
    <col min="9995" max="9995" width="21.44140625" style="209" customWidth="1"/>
    <col min="9996" max="10228" width="10.88671875" style="209"/>
    <col min="10229" max="10229" width="1.44140625" style="209" customWidth="1"/>
    <col min="10230" max="10230" width="6.33203125" style="209" bestFit="1" customWidth="1"/>
    <col min="10231" max="10231" width="6.109375" style="209" customWidth="1"/>
    <col min="10232" max="10232" width="58.44140625" style="209" customWidth="1"/>
    <col min="10233" max="10233" width="8.33203125" style="209" bestFit="1" customWidth="1"/>
    <col min="10234" max="10234" width="6.109375" style="209" customWidth="1"/>
    <col min="10235" max="10235" width="6.6640625" style="209" customWidth="1"/>
    <col min="10236" max="10236" width="12.44140625" style="209" customWidth="1"/>
    <col min="10237" max="10237" width="9.44140625" style="209" customWidth="1"/>
    <col min="10238" max="10249" width="5.6640625" style="209" customWidth="1"/>
    <col min="10250" max="10250" width="9" style="209" customWidth="1"/>
    <col min="10251" max="10251" width="21.44140625" style="209" customWidth="1"/>
    <col min="10252" max="10484" width="10.88671875" style="209"/>
    <col min="10485" max="10485" width="1.44140625" style="209" customWidth="1"/>
    <col min="10486" max="10486" width="6.33203125" style="209" bestFit="1" customWidth="1"/>
    <col min="10487" max="10487" width="6.109375" style="209" customWidth="1"/>
    <col min="10488" max="10488" width="58.44140625" style="209" customWidth="1"/>
    <col min="10489" max="10489" width="8.33203125" style="209" bestFit="1" customWidth="1"/>
    <col min="10490" max="10490" width="6.109375" style="209" customWidth="1"/>
    <col min="10491" max="10491" width="6.6640625" style="209" customWidth="1"/>
    <col min="10492" max="10492" width="12.44140625" style="209" customWidth="1"/>
    <col min="10493" max="10493" width="9.44140625" style="209" customWidth="1"/>
    <col min="10494" max="10505" width="5.6640625" style="209" customWidth="1"/>
    <col min="10506" max="10506" width="9" style="209" customWidth="1"/>
    <col min="10507" max="10507" width="21.44140625" style="209" customWidth="1"/>
    <col min="10508" max="10740" width="10.88671875" style="209"/>
    <col min="10741" max="10741" width="1.44140625" style="209" customWidth="1"/>
    <col min="10742" max="10742" width="6.33203125" style="209" bestFit="1" customWidth="1"/>
    <col min="10743" max="10743" width="6.109375" style="209" customWidth="1"/>
    <col min="10744" max="10744" width="58.44140625" style="209" customWidth="1"/>
    <col min="10745" max="10745" width="8.33203125" style="209" bestFit="1" customWidth="1"/>
    <col min="10746" max="10746" width="6.109375" style="209" customWidth="1"/>
    <col min="10747" max="10747" width="6.6640625" style="209" customWidth="1"/>
    <col min="10748" max="10748" width="12.44140625" style="209" customWidth="1"/>
    <col min="10749" max="10749" width="9.44140625" style="209" customWidth="1"/>
    <col min="10750" max="10761" width="5.6640625" style="209" customWidth="1"/>
    <col min="10762" max="10762" width="9" style="209" customWidth="1"/>
    <col min="10763" max="10763" width="21.44140625" style="209" customWidth="1"/>
    <col min="10764" max="10996" width="10.88671875" style="209"/>
    <col min="10997" max="10997" width="1.44140625" style="209" customWidth="1"/>
    <col min="10998" max="10998" width="6.33203125" style="209" bestFit="1" customWidth="1"/>
    <col min="10999" max="10999" width="6.109375" style="209" customWidth="1"/>
    <col min="11000" max="11000" width="58.44140625" style="209" customWidth="1"/>
    <col min="11001" max="11001" width="8.33203125" style="209" bestFit="1" customWidth="1"/>
    <col min="11002" max="11002" width="6.109375" style="209" customWidth="1"/>
    <col min="11003" max="11003" width="6.6640625" style="209" customWidth="1"/>
    <col min="11004" max="11004" width="12.44140625" style="209" customWidth="1"/>
    <col min="11005" max="11005" width="9.44140625" style="209" customWidth="1"/>
    <col min="11006" max="11017" width="5.6640625" style="209" customWidth="1"/>
    <col min="11018" max="11018" width="9" style="209" customWidth="1"/>
    <col min="11019" max="11019" width="21.44140625" style="209" customWidth="1"/>
    <col min="11020" max="11252" width="10.88671875" style="209"/>
    <col min="11253" max="11253" width="1.44140625" style="209" customWidth="1"/>
    <col min="11254" max="11254" width="6.33203125" style="209" bestFit="1" customWidth="1"/>
    <col min="11255" max="11255" width="6.109375" style="209" customWidth="1"/>
    <col min="11256" max="11256" width="58.44140625" style="209" customWidth="1"/>
    <col min="11257" max="11257" width="8.33203125" style="209" bestFit="1" customWidth="1"/>
    <col min="11258" max="11258" width="6.109375" style="209" customWidth="1"/>
    <col min="11259" max="11259" width="6.6640625" style="209" customWidth="1"/>
    <col min="11260" max="11260" width="12.44140625" style="209" customWidth="1"/>
    <col min="11261" max="11261" width="9.44140625" style="209" customWidth="1"/>
    <col min="11262" max="11273" width="5.6640625" style="209" customWidth="1"/>
    <col min="11274" max="11274" width="9" style="209" customWidth="1"/>
    <col min="11275" max="11275" width="21.44140625" style="209" customWidth="1"/>
    <col min="11276" max="11508" width="10.88671875" style="209"/>
    <col min="11509" max="11509" width="1.44140625" style="209" customWidth="1"/>
    <col min="11510" max="11510" width="6.33203125" style="209" bestFit="1" customWidth="1"/>
    <col min="11511" max="11511" width="6.109375" style="209" customWidth="1"/>
    <col min="11512" max="11512" width="58.44140625" style="209" customWidth="1"/>
    <col min="11513" max="11513" width="8.33203125" style="209" bestFit="1" customWidth="1"/>
    <col min="11514" max="11514" width="6.109375" style="209" customWidth="1"/>
    <col min="11515" max="11515" width="6.6640625" style="209" customWidth="1"/>
    <col min="11516" max="11516" width="12.44140625" style="209" customWidth="1"/>
    <col min="11517" max="11517" width="9.44140625" style="209" customWidth="1"/>
    <col min="11518" max="11529" width="5.6640625" style="209" customWidth="1"/>
    <col min="11530" max="11530" width="9" style="209" customWidth="1"/>
    <col min="11531" max="11531" width="21.44140625" style="209" customWidth="1"/>
    <col min="11532" max="11764" width="10.88671875" style="209"/>
    <col min="11765" max="11765" width="1.44140625" style="209" customWidth="1"/>
    <col min="11766" max="11766" width="6.33203125" style="209" bestFit="1" customWidth="1"/>
    <col min="11767" max="11767" width="6.109375" style="209" customWidth="1"/>
    <col min="11768" max="11768" width="58.44140625" style="209" customWidth="1"/>
    <col min="11769" max="11769" width="8.33203125" style="209" bestFit="1" customWidth="1"/>
    <col min="11770" max="11770" width="6.109375" style="209" customWidth="1"/>
    <col min="11771" max="11771" width="6.6640625" style="209" customWidth="1"/>
    <col min="11772" max="11772" width="12.44140625" style="209" customWidth="1"/>
    <col min="11773" max="11773" width="9.44140625" style="209" customWidth="1"/>
    <col min="11774" max="11785" width="5.6640625" style="209" customWidth="1"/>
    <col min="11786" max="11786" width="9" style="209" customWidth="1"/>
    <col min="11787" max="11787" width="21.44140625" style="209" customWidth="1"/>
    <col min="11788" max="12020" width="10.88671875" style="209"/>
    <col min="12021" max="12021" width="1.44140625" style="209" customWidth="1"/>
    <col min="12022" max="12022" width="6.33203125" style="209" bestFit="1" customWidth="1"/>
    <col min="12023" max="12023" width="6.109375" style="209" customWidth="1"/>
    <col min="12024" max="12024" width="58.44140625" style="209" customWidth="1"/>
    <col min="12025" max="12025" width="8.33203125" style="209" bestFit="1" customWidth="1"/>
    <col min="12026" max="12026" width="6.109375" style="209" customWidth="1"/>
    <col min="12027" max="12027" width="6.6640625" style="209" customWidth="1"/>
    <col min="12028" max="12028" width="12.44140625" style="209" customWidth="1"/>
    <col min="12029" max="12029" width="9.44140625" style="209" customWidth="1"/>
    <col min="12030" max="12041" width="5.6640625" style="209" customWidth="1"/>
    <col min="12042" max="12042" width="9" style="209" customWidth="1"/>
    <col min="12043" max="12043" width="21.44140625" style="209" customWidth="1"/>
    <col min="12044" max="12276" width="10.88671875" style="209"/>
    <col min="12277" max="12277" width="1.44140625" style="209" customWidth="1"/>
    <col min="12278" max="12278" width="6.33203125" style="209" bestFit="1" customWidth="1"/>
    <col min="12279" max="12279" width="6.109375" style="209" customWidth="1"/>
    <col min="12280" max="12280" width="58.44140625" style="209" customWidth="1"/>
    <col min="12281" max="12281" width="8.33203125" style="209" bestFit="1" customWidth="1"/>
    <col min="12282" max="12282" width="6.109375" style="209" customWidth="1"/>
    <col min="12283" max="12283" width="6.6640625" style="209" customWidth="1"/>
    <col min="12284" max="12284" width="12.44140625" style="209" customWidth="1"/>
    <col min="12285" max="12285" width="9.44140625" style="209" customWidth="1"/>
    <col min="12286" max="12297" width="5.6640625" style="209" customWidth="1"/>
    <col min="12298" max="12298" width="9" style="209" customWidth="1"/>
    <col min="12299" max="12299" width="21.44140625" style="209" customWidth="1"/>
    <col min="12300" max="12532" width="10.88671875" style="209"/>
    <col min="12533" max="12533" width="1.44140625" style="209" customWidth="1"/>
    <col min="12534" max="12534" width="6.33203125" style="209" bestFit="1" customWidth="1"/>
    <col min="12535" max="12535" width="6.109375" style="209" customWidth="1"/>
    <col min="12536" max="12536" width="58.44140625" style="209" customWidth="1"/>
    <col min="12537" max="12537" width="8.33203125" style="209" bestFit="1" customWidth="1"/>
    <col min="12538" max="12538" width="6.109375" style="209" customWidth="1"/>
    <col min="12539" max="12539" width="6.6640625" style="209" customWidth="1"/>
    <col min="12540" max="12540" width="12.44140625" style="209" customWidth="1"/>
    <col min="12541" max="12541" width="9.44140625" style="209" customWidth="1"/>
    <col min="12542" max="12553" width="5.6640625" style="209" customWidth="1"/>
    <col min="12554" max="12554" width="9" style="209" customWidth="1"/>
    <col min="12555" max="12555" width="21.44140625" style="209" customWidth="1"/>
    <col min="12556" max="12788" width="10.88671875" style="209"/>
    <col min="12789" max="12789" width="1.44140625" style="209" customWidth="1"/>
    <col min="12790" max="12790" width="6.33203125" style="209" bestFit="1" customWidth="1"/>
    <col min="12791" max="12791" width="6.109375" style="209" customWidth="1"/>
    <col min="12792" max="12792" width="58.44140625" style="209" customWidth="1"/>
    <col min="12793" max="12793" width="8.33203125" style="209" bestFit="1" customWidth="1"/>
    <col min="12794" max="12794" width="6.109375" style="209" customWidth="1"/>
    <col min="12795" max="12795" width="6.6640625" style="209" customWidth="1"/>
    <col min="12796" max="12796" width="12.44140625" style="209" customWidth="1"/>
    <col min="12797" max="12797" width="9.44140625" style="209" customWidth="1"/>
    <col min="12798" max="12809" width="5.6640625" style="209" customWidth="1"/>
    <col min="12810" max="12810" width="9" style="209" customWidth="1"/>
    <col min="12811" max="12811" width="21.44140625" style="209" customWidth="1"/>
    <col min="12812" max="13044" width="10.88671875" style="209"/>
    <col min="13045" max="13045" width="1.44140625" style="209" customWidth="1"/>
    <col min="13046" max="13046" width="6.33203125" style="209" bestFit="1" customWidth="1"/>
    <col min="13047" max="13047" width="6.109375" style="209" customWidth="1"/>
    <col min="13048" max="13048" width="58.44140625" style="209" customWidth="1"/>
    <col min="13049" max="13049" width="8.33203125" style="209" bestFit="1" customWidth="1"/>
    <col min="13050" max="13050" width="6.109375" style="209" customWidth="1"/>
    <col min="13051" max="13051" width="6.6640625" style="209" customWidth="1"/>
    <col min="13052" max="13052" width="12.44140625" style="209" customWidth="1"/>
    <col min="13053" max="13053" width="9.44140625" style="209" customWidth="1"/>
    <col min="13054" max="13065" width="5.6640625" style="209" customWidth="1"/>
    <col min="13066" max="13066" width="9" style="209" customWidth="1"/>
    <col min="13067" max="13067" width="21.44140625" style="209" customWidth="1"/>
    <col min="13068" max="13300" width="10.88671875" style="209"/>
    <col min="13301" max="13301" width="1.44140625" style="209" customWidth="1"/>
    <col min="13302" max="13302" width="6.33203125" style="209" bestFit="1" customWidth="1"/>
    <col min="13303" max="13303" width="6.109375" style="209" customWidth="1"/>
    <col min="13304" max="13304" width="58.44140625" style="209" customWidth="1"/>
    <col min="13305" max="13305" width="8.33203125" style="209" bestFit="1" customWidth="1"/>
    <col min="13306" max="13306" width="6.109375" style="209" customWidth="1"/>
    <col min="13307" max="13307" width="6.6640625" style="209" customWidth="1"/>
    <col min="13308" max="13308" width="12.44140625" style="209" customWidth="1"/>
    <col min="13309" max="13309" width="9.44140625" style="209" customWidth="1"/>
    <col min="13310" max="13321" width="5.6640625" style="209" customWidth="1"/>
    <col min="13322" max="13322" width="9" style="209" customWidth="1"/>
    <col min="13323" max="13323" width="21.44140625" style="209" customWidth="1"/>
    <col min="13324" max="13556" width="10.88671875" style="209"/>
    <col min="13557" max="13557" width="1.44140625" style="209" customWidth="1"/>
    <col min="13558" max="13558" width="6.33203125" style="209" bestFit="1" customWidth="1"/>
    <col min="13559" max="13559" width="6.109375" style="209" customWidth="1"/>
    <col min="13560" max="13560" width="58.44140625" style="209" customWidth="1"/>
    <col min="13561" max="13561" width="8.33203125" style="209" bestFit="1" customWidth="1"/>
    <col min="13562" max="13562" width="6.109375" style="209" customWidth="1"/>
    <col min="13563" max="13563" width="6.6640625" style="209" customWidth="1"/>
    <col min="13564" max="13564" width="12.44140625" style="209" customWidth="1"/>
    <col min="13565" max="13565" width="9.44140625" style="209" customWidth="1"/>
    <col min="13566" max="13577" width="5.6640625" style="209" customWidth="1"/>
    <col min="13578" max="13578" width="9" style="209" customWidth="1"/>
    <col min="13579" max="13579" width="21.44140625" style="209" customWidth="1"/>
    <col min="13580" max="13812" width="10.88671875" style="209"/>
    <col min="13813" max="13813" width="1.44140625" style="209" customWidth="1"/>
    <col min="13814" max="13814" width="6.33203125" style="209" bestFit="1" customWidth="1"/>
    <col min="13815" max="13815" width="6.109375" style="209" customWidth="1"/>
    <col min="13816" max="13816" width="58.44140625" style="209" customWidth="1"/>
    <col min="13817" max="13817" width="8.33203125" style="209" bestFit="1" customWidth="1"/>
    <col min="13818" max="13818" width="6.109375" style="209" customWidth="1"/>
    <col min="13819" max="13819" width="6.6640625" style="209" customWidth="1"/>
    <col min="13820" max="13820" width="12.44140625" style="209" customWidth="1"/>
    <col min="13821" max="13821" width="9.44140625" style="209" customWidth="1"/>
    <col min="13822" max="13833" width="5.6640625" style="209" customWidth="1"/>
    <col min="13834" max="13834" width="9" style="209" customWidth="1"/>
    <col min="13835" max="13835" width="21.44140625" style="209" customWidth="1"/>
    <col min="13836" max="14068" width="10.88671875" style="209"/>
    <col min="14069" max="14069" width="1.44140625" style="209" customWidth="1"/>
    <col min="14070" max="14070" width="6.33203125" style="209" bestFit="1" customWidth="1"/>
    <col min="14071" max="14071" width="6.109375" style="209" customWidth="1"/>
    <col min="14072" max="14072" width="58.44140625" style="209" customWidth="1"/>
    <col min="14073" max="14073" width="8.33203125" style="209" bestFit="1" customWidth="1"/>
    <col min="14074" max="14074" width="6.109375" style="209" customWidth="1"/>
    <col min="14075" max="14075" width="6.6640625" style="209" customWidth="1"/>
    <col min="14076" max="14076" width="12.44140625" style="209" customWidth="1"/>
    <col min="14077" max="14077" width="9.44140625" style="209" customWidth="1"/>
    <col min="14078" max="14089" width="5.6640625" style="209" customWidth="1"/>
    <col min="14090" max="14090" width="9" style="209" customWidth="1"/>
    <col min="14091" max="14091" width="21.44140625" style="209" customWidth="1"/>
    <col min="14092" max="14324" width="10.88671875" style="209"/>
    <col min="14325" max="14325" width="1.44140625" style="209" customWidth="1"/>
    <col min="14326" max="14326" width="6.33203125" style="209" bestFit="1" customWidth="1"/>
    <col min="14327" max="14327" width="6.109375" style="209" customWidth="1"/>
    <col min="14328" max="14328" width="58.44140625" style="209" customWidth="1"/>
    <col min="14329" max="14329" width="8.33203125" style="209" bestFit="1" customWidth="1"/>
    <col min="14330" max="14330" width="6.109375" style="209" customWidth="1"/>
    <col min="14331" max="14331" width="6.6640625" style="209" customWidth="1"/>
    <col min="14332" max="14332" width="12.44140625" style="209" customWidth="1"/>
    <col min="14333" max="14333" width="9.44140625" style="209" customWidth="1"/>
    <col min="14334" max="14345" width="5.6640625" style="209" customWidth="1"/>
    <col min="14346" max="14346" width="9" style="209" customWidth="1"/>
    <col min="14347" max="14347" width="21.44140625" style="209" customWidth="1"/>
    <col min="14348" max="14580" width="10.88671875" style="209"/>
    <col min="14581" max="14581" width="1.44140625" style="209" customWidth="1"/>
    <col min="14582" max="14582" width="6.33203125" style="209" bestFit="1" customWidth="1"/>
    <col min="14583" max="14583" width="6.109375" style="209" customWidth="1"/>
    <col min="14584" max="14584" width="58.44140625" style="209" customWidth="1"/>
    <col min="14585" max="14585" width="8.33203125" style="209" bestFit="1" customWidth="1"/>
    <col min="14586" max="14586" width="6.109375" style="209" customWidth="1"/>
    <col min="14587" max="14587" width="6.6640625" style="209" customWidth="1"/>
    <col min="14588" max="14588" width="12.44140625" style="209" customWidth="1"/>
    <col min="14589" max="14589" width="9.44140625" style="209" customWidth="1"/>
    <col min="14590" max="14601" width="5.6640625" style="209" customWidth="1"/>
    <col min="14602" max="14602" width="9" style="209" customWidth="1"/>
    <col min="14603" max="14603" width="21.44140625" style="209" customWidth="1"/>
    <col min="14604" max="14836" width="10.88671875" style="209"/>
    <col min="14837" max="14837" width="1.44140625" style="209" customWidth="1"/>
    <col min="14838" max="14838" width="6.33203125" style="209" bestFit="1" customWidth="1"/>
    <col min="14839" max="14839" width="6.109375" style="209" customWidth="1"/>
    <col min="14840" max="14840" width="58.44140625" style="209" customWidth="1"/>
    <col min="14841" max="14841" width="8.33203125" style="209" bestFit="1" customWidth="1"/>
    <col min="14842" max="14842" width="6.109375" style="209" customWidth="1"/>
    <col min="14843" max="14843" width="6.6640625" style="209" customWidth="1"/>
    <col min="14844" max="14844" width="12.44140625" style="209" customWidth="1"/>
    <col min="14845" max="14845" width="9.44140625" style="209" customWidth="1"/>
    <col min="14846" max="14857" width="5.6640625" style="209" customWidth="1"/>
    <col min="14858" max="14858" width="9" style="209" customWidth="1"/>
    <col min="14859" max="14859" width="21.44140625" style="209" customWidth="1"/>
    <col min="14860" max="15092" width="10.88671875" style="209"/>
    <col min="15093" max="15093" width="1.44140625" style="209" customWidth="1"/>
    <col min="15094" max="15094" width="6.33203125" style="209" bestFit="1" customWidth="1"/>
    <col min="15095" max="15095" width="6.109375" style="209" customWidth="1"/>
    <col min="15096" max="15096" width="58.44140625" style="209" customWidth="1"/>
    <col min="15097" max="15097" width="8.33203125" style="209" bestFit="1" customWidth="1"/>
    <col min="15098" max="15098" width="6.109375" style="209" customWidth="1"/>
    <col min="15099" max="15099" width="6.6640625" style="209" customWidth="1"/>
    <col min="15100" max="15100" width="12.44140625" style="209" customWidth="1"/>
    <col min="15101" max="15101" width="9.44140625" style="209" customWidth="1"/>
    <col min="15102" max="15113" width="5.6640625" style="209" customWidth="1"/>
    <col min="15114" max="15114" width="9" style="209" customWidth="1"/>
    <col min="15115" max="15115" width="21.44140625" style="209" customWidth="1"/>
    <col min="15116" max="15348" width="10.88671875" style="209"/>
    <col min="15349" max="15349" width="1.44140625" style="209" customWidth="1"/>
    <col min="15350" max="15350" width="6.33203125" style="209" bestFit="1" customWidth="1"/>
    <col min="15351" max="15351" width="6.109375" style="209" customWidth="1"/>
    <col min="15352" max="15352" width="58.44140625" style="209" customWidth="1"/>
    <col min="15353" max="15353" width="8.33203125" style="209" bestFit="1" customWidth="1"/>
    <col min="15354" max="15354" width="6.109375" style="209" customWidth="1"/>
    <col min="15355" max="15355" width="6.6640625" style="209" customWidth="1"/>
    <col min="15356" max="15356" width="12.44140625" style="209" customWidth="1"/>
    <col min="15357" max="15357" width="9.44140625" style="209" customWidth="1"/>
    <col min="15358" max="15369" width="5.6640625" style="209" customWidth="1"/>
    <col min="15370" max="15370" width="9" style="209" customWidth="1"/>
    <col min="15371" max="15371" width="21.44140625" style="209" customWidth="1"/>
    <col min="15372" max="15604" width="10.88671875" style="209"/>
    <col min="15605" max="15605" width="1.44140625" style="209" customWidth="1"/>
    <col min="15606" max="15606" width="6.33203125" style="209" bestFit="1" customWidth="1"/>
    <col min="15607" max="15607" width="6.109375" style="209" customWidth="1"/>
    <col min="15608" max="15608" width="58.44140625" style="209" customWidth="1"/>
    <col min="15609" max="15609" width="8.33203125" style="209" bestFit="1" customWidth="1"/>
    <col min="15610" max="15610" width="6.109375" style="209" customWidth="1"/>
    <col min="15611" max="15611" width="6.6640625" style="209" customWidth="1"/>
    <col min="15612" max="15612" width="12.44140625" style="209" customWidth="1"/>
    <col min="15613" max="15613" width="9.44140625" style="209" customWidth="1"/>
    <col min="15614" max="15625" width="5.6640625" style="209" customWidth="1"/>
    <col min="15626" max="15626" width="9" style="209" customWidth="1"/>
    <col min="15627" max="15627" width="21.44140625" style="209" customWidth="1"/>
    <col min="15628" max="15860" width="10.88671875" style="209"/>
    <col min="15861" max="15861" width="1.44140625" style="209" customWidth="1"/>
    <col min="15862" max="15862" width="6.33203125" style="209" bestFit="1" customWidth="1"/>
    <col min="15863" max="15863" width="6.109375" style="209" customWidth="1"/>
    <col min="15864" max="15864" width="58.44140625" style="209" customWidth="1"/>
    <col min="15865" max="15865" width="8.33203125" style="209" bestFit="1" customWidth="1"/>
    <col min="15866" max="15866" width="6.109375" style="209" customWidth="1"/>
    <col min="15867" max="15867" width="6.6640625" style="209" customWidth="1"/>
    <col min="15868" max="15868" width="12.44140625" style="209" customWidth="1"/>
    <col min="15869" max="15869" width="9.44140625" style="209" customWidth="1"/>
    <col min="15870" max="15881" width="5.6640625" style="209" customWidth="1"/>
    <col min="15882" max="15882" width="9" style="209" customWidth="1"/>
    <col min="15883" max="15883" width="21.44140625" style="209" customWidth="1"/>
    <col min="15884" max="16116" width="10.88671875" style="209"/>
    <col min="16117" max="16117" width="1.44140625" style="209" customWidth="1"/>
    <col min="16118" max="16118" width="6.33203125" style="209" bestFit="1" customWidth="1"/>
    <col min="16119" max="16119" width="6.109375" style="209" customWidth="1"/>
    <col min="16120" max="16120" width="58.44140625" style="209" customWidth="1"/>
    <col min="16121" max="16121" width="8.33203125" style="209" bestFit="1" customWidth="1"/>
    <col min="16122" max="16122" width="6.109375" style="209" customWidth="1"/>
    <col min="16123" max="16123" width="6.6640625" style="209" customWidth="1"/>
    <col min="16124" max="16124" width="12.44140625" style="209" customWidth="1"/>
    <col min="16125" max="16125" width="9.44140625" style="209" customWidth="1"/>
    <col min="16126" max="16137" width="5.6640625" style="209" customWidth="1"/>
    <col min="16138" max="16138" width="9" style="209" customWidth="1"/>
    <col min="16139" max="16139" width="21.44140625" style="209" customWidth="1"/>
    <col min="16140" max="16372" width="10.88671875" style="209"/>
    <col min="16373" max="16381" width="11.44140625" style="209" customWidth="1"/>
    <col min="16382" max="16384" width="11.44140625" style="209"/>
  </cols>
  <sheetData>
    <row r="1" spans="1:18" ht="21.9" customHeight="1" thickBot="1" x14ac:dyDescent="0.3"/>
    <row r="2" spans="1:18" ht="20.100000000000001" customHeight="1" x14ac:dyDescent="0.25">
      <c r="B2" s="523" t="s">
        <v>137</v>
      </c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732"/>
      <c r="N2" s="733"/>
    </row>
    <row r="3" spans="1:18" ht="20.100000000000001" customHeight="1" x14ac:dyDescent="0.25">
      <c r="B3" s="526" t="s">
        <v>1</v>
      </c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734"/>
      <c r="N3" s="735"/>
    </row>
    <row r="4" spans="1:18" ht="20.100000000000001" customHeight="1" x14ac:dyDescent="0.25">
      <c r="B4" s="526" t="s">
        <v>0</v>
      </c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734"/>
      <c r="N4" s="735"/>
    </row>
    <row r="5" spans="1:18" ht="20.100000000000001" customHeight="1" thickBot="1" x14ac:dyDescent="0.3">
      <c r="B5" s="529" t="s">
        <v>138</v>
      </c>
      <c r="C5" s="530"/>
      <c r="D5" s="530"/>
      <c r="E5" s="530"/>
      <c r="F5" s="530"/>
      <c r="G5" s="530"/>
      <c r="H5" s="530"/>
      <c r="I5" s="530"/>
      <c r="J5" s="530"/>
      <c r="K5" s="530"/>
      <c r="L5" s="530"/>
      <c r="M5" s="736" t="s">
        <v>1</v>
      </c>
      <c r="N5" s="737"/>
    </row>
    <row r="6" spans="1:18" ht="66" customHeight="1" thickBot="1" x14ac:dyDescent="0.3">
      <c r="B6" s="722" t="s">
        <v>242</v>
      </c>
      <c r="C6" s="723"/>
      <c r="D6" s="724" t="s">
        <v>408</v>
      </c>
      <c r="E6" s="725"/>
      <c r="F6" s="725"/>
      <c r="G6" s="725"/>
      <c r="H6" s="725"/>
      <c r="I6" s="725"/>
      <c r="J6" s="725"/>
      <c r="K6" s="725"/>
      <c r="L6" s="725"/>
      <c r="M6" s="725"/>
      <c r="N6" s="726"/>
    </row>
    <row r="7" spans="1:18" x14ac:dyDescent="0.25"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2"/>
    </row>
    <row r="8" spans="1:18" ht="15" customHeight="1" x14ac:dyDescent="0.25">
      <c r="B8" s="684" t="s">
        <v>306</v>
      </c>
      <c r="C8" s="685"/>
      <c r="D8" s="685"/>
      <c r="E8" s="685"/>
      <c r="F8" s="685"/>
      <c r="G8" s="685"/>
      <c r="H8" s="685"/>
      <c r="I8" s="685"/>
      <c r="J8" s="685"/>
      <c r="K8" s="685"/>
      <c r="L8" s="685"/>
      <c r="M8" s="685"/>
      <c r="N8" s="727"/>
    </row>
    <row r="9" spans="1:18" x14ac:dyDescent="0.25"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</row>
    <row r="10" spans="1:18" x14ac:dyDescent="0.25">
      <c r="B10" s="214"/>
      <c r="C10" s="215"/>
      <c r="D10" s="728" t="s">
        <v>307</v>
      </c>
      <c r="E10" s="728"/>
      <c r="F10" s="216">
        <v>4</v>
      </c>
      <c r="G10" s="729" t="s">
        <v>63</v>
      </c>
      <c r="H10" s="730"/>
      <c r="I10" s="217"/>
      <c r="J10" s="218"/>
      <c r="K10" s="218"/>
      <c r="L10" s="218"/>
      <c r="M10" s="731"/>
      <c r="N10" s="731"/>
    </row>
    <row r="11" spans="1:18" ht="14.4" thickBot="1" x14ac:dyDescent="0.3"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4"/>
      <c r="N11" s="214"/>
    </row>
    <row r="12" spans="1:18" ht="20.100000000000001" customHeight="1" x14ac:dyDescent="0.25">
      <c r="B12" s="718" t="s">
        <v>308</v>
      </c>
      <c r="C12" s="720" t="s">
        <v>6</v>
      </c>
      <c r="D12" s="720" t="s">
        <v>309</v>
      </c>
      <c r="E12" s="720"/>
      <c r="F12" s="720" t="s">
        <v>145</v>
      </c>
      <c r="G12" s="712" t="s">
        <v>310</v>
      </c>
      <c r="H12" s="712" t="s">
        <v>311</v>
      </c>
      <c r="I12" s="219" t="s">
        <v>312</v>
      </c>
      <c r="J12" s="710" t="s">
        <v>332</v>
      </c>
      <c r="K12" s="711"/>
      <c r="L12" s="711"/>
      <c r="M12" s="712" t="s">
        <v>313</v>
      </c>
      <c r="N12" s="714" t="s">
        <v>314</v>
      </c>
    </row>
    <row r="13" spans="1:18" ht="20.100000000000001" customHeight="1" thickBot="1" x14ac:dyDescent="0.3">
      <c r="B13" s="719"/>
      <c r="C13" s="721"/>
      <c r="D13" s="220" t="s">
        <v>315</v>
      </c>
      <c r="E13" s="221" t="s">
        <v>316</v>
      </c>
      <c r="F13" s="721"/>
      <c r="G13" s="721"/>
      <c r="H13" s="713"/>
      <c r="I13" s="222">
        <v>1</v>
      </c>
      <c r="J13" s="222">
        <v>2</v>
      </c>
      <c r="K13" s="222">
        <v>3</v>
      </c>
      <c r="L13" s="222">
        <v>4</v>
      </c>
      <c r="M13" s="713"/>
      <c r="N13" s="715"/>
    </row>
    <row r="14" spans="1:18" x14ac:dyDescent="0.25">
      <c r="B14" s="223">
        <v>1</v>
      </c>
      <c r="C14" s="224" t="s">
        <v>317</v>
      </c>
      <c r="D14" s="225"/>
      <c r="E14" s="225"/>
      <c r="F14" s="226"/>
      <c r="G14" s="227"/>
      <c r="H14" s="227"/>
      <c r="I14" s="227"/>
      <c r="J14" s="227"/>
      <c r="K14" s="227"/>
      <c r="L14" s="227"/>
      <c r="M14" s="227"/>
      <c r="N14" s="228"/>
    </row>
    <row r="15" spans="1:18" x14ac:dyDescent="0.25">
      <c r="A15" s="238"/>
      <c r="B15" s="239"/>
      <c r="C15" s="240" t="s">
        <v>318</v>
      </c>
      <c r="D15" s="241"/>
      <c r="E15" s="242"/>
      <c r="F15" s="242"/>
      <c r="G15" s="243"/>
      <c r="H15" s="243"/>
      <c r="I15" s="243"/>
      <c r="J15" s="243"/>
      <c r="K15" s="243"/>
      <c r="L15" s="243"/>
      <c r="M15" s="236"/>
      <c r="N15" s="244"/>
    </row>
    <row r="16" spans="1:18" ht="26.4" x14ac:dyDescent="0.25">
      <c r="A16" s="238">
        <v>9455</v>
      </c>
      <c r="B16" s="229">
        <v>1.2</v>
      </c>
      <c r="C16" s="245" t="s">
        <v>152</v>
      </c>
      <c r="D16" s="230" t="s">
        <v>153</v>
      </c>
      <c r="E16" s="231">
        <v>1</v>
      </c>
      <c r="F16" s="232"/>
      <c r="G16" s="233">
        <v>1160000</v>
      </c>
      <c r="H16" s="234">
        <v>1.6479758620689655</v>
      </c>
      <c r="I16" s="235">
        <v>0.5</v>
      </c>
      <c r="J16" s="235">
        <v>0.3</v>
      </c>
      <c r="K16" s="235">
        <v>0.3</v>
      </c>
      <c r="L16" s="235">
        <v>0</v>
      </c>
      <c r="M16" s="236">
        <f>(SUM(I16:L16))*E16</f>
        <v>1.1000000000000001</v>
      </c>
      <c r="N16" s="237">
        <f>ROUND((G16*H16*M16),0)</f>
        <v>2102817</v>
      </c>
      <c r="Q16" s="418">
        <v>1911652</v>
      </c>
      <c r="R16" s="419">
        <f>+Q16/G16</f>
        <v>1.6479758620689655</v>
      </c>
    </row>
    <row r="17" spans="1:17" x14ac:dyDescent="0.25">
      <c r="A17" s="238"/>
      <c r="B17" s="229"/>
      <c r="C17" s="246" t="s">
        <v>319</v>
      </c>
      <c r="D17" s="247"/>
      <c r="E17" s="231"/>
      <c r="F17" s="232"/>
      <c r="H17" s="234"/>
      <c r="I17" s="235"/>
      <c r="J17" s="235"/>
      <c r="K17" s="235"/>
      <c r="L17" s="235"/>
      <c r="M17" s="236"/>
      <c r="N17" s="248"/>
    </row>
    <row r="18" spans="1:17" ht="26.4" x14ac:dyDescent="0.25">
      <c r="A18" s="238">
        <v>9455</v>
      </c>
      <c r="B18" s="229">
        <v>1.3</v>
      </c>
      <c r="C18" s="245" t="s">
        <v>152</v>
      </c>
      <c r="D18" s="230" t="s">
        <v>153</v>
      </c>
      <c r="E18" s="231">
        <v>3</v>
      </c>
      <c r="F18" s="232"/>
      <c r="G18" s="233">
        <v>1160000</v>
      </c>
      <c r="H18" s="234">
        <v>1.6479758620689655</v>
      </c>
      <c r="I18" s="235">
        <v>0</v>
      </c>
      <c r="J18" s="235">
        <v>0.3</v>
      </c>
      <c r="K18" s="235">
        <v>0.3</v>
      </c>
      <c r="L18" s="235">
        <v>0.3</v>
      </c>
      <c r="M18" s="236">
        <f>(SUM(I18:L18))*E18</f>
        <v>2.6999999999999997</v>
      </c>
      <c r="N18" s="237">
        <f>ROUND((G18*H18*M18),0)</f>
        <v>5161460</v>
      </c>
    </row>
    <row r="19" spans="1:17" ht="15" customHeight="1" x14ac:dyDescent="0.25">
      <c r="B19" s="249"/>
      <c r="C19" s="250"/>
      <c r="D19" s="251"/>
      <c r="E19" s="252"/>
      <c r="F19" s="253"/>
      <c r="G19" s="254"/>
      <c r="H19" s="254"/>
      <c r="I19" s="254"/>
      <c r="J19" s="254"/>
      <c r="K19" s="254"/>
      <c r="L19" s="254"/>
      <c r="M19" s="255" t="s">
        <v>320</v>
      </c>
      <c r="N19" s="256">
        <f>SUM(N15:N18)</f>
        <v>7264277</v>
      </c>
    </row>
    <row r="20" spans="1:17" x14ac:dyDescent="0.25">
      <c r="B20" s="223">
        <v>2</v>
      </c>
      <c r="C20" s="257" t="s">
        <v>321</v>
      </c>
      <c r="D20" s="258"/>
      <c r="E20" s="258"/>
      <c r="F20" s="259"/>
      <c r="G20" s="260"/>
      <c r="H20" s="260"/>
      <c r="I20" s="260"/>
      <c r="J20" s="260"/>
      <c r="K20" s="260"/>
      <c r="L20" s="260"/>
      <c r="M20" s="261"/>
      <c r="N20" s="266"/>
    </row>
    <row r="21" spans="1:17" ht="59.1" customHeight="1" x14ac:dyDescent="0.25">
      <c r="A21" s="238">
        <v>4928</v>
      </c>
      <c r="B21" s="229">
        <v>2.1</v>
      </c>
      <c r="C21" s="262" t="s">
        <v>322</v>
      </c>
      <c r="D21" s="263" t="s">
        <v>202</v>
      </c>
      <c r="E21" s="267">
        <v>3</v>
      </c>
      <c r="F21" s="247"/>
      <c r="G21" s="264">
        <v>8482</v>
      </c>
      <c r="H21" s="264"/>
      <c r="I21" s="235"/>
      <c r="J21" s="235">
        <v>1</v>
      </c>
      <c r="K21" s="235">
        <v>1</v>
      </c>
      <c r="L21" s="235">
        <v>1</v>
      </c>
      <c r="M21" s="236">
        <f>(SUM(I21:L21))*E21</f>
        <v>9</v>
      </c>
      <c r="N21" s="265">
        <f>ROUND((M21*G21),0)</f>
        <v>76338</v>
      </c>
    </row>
    <row r="22" spans="1:17" ht="26.4" x14ac:dyDescent="0.25">
      <c r="A22" s="238">
        <v>6178</v>
      </c>
      <c r="B22" s="229">
        <v>2.2000000000000002</v>
      </c>
      <c r="C22" s="262" t="s">
        <v>323</v>
      </c>
      <c r="D22" s="263" t="s">
        <v>202</v>
      </c>
      <c r="E22" s="267">
        <v>3</v>
      </c>
      <c r="F22" s="247"/>
      <c r="G22" s="264">
        <v>14641</v>
      </c>
      <c r="H22" s="264"/>
      <c r="I22" s="235"/>
      <c r="J22" s="235">
        <v>1</v>
      </c>
      <c r="K22" s="235">
        <v>1</v>
      </c>
      <c r="L22" s="235">
        <v>1</v>
      </c>
      <c r="M22" s="236">
        <f>(SUM(I22:L22))*E22</f>
        <v>9</v>
      </c>
      <c r="N22" s="265">
        <f>ROUND((M22*G22),0)</f>
        <v>131769</v>
      </c>
    </row>
    <row r="23" spans="1:17" x14ac:dyDescent="0.25">
      <c r="A23" s="238">
        <v>6181</v>
      </c>
      <c r="B23" s="229">
        <v>2.2999999999999998</v>
      </c>
      <c r="C23" s="262" t="s">
        <v>324</v>
      </c>
      <c r="D23" s="263" t="s">
        <v>202</v>
      </c>
      <c r="E23" s="267">
        <v>3</v>
      </c>
      <c r="F23" s="247"/>
      <c r="G23" s="264">
        <v>2470</v>
      </c>
      <c r="H23" s="264"/>
      <c r="I23" s="235"/>
      <c r="J23" s="235">
        <v>1</v>
      </c>
      <c r="K23" s="235">
        <v>1</v>
      </c>
      <c r="L23" s="235">
        <v>1</v>
      </c>
      <c r="M23" s="236">
        <f>(SUM(I23:L23))*E23</f>
        <v>9</v>
      </c>
      <c r="N23" s="237">
        <f>ROUND(M23*G23,0)</f>
        <v>22230</v>
      </c>
    </row>
    <row r="24" spans="1:17" x14ac:dyDescent="0.25">
      <c r="A24" s="238">
        <v>6186</v>
      </c>
      <c r="B24" s="229">
        <v>2.4</v>
      </c>
      <c r="C24" s="262" t="s">
        <v>325</v>
      </c>
      <c r="D24" s="263" t="s">
        <v>202</v>
      </c>
      <c r="E24" s="267">
        <v>3</v>
      </c>
      <c r="F24" s="247"/>
      <c r="G24" s="264">
        <v>15620</v>
      </c>
      <c r="H24" s="264"/>
      <c r="I24" s="235"/>
      <c r="J24" s="235">
        <v>1</v>
      </c>
      <c r="K24" s="235">
        <v>1</v>
      </c>
      <c r="L24" s="235">
        <v>1</v>
      </c>
      <c r="M24" s="236">
        <f>(SUM(I24:L24))*E24</f>
        <v>9</v>
      </c>
      <c r="N24" s="237">
        <f>ROUND(M24*G24,0)</f>
        <v>140580</v>
      </c>
    </row>
    <row r="25" spans="1:17" s="269" customFormat="1" x14ac:dyDescent="0.25">
      <c r="A25" s="238">
        <v>7555</v>
      </c>
      <c r="B25" s="229">
        <v>2.5</v>
      </c>
      <c r="C25" s="262" t="s">
        <v>326</v>
      </c>
      <c r="D25" s="263" t="s">
        <v>15</v>
      </c>
      <c r="E25" s="267">
        <v>5</v>
      </c>
      <c r="F25" s="247"/>
      <c r="G25" s="264">
        <v>37188</v>
      </c>
      <c r="H25" s="264"/>
      <c r="I25" s="235"/>
      <c r="J25" s="235">
        <v>1</v>
      </c>
      <c r="K25" s="235">
        <v>1</v>
      </c>
      <c r="L25" s="235">
        <v>1</v>
      </c>
      <c r="M25" s="236">
        <f>(SUM(I25:L25))*E25</f>
        <v>15</v>
      </c>
      <c r="N25" s="237">
        <f>ROUND(M25*G25,0)</f>
        <v>557820</v>
      </c>
      <c r="O25" s="268"/>
    </row>
    <row r="26" spans="1:17" ht="14.4" thickBot="1" x14ac:dyDescent="0.3">
      <c r="B26" s="270"/>
      <c r="C26" s="271"/>
      <c r="D26" s="272"/>
      <c r="E26" s="273"/>
      <c r="F26" s="274"/>
      <c r="G26" s="275"/>
      <c r="H26" s="275"/>
      <c r="I26" s="275"/>
      <c r="J26" s="275"/>
      <c r="K26" s="275"/>
      <c r="L26" s="275"/>
      <c r="M26" s="271" t="s">
        <v>327</v>
      </c>
      <c r="N26" s="276">
        <f>SUM(N20:N25)</f>
        <v>928737</v>
      </c>
    </row>
    <row r="27" spans="1:17" x14ac:dyDescent="0.25">
      <c r="B27" s="277"/>
      <c r="C27" s="278"/>
      <c r="D27" s="279"/>
      <c r="E27" s="279"/>
      <c r="F27" s="280"/>
      <c r="G27" s="281"/>
      <c r="H27" s="281"/>
      <c r="I27" s="281"/>
      <c r="J27" s="281"/>
      <c r="K27" s="281"/>
      <c r="L27" s="281"/>
      <c r="M27" s="281"/>
      <c r="N27" s="282"/>
    </row>
    <row r="28" spans="1:17" x14ac:dyDescent="0.25">
      <c r="B28" s="277"/>
      <c r="C28" s="278"/>
      <c r="D28" s="279"/>
      <c r="E28" s="279"/>
      <c r="F28" s="280"/>
      <c r="G28" s="708" t="s">
        <v>328</v>
      </c>
      <c r="H28" s="709"/>
      <c r="I28" s="283"/>
      <c r="J28" s="283"/>
      <c r="K28" s="283"/>
      <c r="L28" s="283"/>
      <c r="M28" s="284"/>
      <c r="N28" s="285">
        <f>N19+N26</f>
        <v>8193014</v>
      </c>
    </row>
    <row r="29" spans="1:17" x14ac:dyDescent="0.25">
      <c r="B29" s="277"/>
      <c r="C29" s="278"/>
      <c r="D29" s="279"/>
      <c r="E29" s="279"/>
      <c r="F29" s="280"/>
      <c r="G29" s="716" t="s">
        <v>329</v>
      </c>
      <c r="H29" s="717"/>
      <c r="I29" s="286"/>
      <c r="J29" s="286"/>
      <c r="K29" s="286"/>
      <c r="L29" s="286"/>
      <c r="M29" s="287">
        <f>+'AIU-PMT'!L30</f>
        <v>0.14590001188817692</v>
      </c>
      <c r="N29" s="285">
        <f>ROUND((N28*M29),0)</f>
        <v>1195361</v>
      </c>
    </row>
    <row r="30" spans="1:17" ht="15.6" x14ac:dyDescent="0.25">
      <c r="B30" s="288"/>
      <c r="C30" s="214"/>
      <c r="D30" s="288"/>
      <c r="E30" s="288"/>
      <c r="F30" s="288"/>
      <c r="G30" s="708" t="s">
        <v>10</v>
      </c>
      <c r="H30" s="709"/>
      <c r="I30" s="283"/>
      <c r="J30" s="283"/>
      <c r="K30" s="283"/>
      <c r="L30" s="283"/>
      <c r="M30" s="284"/>
      <c r="N30" s="289">
        <f>N28+N29</f>
        <v>9388375</v>
      </c>
      <c r="Q30" s="344"/>
    </row>
    <row r="31" spans="1:17" ht="15.6" x14ac:dyDescent="0.25">
      <c r="B31" s="288"/>
      <c r="C31" s="214"/>
      <c r="D31" s="288"/>
      <c r="E31" s="288"/>
      <c r="F31" s="288"/>
      <c r="G31" s="708" t="s">
        <v>240</v>
      </c>
      <c r="H31" s="709"/>
      <c r="I31" s="283"/>
      <c r="J31" s="283"/>
      <c r="K31" s="283"/>
      <c r="L31" s="283"/>
      <c r="M31" s="283"/>
      <c r="N31" s="290">
        <f>+'AIU OBRA'!E18</f>
        <v>630446858</v>
      </c>
    </row>
    <row r="32" spans="1:17" ht="15.6" x14ac:dyDescent="0.3">
      <c r="G32" s="291" t="s">
        <v>330</v>
      </c>
      <c r="H32" s="292"/>
      <c r="I32" s="292"/>
      <c r="J32" s="292"/>
      <c r="K32" s="292"/>
      <c r="L32" s="292"/>
      <c r="M32" s="293"/>
      <c r="N32" s="294">
        <f>+N30/N31</f>
        <v>1.4891619937298506E-2</v>
      </c>
      <c r="O32" s="295"/>
    </row>
    <row r="33" spans="14:14" x14ac:dyDescent="0.25">
      <c r="N33" s="296"/>
    </row>
  </sheetData>
  <mergeCells count="25">
    <mergeCell ref="B2:L2"/>
    <mergeCell ref="M2:N4"/>
    <mergeCell ref="B3:L3"/>
    <mergeCell ref="B4:L4"/>
    <mergeCell ref="B5:L5"/>
    <mergeCell ref="M5:N5"/>
    <mergeCell ref="B6:C6"/>
    <mergeCell ref="D6:N6"/>
    <mergeCell ref="B8:N8"/>
    <mergeCell ref="D10:E10"/>
    <mergeCell ref="G10:H10"/>
    <mergeCell ref="M10:N10"/>
    <mergeCell ref="B12:B13"/>
    <mergeCell ref="C12:C13"/>
    <mergeCell ref="D12:E12"/>
    <mergeCell ref="F12:F13"/>
    <mergeCell ref="G12:G13"/>
    <mergeCell ref="G31:H31"/>
    <mergeCell ref="J12:L12"/>
    <mergeCell ref="M12:M13"/>
    <mergeCell ref="N12:N13"/>
    <mergeCell ref="G28:H28"/>
    <mergeCell ref="G29:H29"/>
    <mergeCell ref="G30:H30"/>
    <mergeCell ref="H12:H13"/>
  </mergeCells>
  <pageMargins left="0.7" right="0.7" top="0.75" bottom="0.75" header="0.3" footer="0.3"/>
  <pageSetup orientation="portrait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31"/>
  <sheetViews>
    <sheetView topLeftCell="B1" zoomScale="145" zoomScaleNormal="145" workbookViewId="0">
      <selection activeCell="M11" sqref="M11"/>
    </sheetView>
  </sheetViews>
  <sheetFormatPr baseColWidth="10" defaultColWidth="11.44140625" defaultRowHeight="13.2" x14ac:dyDescent="0.3"/>
  <cols>
    <col min="1" max="1" width="7.109375" style="165" bestFit="1" customWidth="1"/>
    <col min="2" max="2" width="5.33203125" style="165" bestFit="1" customWidth="1"/>
    <col min="3" max="3" width="43.6640625" style="166" customWidth="1"/>
    <col min="4" max="4" width="13.44140625" style="166" customWidth="1"/>
    <col min="5" max="5" width="10.109375" style="166" customWidth="1"/>
    <col min="6" max="6" width="10" style="166" customWidth="1"/>
    <col min="7" max="7" width="6.109375" style="166" bestFit="1" customWidth="1"/>
    <col min="8" max="8" width="4.6640625" style="166" customWidth="1"/>
    <col min="9" max="9" width="14.88671875" style="166" bestFit="1" customWidth="1"/>
    <col min="10" max="10" width="12.88671875" style="166" bestFit="1" customWidth="1"/>
    <col min="11" max="11" width="7.6640625" style="166" customWidth="1"/>
    <col min="12" max="12" width="18" style="166" customWidth="1"/>
    <col min="13" max="13" width="16" style="166" customWidth="1"/>
    <col min="14" max="14" width="15.109375" style="166" bestFit="1" customWidth="1"/>
    <col min="15" max="15" width="14.109375" style="166" bestFit="1" customWidth="1"/>
    <col min="16" max="255" width="10.88671875" style="166"/>
    <col min="256" max="256" width="7.109375" style="166" bestFit="1" customWidth="1"/>
    <col min="257" max="257" width="5.33203125" style="166" bestFit="1" customWidth="1"/>
    <col min="258" max="258" width="43.6640625" style="166" customWidth="1"/>
    <col min="259" max="259" width="13.44140625" style="166" customWidth="1"/>
    <col min="260" max="260" width="10.109375" style="166" customWidth="1"/>
    <col min="261" max="261" width="10" style="166" customWidth="1"/>
    <col min="262" max="262" width="6.109375" style="166" bestFit="1" customWidth="1"/>
    <col min="263" max="263" width="4.6640625" style="166" customWidth="1"/>
    <col min="264" max="264" width="14.88671875" style="166" bestFit="1" customWidth="1"/>
    <col min="265" max="265" width="12.88671875" style="166" bestFit="1" customWidth="1"/>
    <col min="266" max="266" width="7.6640625" style="166" customWidth="1"/>
    <col min="267" max="267" width="18" style="166" customWidth="1"/>
    <col min="268" max="268" width="8.33203125" style="166" customWidth="1"/>
    <col min="269" max="269" width="16" style="166" customWidth="1"/>
    <col min="270" max="270" width="15.109375" style="166" bestFit="1" customWidth="1"/>
    <col min="271" max="271" width="14.109375" style="166" bestFit="1" customWidth="1"/>
    <col min="272" max="511" width="10.88671875" style="166"/>
    <col min="512" max="512" width="7.109375" style="166" bestFit="1" customWidth="1"/>
    <col min="513" max="513" width="5.33203125" style="166" bestFit="1" customWidth="1"/>
    <col min="514" max="514" width="43.6640625" style="166" customWidth="1"/>
    <col min="515" max="515" width="13.44140625" style="166" customWidth="1"/>
    <col min="516" max="516" width="10.109375" style="166" customWidth="1"/>
    <col min="517" max="517" width="10" style="166" customWidth="1"/>
    <col min="518" max="518" width="6.109375" style="166" bestFit="1" customWidth="1"/>
    <col min="519" max="519" width="4.6640625" style="166" customWidth="1"/>
    <col min="520" max="520" width="14.88671875" style="166" bestFit="1" customWidth="1"/>
    <col min="521" max="521" width="12.88671875" style="166" bestFit="1" customWidth="1"/>
    <col min="522" max="522" width="7.6640625" style="166" customWidth="1"/>
    <col min="523" max="523" width="18" style="166" customWidth="1"/>
    <col min="524" max="524" width="8.33203125" style="166" customWidth="1"/>
    <col min="525" max="525" width="16" style="166" customWidth="1"/>
    <col min="526" max="526" width="15.109375" style="166" bestFit="1" customWidth="1"/>
    <col min="527" max="527" width="14.109375" style="166" bestFit="1" customWidth="1"/>
    <col min="528" max="767" width="10.88671875" style="166"/>
    <col min="768" max="768" width="7.109375" style="166" bestFit="1" customWidth="1"/>
    <col min="769" max="769" width="5.33203125" style="166" bestFit="1" customWidth="1"/>
    <col min="770" max="770" width="43.6640625" style="166" customWidth="1"/>
    <col min="771" max="771" width="13.44140625" style="166" customWidth="1"/>
    <col min="772" max="772" width="10.109375" style="166" customWidth="1"/>
    <col min="773" max="773" width="10" style="166" customWidth="1"/>
    <col min="774" max="774" width="6.109375" style="166" bestFit="1" customWidth="1"/>
    <col min="775" max="775" width="4.6640625" style="166" customWidth="1"/>
    <col min="776" max="776" width="14.88671875" style="166" bestFit="1" customWidth="1"/>
    <col min="777" max="777" width="12.88671875" style="166" bestFit="1" customWidth="1"/>
    <col min="778" max="778" width="7.6640625" style="166" customWidth="1"/>
    <col min="779" max="779" width="18" style="166" customWidth="1"/>
    <col min="780" max="780" width="8.33203125" style="166" customWidth="1"/>
    <col min="781" max="781" width="16" style="166" customWidth="1"/>
    <col min="782" max="782" width="15.109375" style="166" bestFit="1" customWidth="1"/>
    <col min="783" max="783" width="14.109375" style="166" bestFit="1" customWidth="1"/>
    <col min="784" max="1023" width="10.88671875" style="166"/>
    <col min="1024" max="1024" width="7.109375" style="166" bestFit="1" customWidth="1"/>
    <col min="1025" max="1025" width="5.33203125" style="166" bestFit="1" customWidth="1"/>
    <col min="1026" max="1026" width="43.6640625" style="166" customWidth="1"/>
    <col min="1027" max="1027" width="13.44140625" style="166" customWidth="1"/>
    <col min="1028" max="1028" width="10.109375" style="166" customWidth="1"/>
    <col min="1029" max="1029" width="10" style="166" customWidth="1"/>
    <col min="1030" max="1030" width="6.109375" style="166" bestFit="1" customWidth="1"/>
    <col min="1031" max="1031" width="4.6640625" style="166" customWidth="1"/>
    <col min="1032" max="1032" width="14.88671875" style="166" bestFit="1" customWidth="1"/>
    <col min="1033" max="1033" width="12.88671875" style="166" bestFit="1" customWidth="1"/>
    <col min="1034" max="1034" width="7.6640625" style="166" customWidth="1"/>
    <col min="1035" max="1035" width="18" style="166" customWidth="1"/>
    <col min="1036" max="1036" width="8.33203125" style="166" customWidth="1"/>
    <col min="1037" max="1037" width="16" style="166" customWidth="1"/>
    <col min="1038" max="1038" width="15.109375" style="166" bestFit="1" customWidth="1"/>
    <col min="1039" max="1039" width="14.109375" style="166" bestFit="1" customWidth="1"/>
    <col min="1040" max="1279" width="10.88671875" style="166"/>
    <col min="1280" max="1280" width="7.109375" style="166" bestFit="1" customWidth="1"/>
    <col min="1281" max="1281" width="5.33203125" style="166" bestFit="1" customWidth="1"/>
    <col min="1282" max="1282" width="43.6640625" style="166" customWidth="1"/>
    <col min="1283" max="1283" width="13.44140625" style="166" customWidth="1"/>
    <col min="1284" max="1284" width="10.109375" style="166" customWidth="1"/>
    <col min="1285" max="1285" width="10" style="166" customWidth="1"/>
    <col min="1286" max="1286" width="6.109375" style="166" bestFit="1" customWidth="1"/>
    <col min="1287" max="1287" width="4.6640625" style="166" customWidth="1"/>
    <col min="1288" max="1288" width="14.88671875" style="166" bestFit="1" customWidth="1"/>
    <col min="1289" max="1289" width="12.88671875" style="166" bestFit="1" customWidth="1"/>
    <col min="1290" max="1290" width="7.6640625" style="166" customWidth="1"/>
    <col min="1291" max="1291" width="18" style="166" customWidth="1"/>
    <col min="1292" max="1292" width="8.33203125" style="166" customWidth="1"/>
    <col min="1293" max="1293" width="16" style="166" customWidth="1"/>
    <col min="1294" max="1294" width="15.109375" style="166" bestFit="1" customWidth="1"/>
    <col min="1295" max="1295" width="14.109375" style="166" bestFit="1" customWidth="1"/>
    <col min="1296" max="1535" width="10.88671875" style="166"/>
    <col min="1536" max="1536" width="7.109375" style="166" bestFit="1" customWidth="1"/>
    <col min="1537" max="1537" width="5.33203125" style="166" bestFit="1" customWidth="1"/>
    <col min="1538" max="1538" width="43.6640625" style="166" customWidth="1"/>
    <col min="1539" max="1539" width="13.44140625" style="166" customWidth="1"/>
    <col min="1540" max="1540" width="10.109375" style="166" customWidth="1"/>
    <col min="1541" max="1541" width="10" style="166" customWidth="1"/>
    <col min="1542" max="1542" width="6.109375" style="166" bestFit="1" customWidth="1"/>
    <col min="1543" max="1543" width="4.6640625" style="166" customWidth="1"/>
    <col min="1544" max="1544" width="14.88671875" style="166" bestFit="1" customWidth="1"/>
    <col min="1545" max="1545" width="12.88671875" style="166" bestFit="1" customWidth="1"/>
    <col min="1546" max="1546" width="7.6640625" style="166" customWidth="1"/>
    <col min="1547" max="1547" width="18" style="166" customWidth="1"/>
    <col min="1548" max="1548" width="8.33203125" style="166" customWidth="1"/>
    <col min="1549" max="1549" width="16" style="166" customWidth="1"/>
    <col min="1550" max="1550" width="15.109375" style="166" bestFit="1" customWidth="1"/>
    <col min="1551" max="1551" width="14.109375" style="166" bestFit="1" customWidth="1"/>
    <col min="1552" max="1791" width="10.88671875" style="166"/>
    <col min="1792" max="1792" width="7.109375" style="166" bestFit="1" customWidth="1"/>
    <col min="1793" max="1793" width="5.33203125" style="166" bestFit="1" customWidth="1"/>
    <col min="1794" max="1794" width="43.6640625" style="166" customWidth="1"/>
    <col min="1795" max="1795" width="13.44140625" style="166" customWidth="1"/>
    <col min="1796" max="1796" width="10.109375" style="166" customWidth="1"/>
    <col min="1797" max="1797" width="10" style="166" customWidth="1"/>
    <col min="1798" max="1798" width="6.109375" style="166" bestFit="1" customWidth="1"/>
    <col min="1799" max="1799" width="4.6640625" style="166" customWidth="1"/>
    <col min="1800" max="1800" width="14.88671875" style="166" bestFit="1" customWidth="1"/>
    <col min="1801" max="1801" width="12.88671875" style="166" bestFit="1" customWidth="1"/>
    <col min="1802" max="1802" width="7.6640625" style="166" customWidth="1"/>
    <col min="1803" max="1803" width="18" style="166" customWidth="1"/>
    <col min="1804" max="1804" width="8.33203125" style="166" customWidth="1"/>
    <col min="1805" max="1805" width="16" style="166" customWidth="1"/>
    <col min="1806" max="1806" width="15.109375" style="166" bestFit="1" customWidth="1"/>
    <col min="1807" max="1807" width="14.109375" style="166" bestFit="1" customWidth="1"/>
    <col min="1808" max="2047" width="10.88671875" style="166"/>
    <col min="2048" max="2048" width="7.109375" style="166" bestFit="1" customWidth="1"/>
    <col min="2049" max="2049" width="5.33203125" style="166" bestFit="1" customWidth="1"/>
    <col min="2050" max="2050" width="43.6640625" style="166" customWidth="1"/>
    <col min="2051" max="2051" width="13.44140625" style="166" customWidth="1"/>
    <col min="2052" max="2052" width="10.109375" style="166" customWidth="1"/>
    <col min="2053" max="2053" width="10" style="166" customWidth="1"/>
    <col min="2054" max="2054" width="6.109375" style="166" bestFit="1" customWidth="1"/>
    <col min="2055" max="2055" width="4.6640625" style="166" customWidth="1"/>
    <col min="2056" max="2056" width="14.88671875" style="166" bestFit="1" customWidth="1"/>
    <col min="2057" max="2057" width="12.88671875" style="166" bestFit="1" customWidth="1"/>
    <col min="2058" max="2058" width="7.6640625" style="166" customWidth="1"/>
    <col min="2059" max="2059" width="18" style="166" customWidth="1"/>
    <col min="2060" max="2060" width="8.33203125" style="166" customWidth="1"/>
    <col min="2061" max="2061" width="16" style="166" customWidth="1"/>
    <col min="2062" max="2062" width="15.109375" style="166" bestFit="1" customWidth="1"/>
    <col min="2063" max="2063" width="14.109375" style="166" bestFit="1" customWidth="1"/>
    <col min="2064" max="2303" width="10.88671875" style="166"/>
    <col min="2304" max="2304" width="7.109375" style="166" bestFit="1" customWidth="1"/>
    <col min="2305" max="2305" width="5.33203125" style="166" bestFit="1" customWidth="1"/>
    <col min="2306" max="2306" width="43.6640625" style="166" customWidth="1"/>
    <col min="2307" max="2307" width="13.44140625" style="166" customWidth="1"/>
    <col min="2308" max="2308" width="10.109375" style="166" customWidth="1"/>
    <col min="2309" max="2309" width="10" style="166" customWidth="1"/>
    <col min="2310" max="2310" width="6.109375" style="166" bestFit="1" customWidth="1"/>
    <col min="2311" max="2311" width="4.6640625" style="166" customWidth="1"/>
    <col min="2312" max="2312" width="14.88671875" style="166" bestFit="1" customWidth="1"/>
    <col min="2313" max="2313" width="12.88671875" style="166" bestFit="1" customWidth="1"/>
    <col min="2314" max="2314" width="7.6640625" style="166" customWidth="1"/>
    <col min="2315" max="2315" width="18" style="166" customWidth="1"/>
    <col min="2316" max="2316" width="8.33203125" style="166" customWidth="1"/>
    <col min="2317" max="2317" width="16" style="166" customWidth="1"/>
    <col min="2318" max="2318" width="15.109375" style="166" bestFit="1" customWidth="1"/>
    <col min="2319" max="2319" width="14.109375" style="166" bestFit="1" customWidth="1"/>
    <col min="2320" max="2559" width="10.88671875" style="166"/>
    <col min="2560" max="2560" width="7.109375" style="166" bestFit="1" customWidth="1"/>
    <col min="2561" max="2561" width="5.33203125" style="166" bestFit="1" customWidth="1"/>
    <col min="2562" max="2562" width="43.6640625" style="166" customWidth="1"/>
    <col min="2563" max="2563" width="13.44140625" style="166" customWidth="1"/>
    <col min="2564" max="2564" width="10.109375" style="166" customWidth="1"/>
    <col min="2565" max="2565" width="10" style="166" customWidth="1"/>
    <col min="2566" max="2566" width="6.109375" style="166" bestFit="1" customWidth="1"/>
    <col min="2567" max="2567" width="4.6640625" style="166" customWidth="1"/>
    <col min="2568" max="2568" width="14.88671875" style="166" bestFit="1" customWidth="1"/>
    <col min="2569" max="2569" width="12.88671875" style="166" bestFit="1" customWidth="1"/>
    <col min="2570" max="2570" width="7.6640625" style="166" customWidth="1"/>
    <col min="2571" max="2571" width="18" style="166" customWidth="1"/>
    <col min="2572" max="2572" width="8.33203125" style="166" customWidth="1"/>
    <col min="2573" max="2573" width="16" style="166" customWidth="1"/>
    <col min="2574" max="2574" width="15.109375" style="166" bestFit="1" customWidth="1"/>
    <col min="2575" max="2575" width="14.109375" style="166" bestFit="1" customWidth="1"/>
    <col min="2576" max="2815" width="10.88671875" style="166"/>
    <col min="2816" max="2816" width="7.109375" style="166" bestFit="1" customWidth="1"/>
    <col min="2817" max="2817" width="5.33203125" style="166" bestFit="1" customWidth="1"/>
    <col min="2818" max="2818" width="43.6640625" style="166" customWidth="1"/>
    <col min="2819" max="2819" width="13.44140625" style="166" customWidth="1"/>
    <col min="2820" max="2820" width="10.109375" style="166" customWidth="1"/>
    <col min="2821" max="2821" width="10" style="166" customWidth="1"/>
    <col min="2822" max="2822" width="6.109375" style="166" bestFit="1" customWidth="1"/>
    <col min="2823" max="2823" width="4.6640625" style="166" customWidth="1"/>
    <col min="2824" max="2824" width="14.88671875" style="166" bestFit="1" customWidth="1"/>
    <col min="2825" max="2825" width="12.88671875" style="166" bestFit="1" customWidth="1"/>
    <col min="2826" max="2826" width="7.6640625" style="166" customWidth="1"/>
    <col min="2827" max="2827" width="18" style="166" customWidth="1"/>
    <col min="2828" max="2828" width="8.33203125" style="166" customWidth="1"/>
    <col min="2829" max="2829" width="16" style="166" customWidth="1"/>
    <col min="2830" max="2830" width="15.109375" style="166" bestFit="1" customWidth="1"/>
    <col min="2831" max="2831" width="14.109375" style="166" bestFit="1" customWidth="1"/>
    <col min="2832" max="3071" width="10.88671875" style="166"/>
    <col min="3072" max="3072" width="7.109375" style="166" bestFit="1" customWidth="1"/>
    <col min="3073" max="3073" width="5.33203125" style="166" bestFit="1" customWidth="1"/>
    <col min="3074" max="3074" width="43.6640625" style="166" customWidth="1"/>
    <col min="3075" max="3075" width="13.44140625" style="166" customWidth="1"/>
    <col min="3076" max="3076" width="10.109375" style="166" customWidth="1"/>
    <col min="3077" max="3077" width="10" style="166" customWidth="1"/>
    <col min="3078" max="3078" width="6.109375" style="166" bestFit="1" customWidth="1"/>
    <col min="3079" max="3079" width="4.6640625" style="166" customWidth="1"/>
    <col min="3080" max="3080" width="14.88671875" style="166" bestFit="1" customWidth="1"/>
    <col min="3081" max="3081" width="12.88671875" style="166" bestFit="1" customWidth="1"/>
    <col min="3082" max="3082" width="7.6640625" style="166" customWidth="1"/>
    <col min="3083" max="3083" width="18" style="166" customWidth="1"/>
    <col min="3084" max="3084" width="8.33203125" style="166" customWidth="1"/>
    <col min="3085" max="3085" width="16" style="166" customWidth="1"/>
    <col min="3086" max="3086" width="15.109375" style="166" bestFit="1" customWidth="1"/>
    <col min="3087" max="3087" width="14.109375" style="166" bestFit="1" customWidth="1"/>
    <col min="3088" max="3327" width="10.88671875" style="166"/>
    <col min="3328" max="3328" width="7.109375" style="166" bestFit="1" customWidth="1"/>
    <col min="3329" max="3329" width="5.33203125" style="166" bestFit="1" customWidth="1"/>
    <col min="3330" max="3330" width="43.6640625" style="166" customWidth="1"/>
    <col min="3331" max="3331" width="13.44140625" style="166" customWidth="1"/>
    <col min="3332" max="3332" width="10.109375" style="166" customWidth="1"/>
    <col min="3333" max="3333" width="10" style="166" customWidth="1"/>
    <col min="3334" max="3334" width="6.109375" style="166" bestFit="1" customWidth="1"/>
    <col min="3335" max="3335" width="4.6640625" style="166" customWidth="1"/>
    <col min="3336" max="3336" width="14.88671875" style="166" bestFit="1" customWidth="1"/>
    <col min="3337" max="3337" width="12.88671875" style="166" bestFit="1" customWidth="1"/>
    <col min="3338" max="3338" width="7.6640625" style="166" customWidth="1"/>
    <col min="3339" max="3339" width="18" style="166" customWidth="1"/>
    <col min="3340" max="3340" width="8.33203125" style="166" customWidth="1"/>
    <col min="3341" max="3341" width="16" style="166" customWidth="1"/>
    <col min="3342" max="3342" width="15.109375" style="166" bestFit="1" customWidth="1"/>
    <col min="3343" max="3343" width="14.109375" style="166" bestFit="1" customWidth="1"/>
    <col min="3344" max="3583" width="10.88671875" style="166"/>
    <col min="3584" max="3584" width="7.109375" style="166" bestFit="1" customWidth="1"/>
    <col min="3585" max="3585" width="5.33203125" style="166" bestFit="1" customWidth="1"/>
    <col min="3586" max="3586" width="43.6640625" style="166" customWidth="1"/>
    <col min="3587" max="3587" width="13.44140625" style="166" customWidth="1"/>
    <col min="3588" max="3588" width="10.109375" style="166" customWidth="1"/>
    <col min="3589" max="3589" width="10" style="166" customWidth="1"/>
    <col min="3590" max="3590" width="6.109375" style="166" bestFit="1" customWidth="1"/>
    <col min="3591" max="3591" width="4.6640625" style="166" customWidth="1"/>
    <col min="3592" max="3592" width="14.88671875" style="166" bestFit="1" customWidth="1"/>
    <col min="3593" max="3593" width="12.88671875" style="166" bestFit="1" customWidth="1"/>
    <col min="3594" max="3594" width="7.6640625" style="166" customWidth="1"/>
    <col min="3595" max="3595" width="18" style="166" customWidth="1"/>
    <col min="3596" max="3596" width="8.33203125" style="166" customWidth="1"/>
    <col min="3597" max="3597" width="16" style="166" customWidth="1"/>
    <col min="3598" max="3598" width="15.109375" style="166" bestFit="1" customWidth="1"/>
    <col min="3599" max="3599" width="14.109375" style="166" bestFit="1" customWidth="1"/>
    <col min="3600" max="3839" width="10.88671875" style="166"/>
    <col min="3840" max="3840" width="7.109375" style="166" bestFit="1" customWidth="1"/>
    <col min="3841" max="3841" width="5.33203125" style="166" bestFit="1" customWidth="1"/>
    <col min="3842" max="3842" width="43.6640625" style="166" customWidth="1"/>
    <col min="3843" max="3843" width="13.44140625" style="166" customWidth="1"/>
    <col min="3844" max="3844" width="10.109375" style="166" customWidth="1"/>
    <col min="3845" max="3845" width="10" style="166" customWidth="1"/>
    <col min="3846" max="3846" width="6.109375" style="166" bestFit="1" customWidth="1"/>
    <col min="3847" max="3847" width="4.6640625" style="166" customWidth="1"/>
    <col min="3848" max="3848" width="14.88671875" style="166" bestFit="1" customWidth="1"/>
    <col min="3849" max="3849" width="12.88671875" style="166" bestFit="1" customWidth="1"/>
    <col min="3850" max="3850" width="7.6640625" style="166" customWidth="1"/>
    <col min="3851" max="3851" width="18" style="166" customWidth="1"/>
    <col min="3852" max="3852" width="8.33203125" style="166" customWidth="1"/>
    <col min="3853" max="3853" width="16" style="166" customWidth="1"/>
    <col min="3854" max="3854" width="15.109375" style="166" bestFit="1" customWidth="1"/>
    <col min="3855" max="3855" width="14.109375" style="166" bestFit="1" customWidth="1"/>
    <col min="3856" max="4095" width="10.88671875" style="166"/>
    <col min="4096" max="4096" width="7.109375" style="166" bestFit="1" customWidth="1"/>
    <col min="4097" max="4097" width="5.33203125" style="166" bestFit="1" customWidth="1"/>
    <col min="4098" max="4098" width="43.6640625" style="166" customWidth="1"/>
    <col min="4099" max="4099" width="13.44140625" style="166" customWidth="1"/>
    <col min="4100" max="4100" width="10.109375" style="166" customWidth="1"/>
    <col min="4101" max="4101" width="10" style="166" customWidth="1"/>
    <col min="4102" max="4102" width="6.109375" style="166" bestFit="1" customWidth="1"/>
    <col min="4103" max="4103" width="4.6640625" style="166" customWidth="1"/>
    <col min="4104" max="4104" width="14.88671875" style="166" bestFit="1" customWidth="1"/>
    <col min="4105" max="4105" width="12.88671875" style="166" bestFit="1" customWidth="1"/>
    <col min="4106" max="4106" width="7.6640625" style="166" customWidth="1"/>
    <col min="4107" max="4107" width="18" style="166" customWidth="1"/>
    <col min="4108" max="4108" width="8.33203125" style="166" customWidth="1"/>
    <col min="4109" max="4109" width="16" style="166" customWidth="1"/>
    <col min="4110" max="4110" width="15.109375" style="166" bestFit="1" customWidth="1"/>
    <col min="4111" max="4111" width="14.109375" style="166" bestFit="1" customWidth="1"/>
    <col min="4112" max="4351" width="10.88671875" style="166"/>
    <col min="4352" max="4352" width="7.109375" style="166" bestFit="1" customWidth="1"/>
    <col min="4353" max="4353" width="5.33203125" style="166" bestFit="1" customWidth="1"/>
    <col min="4354" max="4354" width="43.6640625" style="166" customWidth="1"/>
    <col min="4355" max="4355" width="13.44140625" style="166" customWidth="1"/>
    <col min="4356" max="4356" width="10.109375" style="166" customWidth="1"/>
    <col min="4357" max="4357" width="10" style="166" customWidth="1"/>
    <col min="4358" max="4358" width="6.109375" style="166" bestFit="1" customWidth="1"/>
    <col min="4359" max="4359" width="4.6640625" style="166" customWidth="1"/>
    <col min="4360" max="4360" width="14.88671875" style="166" bestFit="1" customWidth="1"/>
    <col min="4361" max="4361" width="12.88671875" style="166" bestFit="1" customWidth="1"/>
    <col min="4362" max="4362" width="7.6640625" style="166" customWidth="1"/>
    <col min="4363" max="4363" width="18" style="166" customWidth="1"/>
    <col min="4364" max="4364" width="8.33203125" style="166" customWidth="1"/>
    <col min="4365" max="4365" width="16" style="166" customWidth="1"/>
    <col min="4366" max="4366" width="15.109375" style="166" bestFit="1" customWidth="1"/>
    <col min="4367" max="4367" width="14.109375" style="166" bestFit="1" customWidth="1"/>
    <col min="4368" max="4607" width="10.88671875" style="166"/>
    <col min="4608" max="4608" width="7.109375" style="166" bestFit="1" customWidth="1"/>
    <col min="4609" max="4609" width="5.33203125" style="166" bestFit="1" customWidth="1"/>
    <col min="4610" max="4610" width="43.6640625" style="166" customWidth="1"/>
    <col min="4611" max="4611" width="13.44140625" style="166" customWidth="1"/>
    <col min="4612" max="4612" width="10.109375" style="166" customWidth="1"/>
    <col min="4613" max="4613" width="10" style="166" customWidth="1"/>
    <col min="4614" max="4614" width="6.109375" style="166" bestFit="1" customWidth="1"/>
    <col min="4615" max="4615" width="4.6640625" style="166" customWidth="1"/>
    <col min="4616" max="4616" width="14.88671875" style="166" bestFit="1" customWidth="1"/>
    <col min="4617" max="4617" width="12.88671875" style="166" bestFit="1" customWidth="1"/>
    <col min="4618" max="4618" width="7.6640625" style="166" customWidth="1"/>
    <col min="4619" max="4619" width="18" style="166" customWidth="1"/>
    <col min="4620" max="4620" width="8.33203125" style="166" customWidth="1"/>
    <col min="4621" max="4621" width="16" style="166" customWidth="1"/>
    <col min="4622" max="4622" width="15.109375" style="166" bestFit="1" customWidth="1"/>
    <col min="4623" max="4623" width="14.109375" style="166" bestFit="1" customWidth="1"/>
    <col min="4624" max="4863" width="10.88671875" style="166"/>
    <col min="4864" max="4864" width="7.109375" style="166" bestFit="1" customWidth="1"/>
    <col min="4865" max="4865" width="5.33203125" style="166" bestFit="1" customWidth="1"/>
    <col min="4866" max="4866" width="43.6640625" style="166" customWidth="1"/>
    <col min="4867" max="4867" width="13.44140625" style="166" customWidth="1"/>
    <col min="4868" max="4868" width="10.109375" style="166" customWidth="1"/>
    <col min="4869" max="4869" width="10" style="166" customWidth="1"/>
    <col min="4870" max="4870" width="6.109375" style="166" bestFit="1" customWidth="1"/>
    <col min="4871" max="4871" width="4.6640625" style="166" customWidth="1"/>
    <col min="4872" max="4872" width="14.88671875" style="166" bestFit="1" customWidth="1"/>
    <col min="4873" max="4873" width="12.88671875" style="166" bestFit="1" customWidth="1"/>
    <col min="4874" max="4874" width="7.6640625" style="166" customWidth="1"/>
    <col min="4875" max="4875" width="18" style="166" customWidth="1"/>
    <col min="4876" max="4876" width="8.33203125" style="166" customWidth="1"/>
    <col min="4877" max="4877" width="16" style="166" customWidth="1"/>
    <col min="4878" max="4878" width="15.109375" style="166" bestFit="1" customWidth="1"/>
    <col min="4879" max="4879" width="14.109375" style="166" bestFit="1" customWidth="1"/>
    <col min="4880" max="5119" width="10.88671875" style="166"/>
    <col min="5120" max="5120" width="7.109375" style="166" bestFit="1" customWidth="1"/>
    <col min="5121" max="5121" width="5.33203125" style="166" bestFit="1" customWidth="1"/>
    <col min="5122" max="5122" width="43.6640625" style="166" customWidth="1"/>
    <col min="5123" max="5123" width="13.44140625" style="166" customWidth="1"/>
    <col min="5124" max="5124" width="10.109375" style="166" customWidth="1"/>
    <col min="5125" max="5125" width="10" style="166" customWidth="1"/>
    <col min="5126" max="5126" width="6.109375" style="166" bestFit="1" customWidth="1"/>
    <col min="5127" max="5127" width="4.6640625" style="166" customWidth="1"/>
    <col min="5128" max="5128" width="14.88671875" style="166" bestFit="1" customWidth="1"/>
    <col min="5129" max="5129" width="12.88671875" style="166" bestFit="1" customWidth="1"/>
    <col min="5130" max="5130" width="7.6640625" style="166" customWidth="1"/>
    <col min="5131" max="5131" width="18" style="166" customWidth="1"/>
    <col min="5132" max="5132" width="8.33203125" style="166" customWidth="1"/>
    <col min="5133" max="5133" width="16" style="166" customWidth="1"/>
    <col min="5134" max="5134" width="15.109375" style="166" bestFit="1" customWidth="1"/>
    <col min="5135" max="5135" width="14.109375" style="166" bestFit="1" customWidth="1"/>
    <col min="5136" max="5375" width="10.88671875" style="166"/>
    <col min="5376" max="5376" width="7.109375" style="166" bestFit="1" customWidth="1"/>
    <col min="5377" max="5377" width="5.33203125" style="166" bestFit="1" customWidth="1"/>
    <col min="5378" max="5378" width="43.6640625" style="166" customWidth="1"/>
    <col min="5379" max="5379" width="13.44140625" style="166" customWidth="1"/>
    <col min="5380" max="5380" width="10.109375" style="166" customWidth="1"/>
    <col min="5381" max="5381" width="10" style="166" customWidth="1"/>
    <col min="5382" max="5382" width="6.109375" style="166" bestFit="1" customWidth="1"/>
    <col min="5383" max="5383" width="4.6640625" style="166" customWidth="1"/>
    <col min="5384" max="5384" width="14.88671875" style="166" bestFit="1" customWidth="1"/>
    <col min="5385" max="5385" width="12.88671875" style="166" bestFit="1" customWidth="1"/>
    <col min="5386" max="5386" width="7.6640625" style="166" customWidth="1"/>
    <col min="5387" max="5387" width="18" style="166" customWidth="1"/>
    <col min="5388" max="5388" width="8.33203125" style="166" customWidth="1"/>
    <col min="5389" max="5389" width="16" style="166" customWidth="1"/>
    <col min="5390" max="5390" width="15.109375" style="166" bestFit="1" customWidth="1"/>
    <col min="5391" max="5391" width="14.109375" style="166" bestFit="1" customWidth="1"/>
    <col min="5392" max="5631" width="10.88671875" style="166"/>
    <col min="5632" max="5632" width="7.109375" style="166" bestFit="1" customWidth="1"/>
    <col min="5633" max="5633" width="5.33203125" style="166" bestFit="1" customWidth="1"/>
    <col min="5634" max="5634" width="43.6640625" style="166" customWidth="1"/>
    <col min="5635" max="5635" width="13.44140625" style="166" customWidth="1"/>
    <col min="5636" max="5636" width="10.109375" style="166" customWidth="1"/>
    <col min="5637" max="5637" width="10" style="166" customWidth="1"/>
    <col min="5638" max="5638" width="6.109375" style="166" bestFit="1" customWidth="1"/>
    <col min="5639" max="5639" width="4.6640625" style="166" customWidth="1"/>
    <col min="5640" max="5640" width="14.88671875" style="166" bestFit="1" customWidth="1"/>
    <col min="5641" max="5641" width="12.88671875" style="166" bestFit="1" customWidth="1"/>
    <col min="5642" max="5642" width="7.6640625" style="166" customWidth="1"/>
    <col min="5643" max="5643" width="18" style="166" customWidth="1"/>
    <col min="5644" max="5644" width="8.33203125" style="166" customWidth="1"/>
    <col min="5645" max="5645" width="16" style="166" customWidth="1"/>
    <col min="5646" max="5646" width="15.109375" style="166" bestFit="1" customWidth="1"/>
    <col min="5647" max="5647" width="14.109375" style="166" bestFit="1" customWidth="1"/>
    <col min="5648" max="5887" width="10.88671875" style="166"/>
    <col min="5888" max="5888" width="7.109375" style="166" bestFit="1" customWidth="1"/>
    <col min="5889" max="5889" width="5.33203125" style="166" bestFit="1" customWidth="1"/>
    <col min="5890" max="5890" width="43.6640625" style="166" customWidth="1"/>
    <col min="5891" max="5891" width="13.44140625" style="166" customWidth="1"/>
    <col min="5892" max="5892" width="10.109375" style="166" customWidth="1"/>
    <col min="5893" max="5893" width="10" style="166" customWidth="1"/>
    <col min="5894" max="5894" width="6.109375" style="166" bestFit="1" customWidth="1"/>
    <col min="5895" max="5895" width="4.6640625" style="166" customWidth="1"/>
    <col min="5896" max="5896" width="14.88671875" style="166" bestFit="1" customWidth="1"/>
    <col min="5897" max="5897" width="12.88671875" style="166" bestFit="1" customWidth="1"/>
    <col min="5898" max="5898" width="7.6640625" style="166" customWidth="1"/>
    <col min="5899" max="5899" width="18" style="166" customWidth="1"/>
    <col min="5900" max="5900" width="8.33203125" style="166" customWidth="1"/>
    <col min="5901" max="5901" width="16" style="166" customWidth="1"/>
    <col min="5902" max="5902" width="15.109375" style="166" bestFit="1" customWidth="1"/>
    <col min="5903" max="5903" width="14.109375" style="166" bestFit="1" customWidth="1"/>
    <col min="5904" max="6143" width="10.88671875" style="166"/>
    <col min="6144" max="6144" width="7.109375" style="166" bestFit="1" customWidth="1"/>
    <col min="6145" max="6145" width="5.33203125" style="166" bestFit="1" customWidth="1"/>
    <col min="6146" max="6146" width="43.6640625" style="166" customWidth="1"/>
    <col min="6147" max="6147" width="13.44140625" style="166" customWidth="1"/>
    <col min="6148" max="6148" width="10.109375" style="166" customWidth="1"/>
    <col min="6149" max="6149" width="10" style="166" customWidth="1"/>
    <col min="6150" max="6150" width="6.109375" style="166" bestFit="1" customWidth="1"/>
    <col min="6151" max="6151" width="4.6640625" style="166" customWidth="1"/>
    <col min="6152" max="6152" width="14.88671875" style="166" bestFit="1" customWidth="1"/>
    <col min="6153" max="6153" width="12.88671875" style="166" bestFit="1" customWidth="1"/>
    <col min="6154" max="6154" width="7.6640625" style="166" customWidth="1"/>
    <col min="6155" max="6155" width="18" style="166" customWidth="1"/>
    <col min="6156" max="6156" width="8.33203125" style="166" customWidth="1"/>
    <col min="6157" max="6157" width="16" style="166" customWidth="1"/>
    <col min="6158" max="6158" width="15.109375" style="166" bestFit="1" customWidth="1"/>
    <col min="6159" max="6159" width="14.109375" style="166" bestFit="1" customWidth="1"/>
    <col min="6160" max="6399" width="10.88671875" style="166"/>
    <col min="6400" max="6400" width="7.109375" style="166" bestFit="1" customWidth="1"/>
    <col min="6401" max="6401" width="5.33203125" style="166" bestFit="1" customWidth="1"/>
    <col min="6402" max="6402" width="43.6640625" style="166" customWidth="1"/>
    <col min="6403" max="6403" width="13.44140625" style="166" customWidth="1"/>
    <col min="6404" max="6404" width="10.109375" style="166" customWidth="1"/>
    <col min="6405" max="6405" width="10" style="166" customWidth="1"/>
    <col min="6406" max="6406" width="6.109375" style="166" bestFit="1" customWidth="1"/>
    <col min="6407" max="6407" width="4.6640625" style="166" customWidth="1"/>
    <col min="6408" max="6408" width="14.88671875" style="166" bestFit="1" customWidth="1"/>
    <col min="6409" max="6409" width="12.88671875" style="166" bestFit="1" customWidth="1"/>
    <col min="6410" max="6410" width="7.6640625" style="166" customWidth="1"/>
    <col min="6411" max="6411" width="18" style="166" customWidth="1"/>
    <col min="6412" max="6412" width="8.33203125" style="166" customWidth="1"/>
    <col min="6413" max="6413" width="16" style="166" customWidth="1"/>
    <col min="6414" max="6414" width="15.109375" style="166" bestFit="1" customWidth="1"/>
    <col min="6415" max="6415" width="14.109375" style="166" bestFit="1" customWidth="1"/>
    <col min="6416" max="6655" width="10.88671875" style="166"/>
    <col min="6656" max="6656" width="7.109375" style="166" bestFit="1" customWidth="1"/>
    <col min="6657" max="6657" width="5.33203125" style="166" bestFit="1" customWidth="1"/>
    <col min="6658" max="6658" width="43.6640625" style="166" customWidth="1"/>
    <col min="6659" max="6659" width="13.44140625" style="166" customWidth="1"/>
    <col min="6660" max="6660" width="10.109375" style="166" customWidth="1"/>
    <col min="6661" max="6661" width="10" style="166" customWidth="1"/>
    <col min="6662" max="6662" width="6.109375" style="166" bestFit="1" customWidth="1"/>
    <col min="6663" max="6663" width="4.6640625" style="166" customWidth="1"/>
    <col min="6664" max="6664" width="14.88671875" style="166" bestFit="1" customWidth="1"/>
    <col min="6665" max="6665" width="12.88671875" style="166" bestFit="1" customWidth="1"/>
    <col min="6666" max="6666" width="7.6640625" style="166" customWidth="1"/>
    <col min="6667" max="6667" width="18" style="166" customWidth="1"/>
    <col min="6668" max="6668" width="8.33203125" style="166" customWidth="1"/>
    <col min="6669" max="6669" width="16" style="166" customWidth="1"/>
    <col min="6670" max="6670" width="15.109375" style="166" bestFit="1" customWidth="1"/>
    <col min="6671" max="6671" width="14.109375" style="166" bestFit="1" customWidth="1"/>
    <col min="6672" max="6911" width="10.88671875" style="166"/>
    <col min="6912" max="6912" width="7.109375" style="166" bestFit="1" customWidth="1"/>
    <col min="6913" max="6913" width="5.33203125" style="166" bestFit="1" customWidth="1"/>
    <col min="6914" max="6914" width="43.6640625" style="166" customWidth="1"/>
    <col min="6915" max="6915" width="13.44140625" style="166" customWidth="1"/>
    <col min="6916" max="6916" width="10.109375" style="166" customWidth="1"/>
    <col min="6917" max="6917" width="10" style="166" customWidth="1"/>
    <col min="6918" max="6918" width="6.109375" style="166" bestFit="1" customWidth="1"/>
    <col min="6919" max="6919" width="4.6640625" style="166" customWidth="1"/>
    <col min="6920" max="6920" width="14.88671875" style="166" bestFit="1" customWidth="1"/>
    <col min="6921" max="6921" width="12.88671875" style="166" bestFit="1" customWidth="1"/>
    <col min="6922" max="6922" width="7.6640625" style="166" customWidth="1"/>
    <col min="6923" max="6923" width="18" style="166" customWidth="1"/>
    <col min="6924" max="6924" width="8.33203125" style="166" customWidth="1"/>
    <col min="6925" max="6925" width="16" style="166" customWidth="1"/>
    <col min="6926" max="6926" width="15.109375" style="166" bestFit="1" customWidth="1"/>
    <col min="6927" max="6927" width="14.109375" style="166" bestFit="1" customWidth="1"/>
    <col min="6928" max="7167" width="10.88671875" style="166"/>
    <col min="7168" max="7168" width="7.109375" style="166" bestFit="1" customWidth="1"/>
    <col min="7169" max="7169" width="5.33203125" style="166" bestFit="1" customWidth="1"/>
    <col min="7170" max="7170" width="43.6640625" style="166" customWidth="1"/>
    <col min="7171" max="7171" width="13.44140625" style="166" customWidth="1"/>
    <col min="7172" max="7172" width="10.109375" style="166" customWidth="1"/>
    <col min="7173" max="7173" width="10" style="166" customWidth="1"/>
    <col min="7174" max="7174" width="6.109375" style="166" bestFit="1" customWidth="1"/>
    <col min="7175" max="7175" width="4.6640625" style="166" customWidth="1"/>
    <col min="7176" max="7176" width="14.88671875" style="166" bestFit="1" customWidth="1"/>
    <col min="7177" max="7177" width="12.88671875" style="166" bestFit="1" customWidth="1"/>
    <col min="7178" max="7178" width="7.6640625" style="166" customWidth="1"/>
    <col min="7179" max="7179" width="18" style="166" customWidth="1"/>
    <col min="7180" max="7180" width="8.33203125" style="166" customWidth="1"/>
    <col min="7181" max="7181" width="16" style="166" customWidth="1"/>
    <col min="7182" max="7182" width="15.109375" style="166" bestFit="1" customWidth="1"/>
    <col min="7183" max="7183" width="14.109375" style="166" bestFit="1" customWidth="1"/>
    <col min="7184" max="7423" width="10.88671875" style="166"/>
    <col min="7424" max="7424" width="7.109375" style="166" bestFit="1" customWidth="1"/>
    <col min="7425" max="7425" width="5.33203125" style="166" bestFit="1" customWidth="1"/>
    <col min="7426" max="7426" width="43.6640625" style="166" customWidth="1"/>
    <col min="7427" max="7427" width="13.44140625" style="166" customWidth="1"/>
    <col min="7428" max="7428" width="10.109375" style="166" customWidth="1"/>
    <col min="7429" max="7429" width="10" style="166" customWidth="1"/>
    <col min="7430" max="7430" width="6.109375" style="166" bestFit="1" customWidth="1"/>
    <col min="7431" max="7431" width="4.6640625" style="166" customWidth="1"/>
    <col min="7432" max="7432" width="14.88671875" style="166" bestFit="1" customWidth="1"/>
    <col min="7433" max="7433" width="12.88671875" style="166" bestFit="1" customWidth="1"/>
    <col min="7434" max="7434" width="7.6640625" style="166" customWidth="1"/>
    <col min="7435" max="7435" width="18" style="166" customWidth="1"/>
    <col min="7436" max="7436" width="8.33203125" style="166" customWidth="1"/>
    <col min="7437" max="7437" width="16" style="166" customWidth="1"/>
    <col min="7438" max="7438" width="15.109375" style="166" bestFit="1" customWidth="1"/>
    <col min="7439" max="7439" width="14.109375" style="166" bestFit="1" customWidth="1"/>
    <col min="7440" max="7679" width="10.88671875" style="166"/>
    <col min="7680" max="7680" width="7.109375" style="166" bestFit="1" customWidth="1"/>
    <col min="7681" max="7681" width="5.33203125" style="166" bestFit="1" customWidth="1"/>
    <col min="7682" max="7682" width="43.6640625" style="166" customWidth="1"/>
    <col min="7683" max="7683" width="13.44140625" style="166" customWidth="1"/>
    <col min="7684" max="7684" width="10.109375" style="166" customWidth="1"/>
    <col min="7685" max="7685" width="10" style="166" customWidth="1"/>
    <col min="7686" max="7686" width="6.109375" style="166" bestFit="1" customWidth="1"/>
    <col min="7687" max="7687" width="4.6640625" style="166" customWidth="1"/>
    <col min="7688" max="7688" width="14.88671875" style="166" bestFit="1" customWidth="1"/>
    <col min="7689" max="7689" width="12.88671875" style="166" bestFit="1" customWidth="1"/>
    <col min="7690" max="7690" width="7.6640625" style="166" customWidth="1"/>
    <col min="7691" max="7691" width="18" style="166" customWidth="1"/>
    <col min="7692" max="7692" width="8.33203125" style="166" customWidth="1"/>
    <col min="7693" max="7693" width="16" style="166" customWidth="1"/>
    <col min="7694" max="7694" width="15.109375" style="166" bestFit="1" customWidth="1"/>
    <col min="7695" max="7695" width="14.109375" style="166" bestFit="1" customWidth="1"/>
    <col min="7696" max="7935" width="10.88671875" style="166"/>
    <col min="7936" max="7936" width="7.109375" style="166" bestFit="1" customWidth="1"/>
    <col min="7937" max="7937" width="5.33203125" style="166" bestFit="1" customWidth="1"/>
    <col min="7938" max="7938" width="43.6640625" style="166" customWidth="1"/>
    <col min="7939" max="7939" width="13.44140625" style="166" customWidth="1"/>
    <col min="7940" max="7940" width="10.109375" style="166" customWidth="1"/>
    <col min="7941" max="7941" width="10" style="166" customWidth="1"/>
    <col min="7942" max="7942" width="6.109375" style="166" bestFit="1" customWidth="1"/>
    <col min="7943" max="7943" width="4.6640625" style="166" customWidth="1"/>
    <col min="7944" max="7944" width="14.88671875" style="166" bestFit="1" customWidth="1"/>
    <col min="7945" max="7945" width="12.88671875" style="166" bestFit="1" customWidth="1"/>
    <col min="7946" max="7946" width="7.6640625" style="166" customWidth="1"/>
    <col min="7947" max="7947" width="18" style="166" customWidth="1"/>
    <col min="7948" max="7948" width="8.33203125" style="166" customWidth="1"/>
    <col min="7949" max="7949" width="16" style="166" customWidth="1"/>
    <col min="7950" max="7950" width="15.109375" style="166" bestFit="1" customWidth="1"/>
    <col min="7951" max="7951" width="14.109375" style="166" bestFit="1" customWidth="1"/>
    <col min="7952" max="8191" width="10.88671875" style="166"/>
    <col min="8192" max="8192" width="7.109375" style="166" bestFit="1" customWidth="1"/>
    <col min="8193" max="8193" width="5.33203125" style="166" bestFit="1" customWidth="1"/>
    <col min="8194" max="8194" width="43.6640625" style="166" customWidth="1"/>
    <col min="8195" max="8195" width="13.44140625" style="166" customWidth="1"/>
    <col min="8196" max="8196" width="10.109375" style="166" customWidth="1"/>
    <col min="8197" max="8197" width="10" style="166" customWidth="1"/>
    <col min="8198" max="8198" width="6.109375" style="166" bestFit="1" customWidth="1"/>
    <col min="8199" max="8199" width="4.6640625" style="166" customWidth="1"/>
    <col min="8200" max="8200" width="14.88671875" style="166" bestFit="1" customWidth="1"/>
    <col min="8201" max="8201" width="12.88671875" style="166" bestFit="1" customWidth="1"/>
    <col min="8202" max="8202" width="7.6640625" style="166" customWidth="1"/>
    <col min="8203" max="8203" width="18" style="166" customWidth="1"/>
    <col min="8204" max="8204" width="8.33203125" style="166" customWidth="1"/>
    <col min="8205" max="8205" width="16" style="166" customWidth="1"/>
    <col min="8206" max="8206" width="15.109375" style="166" bestFit="1" customWidth="1"/>
    <col min="8207" max="8207" width="14.109375" style="166" bestFit="1" customWidth="1"/>
    <col min="8208" max="8447" width="10.88671875" style="166"/>
    <col min="8448" max="8448" width="7.109375" style="166" bestFit="1" customWidth="1"/>
    <col min="8449" max="8449" width="5.33203125" style="166" bestFit="1" customWidth="1"/>
    <col min="8450" max="8450" width="43.6640625" style="166" customWidth="1"/>
    <col min="8451" max="8451" width="13.44140625" style="166" customWidth="1"/>
    <col min="8452" max="8452" width="10.109375" style="166" customWidth="1"/>
    <col min="8453" max="8453" width="10" style="166" customWidth="1"/>
    <col min="8454" max="8454" width="6.109375" style="166" bestFit="1" customWidth="1"/>
    <col min="8455" max="8455" width="4.6640625" style="166" customWidth="1"/>
    <col min="8456" max="8456" width="14.88671875" style="166" bestFit="1" customWidth="1"/>
    <col min="8457" max="8457" width="12.88671875" style="166" bestFit="1" customWidth="1"/>
    <col min="8458" max="8458" width="7.6640625" style="166" customWidth="1"/>
    <col min="8459" max="8459" width="18" style="166" customWidth="1"/>
    <col min="8460" max="8460" width="8.33203125" style="166" customWidth="1"/>
    <col min="8461" max="8461" width="16" style="166" customWidth="1"/>
    <col min="8462" max="8462" width="15.109375" style="166" bestFit="1" customWidth="1"/>
    <col min="8463" max="8463" width="14.109375" style="166" bestFit="1" customWidth="1"/>
    <col min="8464" max="8703" width="10.88671875" style="166"/>
    <col min="8704" max="8704" width="7.109375" style="166" bestFit="1" customWidth="1"/>
    <col min="8705" max="8705" width="5.33203125" style="166" bestFit="1" customWidth="1"/>
    <col min="8706" max="8706" width="43.6640625" style="166" customWidth="1"/>
    <col min="8707" max="8707" width="13.44140625" style="166" customWidth="1"/>
    <col min="8708" max="8708" width="10.109375" style="166" customWidth="1"/>
    <col min="8709" max="8709" width="10" style="166" customWidth="1"/>
    <col min="8710" max="8710" width="6.109375" style="166" bestFit="1" customWidth="1"/>
    <col min="8711" max="8711" width="4.6640625" style="166" customWidth="1"/>
    <col min="8712" max="8712" width="14.88671875" style="166" bestFit="1" customWidth="1"/>
    <col min="8713" max="8713" width="12.88671875" style="166" bestFit="1" customWidth="1"/>
    <col min="8714" max="8714" width="7.6640625" style="166" customWidth="1"/>
    <col min="8715" max="8715" width="18" style="166" customWidth="1"/>
    <col min="8716" max="8716" width="8.33203125" style="166" customWidth="1"/>
    <col min="8717" max="8717" width="16" style="166" customWidth="1"/>
    <col min="8718" max="8718" width="15.109375" style="166" bestFit="1" customWidth="1"/>
    <col min="8719" max="8719" width="14.109375" style="166" bestFit="1" customWidth="1"/>
    <col min="8720" max="8959" width="10.88671875" style="166"/>
    <col min="8960" max="8960" width="7.109375" style="166" bestFit="1" customWidth="1"/>
    <col min="8961" max="8961" width="5.33203125" style="166" bestFit="1" customWidth="1"/>
    <col min="8962" max="8962" width="43.6640625" style="166" customWidth="1"/>
    <col min="8963" max="8963" width="13.44140625" style="166" customWidth="1"/>
    <col min="8964" max="8964" width="10.109375" style="166" customWidth="1"/>
    <col min="8965" max="8965" width="10" style="166" customWidth="1"/>
    <col min="8966" max="8966" width="6.109375" style="166" bestFit="1" customWidth="1"/>
    <col min="8967" max="8967" width="4.6640625" style="166" customWidth="1"/>
    <col min="8968" max="8968" width="14.88671875" style="166" bestFit="1" customWidth="1"/>
    <col min="8969" max="8969" width="12.88671875" style="166" bestFit="1" customWidth="1"/>
    <col min="8970" max="8970" width="7.6640625" style="166" customWidth="1"/>
    <col min="8971" max="8971" width="18" style="166" customWidth="1"/>
    <col min="8972" max="8972" width="8.33203125" style="166" customWidth="1"/>
    <col min="8973" max="8973" width="16" style="166" customWidth="1"/>
    <col min="8974" max="8974" width="15.109375" style="166" bestFit="1" customWidth="1"/>
    <col min="8975" max="8975" width="14.109375" style="166" bestFit="1" customWidth="1"/>
    <col min="8976" max="9215" width="10.88671875" style="166"/>
    <col min="9216" max="9216" width="7.109375" style="166" bestFit="1" customWidth="1"/>
    <col min="9217" max="9217" width="5.33203125" style="166" bestFit="1" customWidth="1"/>
    <col min="9218" max="9218" width="43.6640625" style="166" customWidth="1"/>
    <col min="9219" max="9219" width="13.44140625" style="166" customWidth="1"/>
    <col min="9220" max="9220" width="10.109375" style="166" customWidth="1"/>
    <col min="9221" max="9221" width="10" style="166" customWidth="1"/>
    <col min="9222" max="9222" width="6.109375" style="166" bestFit="1" customWidth="1"/>
    <col min="9223" max="9223" width="4.6640625" style="166" customWidth="1"/>
    <col min="9224" max="9224" width="14.88671875" style="166" bestFit="1" customWidth="1"/>
    <col min="9225" max="9225" width="12.88671875" style="166" bestFit="1" customWidth="1"/>
    <col min="9226" max="9226" width="7.6640625" style="166" customWidth="1"/>
    <col min="9227" max="9227" width="18" style="166" customWidth="1"/>
    <col min="9228" max="9228" width="8.33203125" style="166" customWidth="1"/>
    <col min="9229" max="9229" width="16" style="166" customWidth="1"/>
    <col min="9230" max="9230" width="15.109375" style="166" bestFit="1" customWidth="1"/>
    <col min="9231" max="9231" width="14.109375" style="166" bestFit="1" customWidth="1"/>
    <col min="9232" max="9471" width="10.88671875" style="166"/>
    <col min="9472" max="9472" width="7.109375" style="166" bestFit="1" customWidth="1"/>
    <col min="9473" max="9473" width="5.33203125" style="166" bestFit="1" customWidth="1"/>
    <col min="9474" max="9474" width="43.6640625" style="166" customWidth="1"/>
    <col min="9475" max="9475" width="13.44140625" style="166" customWidth="1"/>
    <col min="9476" max="9476" width="10.109375" style="166" customWidth="1"/>
    <col min="9477" max="9477" width="10" style="166" customWidth="1"/>
    <col min="9478" max="9478" width="6.109375" style="166" bestFit="1" customWidth="1"/>
    <col min="9479" max="9479" width="4.6640625" style="166" customWidth="1"/>
    <col min="9480" max="9480" width="14.88671875" style="166" bestFit="1" customWidth="1"/>
    <col min="9481" max="9481" width="12.88671875" style="166" bestFit="1" customWidth="1"/>
    <col min="9482" max="9482" width="7.6640625" style="166" customWidth="1"/>
    <col min="9483" max="9483" width="18" style="166" customWidth="1"/>
    <col min="9484" max="9484" width="8.33203125" style="166" customWidth="1"/>
    <col min="9485" max="9485" width="16" style="166" customWidth="1"/>
    <col min="9486" max="9486" width="15.109375" style="166" bestFit="1" customWidth="1"/>
    <col min="9487" max="9487" width="14.109375" style="166" bestFit="1" customWidth="1"/>
    <col min="9488" max="9727" width="10.88671875" style="166"/>
    <col min="9728" max="9728" width="7.109375" style="166" bestFit="1" customWidth="1"/>
    <col min="9729" max="9729" width="5.33203125" style="166" bestFit="1" customWidth="1"/>
    <col min="9730" max="9730" width="43.6640625" style="166" customWidth="1"/>
    <col min="9731" max="9731" width="13.44140625" style="166" customWidth="1"/>
    <col min="9732" max="9732" width="10.109375" style="166" customWidth="1"/>
    <col min="9733" max="9733" width="10" style="166" customWidth="1"/>
    <col min="9734" max="9734" width="6.109375" style="166" bestFit="1" customWidth="1"/>
    <col min="9735" max="9735" width="4.6640625" style="166" customWidth="1"/>
    <col min="9736" max="9736" width="14.88671875" style="166" bestFit="1" customWidth="1"/>
    <col min="9737" max="9737" width="12.88671875" style="166" bestFit="1" customWidth="1"/>
    <col min="9738" max="9738" width="7.6640625" style="166" customWidth="1"/>
    <col min="9739" max="9739" width="18" style="166" customWidth="1"/>
    <col min="9740" max="9740" width="8.33203125" style="166" customWidth="1"/>
    <col min="9741" max="9741" width="16" style="166" customWidth="1"/>
    <col min="9742" max="9742" width="15.109375" style="166" bestFit="1" customWidth="1"/>
    <col min="9743" max="9743" width="14.109375" style="166" bestFit="1" customWidth="1"/>
    <col min="9744" max="9983" width="10.88671875" style="166"/>
    <col min="9984" max="9984" width="7.109375" style="166" bestFit="1" customWidth="1"/>
    <col min="9985" max="9985" width="5.33203125" style="166" bestFit="1" customWidth="1"/>
    <col min="9986" max="9986" width="43.6640625" style="166" customWidth="1"/>
    <col min="9987" max="9987" width="13.44140625" style="166" customWidth="1"/>
    <col min="9988" max="9988" width="10.109375" style="166" customWidth="1"/>
    <col min="9989" max="9989" width="10" style="166" customWidth="1"/>
    <col min="9990" max="9990" width="6.109375" style="166" bestFit="1" customWidth="1"/>
    <col min="9991" max="9991" width="4.6640625" style="166" customWidth="1"/>
    <col min="9992" max="9992" width="14.88671875" style="166" bestFit="1" customWidth="1"/>
    <col min="9993" max="9993" width="12.88671875" style="166" bestFit="1" customWidth="1"/>
    <col min="9994" max="9994" width="7.6640625" style="166" customWidth="1"/>
    <col min="9995" max="9995" width="18" style="166" customWidth="1"/>
    <col min="9996" max="9996" width="8.33203125" style="166" customWidth="1"/>
    <col min="9997" max="9997" width="16" style="166" customWidth="1"/>
    <col min="9998" max="9998" width="15.109375" style="166" bestFit="1" customWidth="1"/>
    <col min="9999" max="9999" width="14.109375" style="166" bestFit="1" customWidth="1"/>
    <col min="10000" max="10239" width="10.88671875" style="166"/>
    <col min="10240" max="10240" width="7.109375" style="166" bestFit="1" customWidth="1"/>
    <col min="10241" max="10241" width="5.33203125" style="166" bestFit="1" customWidth="1"/>
    <col min="10242" max="10242" width="43.6640625" style="166" customWidth="1"/>
    <col min="10243" max="10243" width="13.44140625" style="166" customWidth="1"/>
    <col min="10244" max="10244" width="10.109375" style="166" customWidth="1"/>
    <col min="10245" max="10245" width="10" style="166" customWidth="1"/>
    <col min="10246" max="10246" width="6.109375" style="166" bestFit="1" customWidth="1"/>
    <col min="10247" max="10247" width="4.6640625" style="166" customWidth="1"/>
    <col min="10248" max="10248" width="14.88671875" style="166" bestFit="1" customWidth="1"/>
    <col min="10249" max="10249" width="12.88671875" style="166" bestFit="1" customWidth="1"/>
    <col min="10250" max="10250" width="7.6640625" style="166" customWidth="1"/>
    <col min="10251" max="10251" width="18" style="166" customWidth="1"/>
    <col min="10252" max="10252" width="8.33203125" style="166" customWidth="1"/>
    <col min="10253" max="10253" width="16" style="166" customWidth="1"/>
    <col min="10254" max="10254" width="15.109375" style="166" bestFit="1" customWidth="1"/>
    <col min="10255" max="10255" width="14.109375" style="166" bestFit="1" customWidth="1"/>
    <col min="10256" max="10495" width="10.88671875" style="166"/>
    <col min="10496" max="10496" width="7.109375" style="166" bestFit="1" customWidth="1"/>
    <col min="10497" max="10497" width="5.33203125" style="166" bestFit="1" customWidth="1"/>
    <col min="10498" max="10498" width="43.6640625" style="166" customWidth="1"/>
    <col min="10499" max="10499" width="13.44140625" style="166" customWidth="1"/>
    <col min="10500" max="10500" width="10.109375" style="166" customWidth="1"/>
    <col min="10501" max="10501" width="10" style="166" customWidth="1"/>
    <col min="10502" max="10502" width="6.109375" style="166" bestFit="1" customWidth="1"/>
    <col min="10503" max="10503" width="4.6640625" style="166" customWidth="1"/>
    <col min="10504" max="10504" width="14.88671875" style="166" bestFit="1" customWidth="1"/>
    <col min="10505" max="10505" width="12.88671875" style="166" bestFit="1" customWidth="1"/>
    <col min="10506" max="10506" width="7.6640625" style="166" customWidth="1"/>
    <col min="10507" max="10507" width="18" style="166" customWidth="1"/>
    <col min="10508" max="10508" width="8.33203125" style="166" customWidth="1"/>
    <col min="10509" max="10509" width="16" style="166" customWidth="1"/>
    <col min="10510" max="10510" width="15.109375" style="166" bestFit="1" customWidth="1"/>
    <col min="10511" max="10511" width="14.109375" style="166" bestFit="1" customWidth="1"/>
    <col min="10512" max="10751" width="10.88671875" style="166"/>
    <col min="10752" max="10752" width="7.109375" style="166" bestFit="1" customWidth="1"/>
    <col min="10753" max="10753" width="5.33203125" style="166" bestFit="1" customWidth="1"/>
    <col min="10754" max="10754" width="43.6640625" style="166" customWidth="1"/>
    <col min="10755" max="10755" width="13.44140625" style="166" customWidth="1"/>
    <col min="10756" max="10756" width="10.109375" style="166" customWidth="1"/>
    <col min="10757" max="10757" width="10" style="166" customWidth="1"/>
    <col min="10758" max="10758" width="6.109375" style="166" bestFit="1" customWidth="1"/>
    <col min="10759" max="10759" width="4.6640625" style="166" customWidth="1"/>
    <col min="10760" max="10760" width="14.88671875" style="166" bestFit="1" customWidth="1"/>
    <col min="10761" max="10761" width="12.88671875" style="166" bestFit="1" customWidth="1"/>
    <col min="10762" max="10762" width="7.6640625" style="166" customWidth="1"/>
    <col min="10763" max="10763" width="18" style="166" customWidth="1"/>
    <col min="10764" max="10764" width="8.33203125" style="166" customWidth="1"/>
    <col min="10765" max="10765" width="16" style="166" customWidth="1"/>
    <col min="10766" max="10766" width="15.109375" style="166" bestFit="1" customWidth="1"/>
    <col min="10767" max="10767" width="14.109375" style="166" bestFit="1" customWidth="1"/>
    <col min="10768" max="11007" width="10.88671875" style="166"/>
    <col min="11008" max="11008" width="7.109375" style="166" bestFit="1" customWidth="1"/>
    <col min="11009" max="11009" width="5.33203125" style="166" bestFit="1" customWidth="1"/>
    <col min="11010" max="11010" width="43.6640625" style="166" customWidth="1"/>
    <col min="11011" max="11011" width="13.44140625" style="166" customWidth="1"/>
    <col min="11012" max="11012" width="10.109375" style="166" customWidth="1"/>
    <col min="11013" max="11013" width="10" style="166" customWidth="1"/>
    <col min="11014" max="11014" width="6.109375" style="166" bestFit="1" customWidth="1"/>
    <col min="11015" max="11015" width="4.6640625" style="166" customWidth="1"/>
    <col min="11016" max="11016" width="14.88671875" style="166" bestFit="1" customWidth="1"/>
    <col min="11017" max="11017" width="12.88671875" style="166" bestFit="1" customWidth="1"/>
    <col min="11018" max="11018" width="7.6640625" style="166" customWidth="1"/>
    <col min="11019" max="11019" width="18" style="166" customWidth="1"/>
    <col min="11020" max="11020" width="8.33203125" style="166" customWidth="1"/>
    <col min="11021" max="11021" width="16" style="166" customWidth="1"/>
    <col min="11022" max="11022" width="15.109375" style="166" bestFit="1" customWidth="1"/>
    <col min="11023" max="11023" width="14.109375" style="166" bestFit="1" customWidth="1"/>
    <col min="11024" max="11263" width="10.88671875" style="166"/>
    <col min="11264" max="11264" width="7.109375" style="166" bestFit="1" customWidth="1"/>
    <col min="11265" max="11265" width="5.33203125" style="166" bestFit="1" customWidth="1"/>
    <col min="11266" max="11266" width="43.6640625" style="166" customWidth="1"/>
    <col min="11267" max="11267" width="13.44140625" style="166" customWidth="1"/>
    <col min="11268" max="11268" width="10.109375" style="166" customWidth="1"/>
    <col min="11269" max="11269" width="10" style="166" customWidth="1"/>
    <col min="11270" max="11270" width="6.109375" style="166" bestFit="1" customWidth="1"/>
    <col min="11271" max="11271" width="4.6640625" style="166" customWidth="1"/>
    <col min="11272" max="11272" width="14.88671875" style="166" bestFit="1" customWidth="1"/>
    <col min="11273" max="11273" width="12.88671875" style="166" bestFit="1" customWidth="1"/>
    <col min="11274" max="11274" width="7.6640625" style="166" customWidth="1"/>
    <col min="11275" max="11275" width="18" style="166" customWidth="1"/>
    <col min="11276" max="11276" width="8.33203125" style="166" customWidth="1"/>
    <col min="11277" max="11277" width="16" style="166" customWidth="1"/>
    <col min="11278" max="11278" width="15.109375" style="166" bestFit="1" customWidth="1"/>
    <col min="11279" max="11279" width="14.109375" style="166" bestFit="1" customWidth="1"/>
    <col min="11280" max="11519" width="10.88671875" style="166"/>
    <col min="11520" max="11520" width="7.109375" style="166" bestFit="1" customWidth="1"/>
    <col min="11521" max="11521" width="5.33203125" style="166" bestFit="1" customWidth="1"/>
    <col min="11522" max="11522" width="43.6640625" style="166" customWidth="1"/>
    <col min="11523" max="11523" width="13.44140625" style="166" customWidth="1"/>
    <col min="11524" max="11524" width="10.109375" style="166" customWidth="1"/>
    <col min="11525" max="11525" width="10" style="166" customWidth="1"/>
    <col min="11526" max="11526" width="6.109375" style="166" bestFit="1" customWidth="1"/>
    <col min="11527" max="11527" width="4.6640625" style="166" customWidth="1"/>
    <col min="11528" max="11528" width="14.88671875" style="166" bestFit="1" customWidth="1"/>
    <col min="11529" max="11529" width="12.88671875" style="166" bestFit="1" customWidth="1"/>
    <col min="11530" max="11530" width="7.6640625" style="166" customWidth="1"/>
    <col min="11531" max="11531" width="18" style="166" customWidth="1"/>
    <col min="11532" max="11532" width="8.33203125" style="166" customWidth="1"/>
    <col min="11533" max="11533" width="16" style="166" customWidth="1"/>
    <col min="11534" max="11534" width="15.109375" style="166" bestFit="1" customWidth="1"/>
    <col min="11535" max="11535" width="14.109375" style="166" bestFit="1" customWidth="1"/>
    <col min="11536" max="11775" width="10.88671875" style="166"/>
    <col min="11776" max="11776" width="7.109375" style="166" bestFit="1" customWidth="1"/>
    <col min="11777" max="11777" width="5.33203125" style="166" bestFit="1" customWidth="1"/>
    <col min="11778" max="11778" width="43.6640625" style="166" customWidth="1"/>
    <col min="11779" max="11779" width="13.44140625" style="166" customWidth="1"/>
    <col min="11780" max="11780" width="10.109375" style="166" customWidth="1"/>
    <col min="11781" max="11781" width="10" style="166" customWidth="1"/>
    <col min="11782" max="11782" width="6.109375" style="166" bestFit="1" customWidth="1"/>
    <col min="11783" max="11783" width="4.6640625" style="166" customWidth="1"/>
    <col min="11784" max="11784" width="14.88671875" style="166" bestFit="1" customWidth="1"/>
    <col min="11785" max="11785" width="12.88671875" style="166" bestFit="1" customWidth="1"/>
    <col min="11786" max="11786" width="7.6640625" style="166" customWidth="1"/>
    <col min="11787" max="11787" width="18" style="166" customWidth="1"/>
    <col min="11788" max="11788" width="8.33203125" style="166" customWidth="1"/>
    <col min="11789" max="11789" width="16" style="166" customWidth="1"/>
    <col min="11790" max="11790" width="15.109375" style="166" bestFit="1" customWidth="1"/>
    <col min="11791" max="11791" width="14.109375" style="166" bestFit="1" customWidth="1"/>
    <col min="11792" max="12031" width="10.88671875" style="166"/>
    <col min="12032" max="12032" width="7.109375" style="166" bestFit="1" customWidth="1"/>
    <col min="12033" max="12033" width="5.33203125" style="166" bestFit="1" customWidth="1"/>
    <col min="12034" max="12034" width="43.6640625" style="166" customWidth="1"/>
    <col min="12035" max="12035" width="13.44140625" style="166" customWidth="1"/>
    <col min="12036" max="12036" width="10.109375" style="166" customWidth="1"/>
    <col min="12037" max="12037" width="10" style="166" customWidth="1"/>
    <col min="12038" max="12038" width="6.109375" style="166" bestFit="1" customWidth="1"/>
    <col min="12039" max="12039" width="4.6640625" style="166" customWidth="1"/>
    <col min="12040" max="12040" width="14.88671875" style="166" bestFit="1" customWidth="1"/>
    <col min="12041" max="12041" width="12.88671875" style="166" bestFit="1" customWidth="1"/>
    <col min="12042" max="12042" width="7.6640625" style="166" customWidth="1"/>
    <col min="12043" max="12043" width="18" style="166" customWidth="1"/>
    <col min="12044" max="12044" width="8.33203125" style="166" customWidth="1"/>
    <col min="12045" max="12045" width="16" style="166" customWidth="1"/>
    <col min="12046" max="12046" width="15.109375" style="166" bestFit="1" customWidth="1"/>
    <col min="12047" max="12047" width="14.109375" style="166" bestFit="1" customWidth="1"/>
    <col min="12048" max="12287" width="10.88671875" style="166"/>
    <col min="12288" max="12288" width="7.109375" style="166" bestFit="1" customWidth="1"/>
    <col min="12289" max="12289" width="5.33203125" style="166" bestFit="1" customWidth="1"/>
    <col min="12290" max="12290" width="43.6640625" style="166" customWidth="1"/>
    <col min="12291" max="12291" width="13.44140625" style="166" customWidth="1"/>
    <col min="12292" max="12292" width="10.109375" style="166" customWidth="1"/>
    <col min="12293" max="12293" width="10" style="166" customWidth="1"/>
    <col min="12294" max="12294" width="6.109375" style="166" bestFit="1" customWidth="1"/>
    <col min="12295" max="12295" width="4.6640625" style="166" customWidth="1"/>
    <col min="12296" max="12296" width="14.88671875" style="166" bestFit="1" customWidth="1"/>
    <col min="12297" max="12297" width="12.88671875" style="166" bestFit="1" customWidth="1"/>
    <col min="12298" max="12298" width="7.6640625" style="166" customWidth="1"/>
    <col min="12299" max="12299" width="18" style="166" customWidth="1"/>
    <col min="12300" max="12300" width="8.33203125" style="166" customWidth="1"/>
    <col min="12301" max="12301" width="16" style="166" customWidth="1"/>
    <col min="12302" max="12302" width="15.109375" style="166" bestFit="1" customWidth="1"/>
    <col min="12303" max="12303" width="14.109375" style="166" bestFit="1" customWidth="1"/>
    <col min="12304" max="12543" width="10.88671875" style="166"/>
    <col min="12544" max="12544" width="7.109375" style="166" bestFit="1" customWidth="1"/>
    <col min="12545" max="12545" width="5.33203125" style="166" bestFit="1" customWidth="1"/>
    <col min="12546" max="12546" width="43.6640625" style="166" customWidth="1"/>
    <col min="12547" max="12547" width="13.44140625" style="166" customWidth="1"/>
    <col min="12548" max="12548" width="10.109375" style="166" customWidth="1"/>
    <col min="12549" max="12549" width="10" style="166" customWidth="1"/>
    <col min="12550" max="12550" width="6.109375" style="166" bestFit="1" customWidth="1"/>
    <col min="12551" max="12551" width="4.6640625" style="166" customWidth="1"/>
    <col min="12552" max="12552" width="14.88671875" style="166" bestFit="1" customWidth="1"/>
    <col min="12553" max="12553" width="12.88671875" style="166" bestFit="1" customWidth="1"/>
    <col min="12554" max="12554" width="7.6640625" style="166" customWidth="1"/>
    <col min="12555" max="12555" width="18" style="166" customWidth="1"/>
    <col min="12556" max="12556" width="8.33203125" style="166" customWidth="1"/>
    <col min="12557" max="12557" width="16" style="166" customWidth="1"/>
    <col min="12558" max="12558" width="15.109375" style="166" bestFit="1" customWidth="1"/>
    <col min="12559" max="12559" width="14.109375" style="166" bestFit="1" customWidth="1"/>
    <col min="12560" max="12799" width="10.88671875" style="166"/>
    <col min="12800" max="12800" width="7.109375" style="166" bestFit="1" customWidth="1"/>
    <col min="12801" max="12801" width="5.33203125" style="166" bestFit="1" customWidth="1"/>
    <col min="12802" max="12802" width="43.6640625" style="166" customWidth="1"/>
    <col min="12803" max="12803" width="13.44140625" style="166" customWidth="1"/>
    <col min="12804" max="12804" width="10.109375" style="166" customWidth="1"/>
    <col min="12805" max="12805" width="10" style="166" customWidth="1"/>
    <col min="12806" max="12806" width="6.109375" style="166" bestFit="1" customWidth="1"/>
    <col min="12807" max="12807" width="4.6640625" style="166" customWidth="1"/>
    <col min="12808" max="12808" width="14.88671875" style="166" bestFit="1" customWidth="1"/>
    <col min="12809" max="12809" width="12.88671875" style="166" bestFit="1" customWidth="1"/>
    <col min="12810" max="12810" width="7.6640625" style="166" customWidth="1"/>
    <col min="12811" max="12811" width="18" style="166" customWidth="1"/>
    <col min="12812" max="12812" width="8.33203125" style="166" customWidth="1"/>
    <col min="12813" max="12813" width="16" style="166" customWidth="1"/>
    <col min="12814" max="12814" width="15.109375" style="166" bestFit="1" customWidth="1"/>
    <col min="12815" max="12815" width="14.109375" style="166" bestFit="1" customWidth="1"/>
    <col min="12816" max="13055" width="10.88671875" style="166"/>
    <col min="13056" max="13056" width="7.109375" style="166" bestFit="1" customWidth="1"/>
    <col min="13057" max="13057" width="5.33203125" style="166" bestFit="1" customWidth="1"/>
    <col min="13058" max="13058" width="43.6640625" style="166" customWidth="1"/>
    <col min="13059" max="13059" width="13.44140625" style="166" customWidth="1"/>
    <col min="13060" max="13060" width="10.109375" style="166" customWidth="1"/>
    <col min="13061" max="13061" width="10" style="166" customWidth="1"/>
    <col min="13062" max="13062" width="6.109375" style="166" bestFit="1" customWidth="1"/>
    <col min="13063" max="13063" width="4.6640625" style="166" customWidth="1"/>
    <col min="13064" max="13064" width="14.88671875" style="166" bestFit="1" customWidth="1"/>
    <col min="13065" max="13065" width="12.88671875" style="166" bestFit="1" customWidth="1"/>
    <col min="13066" max="13066" width="7.6640625" style="166" customWidth="1"/>
    <col min="13067" max="13067" width="18" style="166" customWidth="1"/>
    <col min="13068" max="13068" width="8.33203125" style="166" customWidth="1"/>
    <col min="13069" max="13069" width="16" style="166" customWidth="1"/>
    <col min="13070" max="13070" width="15.109375" style="166" bestFit="1" customWidth="1"/>
    <col min="13071" max="13071" width="14.109375" style="166" bestFit="1" customWidth="1"/>
    <col min="13072" max="13311" width="10.88671875" style="166"/>
    <col min="13312" max="13312" width="7.109375" style="166" bestFit="1" customWidth="1"/>
    <col min="13313" max="13313" width="5.33203125" style="166" bestFit="1" customWidth="1"/>
    <col min="13314" max="13314" width="43.6640625" style="166" customWidth="1"/>
    <col min="13315" max="13315" width="13.44140625" style="166" customWidth="1"/>
    <col min="13316" max="13316" width="10.109375" style="166" customWidth="1"/>
    <col min="13317" max="13317" width="10" style="166" customWidth="1"/>
    <col min="13318" max="13318" width="6.109375" style="166" bestFit="1" customWidth="1"/>
    <col min="13319" max="13319" width="4.6640625" style="166" customWidth="1"/>
    <col min="13320" max="13320" width="14.88671875" style="166" bestFit="1" customWidth="1"/>
    <col min="13321" max="13321" width="12.88671875" style="166" bestFit="1" customWidth="1"/>
    <col min="13322" max="13322" width="7.6640625" style="166" customWidth="1"/>
    <col min="13323" max="13323" width="18" style="166" customWidth="1"/>
    <col min="13324" max="13324" width="8.33203125" style="166" customWidth="1"/>
    <col min="13325" max="13325" width="16" style="166" customWidth="1"/>
    <col min="13326" max="13326" width="15.109375" style="166" bestFit="1" customWidth="1"/>
    <col min="13327" max="13327" width="14.109375" style="166" bestFit="1" customWidth="1"/>
    <col min="13328" max="13567" width="10.88671875" style="166"/>
    <col min="13568" max="13568" width="7.109375" style="166" bestFit="1" customWidth="1"/>
    <col min="13569" max="13569" width="5.33203125" style="166" bestFit="1" customWidth="1"/>
    <col min="13570" max="13570" width="43.6640625" style="166" customWidth="1"/>
    <col min="13571" max="13571" width="13.44140625" style="166" customWidth="1"/>
    <col min="13572" max="13572" width="10.109375" style="166" customWidth="1"/>
    <col min="13573" max="13573" width="10" style="166" customWidth="1"/>
    <col min="13574" max="13574" width="6.109375" style="166" bestFit="1" customWidth="1"/>
    <col min="13575" max="13575" width="4.6640625" style="166" customWidth="1"/>
    <col min="13576" max="13576" width="14.88671875" style="166" bestFit="1" customWidth="1"/>
    <col min="13577" max="13577" width="12.88671875" style="166" bestFit="1" customWidth="1"/>
    <col min="13578" max="13578" width="7.6640625" style="166" customWidth="1"/>
    <col min="13579" max="13579" width="18" style="166" customWidth="1"/>
    <col min="13580" max="13580" width="8.33203125" style="166" customWidth="1"/>
    <col min="13581" max="13581" width="16" style="166" customWidth="1"/>
    <col min="13582" max="13582" width="15.109375" style="166" bestFit="1" customWidth="1"/>
    <col min="13583" max="13583" width="14.109375" style="166" bestFit="1" customWidth="1"/>
    <col min="13584" max="13823" width="10.88671875" style="166"/>
    <col min="13824" max="13824" width="7.109375" style="166" bestFit="1" customWidth="1"/>
    <col min="13825" max="13825" width="5.33203125" style="166" bestFit="1" customWidth="1"/>
    <col min="13826" max="13826" width="43.6640625" style="166" customWidth="1"/>
    <col min="13827" max="13827" width="13.44140625" style="166" customWidth="1"/>
    <col min="13828" max="13828" width="10.109375" style="166" customWidth="1"/>
    <col min="13829" max="13829" width="10" style="166" customWidth="1"/>
    <col min="13830" max="13830" width="6.109375" style="166" bestFit="1" customWidth="1"/>
    <col min="13831" max="13831" width="4.6640625" style="166" customWidth="1"/>
    <col min="13832" max="13832" width="14.88671875" style="166" bestFit="1" customWidth="1"/>
    <col min="13833" max="13833" width="12.88671875" style="166" bestFit="1" customWidth="1"/>
    <col min="13834" max="13834" width="7.6640625" style="166" customWidth="1"/>
    <col min="13835" max="13835" width="18" style="166" customWidth="1"/>
    <col min="13836" max="13836" width="8.33203125" style="166" customWidth="1"/>
    <col min="13837" max="13837" width="16" style="166" customWidth="1"/>
    <col min="13838" max="13838" width="15.109375" style="166" bestFit="1" customWidth="1"/>
    <col min="13839" max="13839" width="14.109375" style="166" bestFit="1" customWidth="1"/>
    <col min="13840" max="14079" width="10.88671875" style="166"/>
    <col min="14080" max="14080" width="7.109375" style="166" bestFit="1" customWidth="1"/>
    <col min="14081" max="14081" width="5.33203125" style="166" bestFit="1" customWidth="1"/>
    <col min="14082" max="14082" width="43.6640625" style="166" customWidth="1"/>
    <col min="14083" max="14083" width="13.44140625" style="166" customWidth="1"/>
    <col min="14084" max="14084" width="10.109375" style="166" customWidth="1"/>
    <col min="14085" max="14085" width="10" style="166" customWidth="1"/>
    <col min="14086" max="14086" width="6.109375" style="166" bestFit="1" customWidth="1"/>
    <col min="14087" max="14087" width="4.6640625" style="166" customWidth="1"/>
    <col min="14088" max="14088" width="14.88671875" style="166" bestFit="1" customWidth="1"/>
    <col min="14089" max="14089" width="12.88671875" style="166" bestFit="1" customWidth="1"/>
    <col min="14090" max="14090" width="7.6640625" style="166" customWidth="1"/>
    <col min="14091" max="14091" width="18" style="166" customWidth="1"/>
    <col min="14092" max="14092" width="8.33203125" style="166" customWidth="1"/>
    <col min="14093" max="14093" width="16" style="166" customWidth="1"/>
    <col min="14094" max="14094" width="15.109375" style="166" bestFit="1" customWidth="1"/>
    <col min="14095" max="14095" width="14.109375" style="166" bestFit="1" customWidth="1"/>
    <col min="14096" max="14335" width="10.88671875" style="166"/>
    <col min="14336" max="14336" width="7.109375" style="166" bestFit="1" customWidth="1"/>
    <col min="14337" max="14337" width="5.33203125" style="166" bestFit="1" customWidth="1"/>
    <col min="14338" max="14338" width="43.6640625" style="166" customWidth="1"/>
    <col min="14339" max="14339" width="13.44140625" style="166" customWidth="1"/>
    <col min="14340" max="14340" width="10.109375" style="166" customWidth="1"/>
    <col min="14341" max="14341" width="10" style="166" customWidth="1"/>
    <col min="14342" max="14342" width="6.109375" style="166" bestFit="1" customWidth="1"/>
    <col min="14343" max="14343" width="4.6640625" style="166" customWidth="1"/>
    <col min="14344" max="14344" width="14.88671875" style="166" bestFit="1" customWidth="1"/>
    <col min="14345" max="14345" width="12.88671875" style="166" bestFit="1" customWidth="1"/>
    <col min="14346" max="14346" width="7.6640625" style="166" customWidth="1"/>
    <col min="14347" max="14347" width="18" style="166" customWidth="1"/>
    <col min="14348" max="14348" width="8.33203125" style="166" customWidth="1"/>
    <col min="14349" max="14349" width="16" style="166" customWidth="1"/>
    <col min="14350" max="14350" width="15.109375" style="166" bestFit="1" customWidth="1"/>
    <col min="14351" max="14351" width="14.109375" style="166" bestFit="1" customWidth="1"/>
    <col min="14352" max="14591" width="10.88671875" style="166"/>
    <col min="14592" max="14592" width="7.109375" style="166" bestFit="1" customWidth="1"/>
    <col min="14593" max="14593" width="5.33203125" style="166" bestFit="1" customWidth="1"/>
    <col min="14594" max="14594" width="43.6640625" style="166" customWidth="1"/>
    <col min="14595" max="14595" width="13.44140625" style="166" customWidth="1"/>
    <col min="14596" max="14596" width="10.109375" style="166" customWidth="1"/>
    <col min="14597" max="14597" width="10" style="166" customWidth="1"/>
    <col min="14598" max="14598" width="6.109375" style="166" bestFit="1" customWidth="1"/>
    <col min="14599" max="14599" width="4.6640625" style="166" customWidth="1"/>
    <col min="14600" max="14600" width="14.88671875" style="166" bestFit="1" customWidth="1"/>
    <col min="14601" max="14601" width="12.88671875" style="166" bestFit="1" customWidth="1"/>
    <col min="14602" max="14602" width="7.6640625" style="166" customWidth="1"/>
    <col min="14603" max="14603" width="18" style="166" customWidth="1"/>
    <col min="14604" max="14604" width="8.33203125" style="166" customWidth="1"/>
    <col min="14605" max="14605" width="16" style="166" customWidth="1"/>
    <col min="14606" max="14606" width="15.109375" style="166" bestFit="1" customWidth="1"/>
    <col min="14607" max="14607" width="14.109375" style="166" bestFit="1" customWidth="1"/>
    <col min="14608" max="14847" width="10.88671875" style="166"/>
    <col min="14848" max="14848" width="7.109375" style="166" bestFit="1" customWidth="1"/>
    <col min="14849" max="14849" width="5.33203125" style="166" bestFit="1" customWidth="1"/>
    <col min="14850" max="14850" width="43.6640625" style="166" customWidth="1"/>
    <col min="14851" max="14851" width="13.44140625" style="166" customWidth="1"/>
    <col min="14852" max="14852" width="10.109375" style="166" customWidth="1"/>
    <col min="14853" max="14853" width="10" style="166" customWidth="1"/>
    <col min="14854" max="14854" width="6.109375" style="166" bestFit="1" customWidth="1"/>
    <col min="14855" max="14855" width="4.6640625" style="166" customWidth="1"/>
    <col min="14856" max="14856" width="14.88671875" style="166" bestFit="1" customWidth="1"/>
    <col min="14857" max="14857" width="12.88671875" style="166" bestFit="1" customWidth="1"/>
    <col min="14858" max="14858" width="7.6640625" style="166" customWidth="1"/>
    <col min="14859" max="14859" width="18" style="166" customWidth="1"/>
    <col min="14860" max="14860" width="8.33203125" style="166" customWidth="1"/>
    <col min="14861" max="14861" width="16" style="166" customWidth="1"/>
    <col min="14862" max="14862" width="15.109375" style="166" bestFit="1" customWidth="1"/>
    <col min="14863" max="14863" width="14.109375" style="166" bestFit="1" customWidth="1"/>
    <col min="14864" max="15103" width="10.88671875" style="166"/>
    <col min="15104" max="15104" width="7.109375" style="166" bestFit="1" customWidth="1"/>
    <col min="15105" max="15105" width="5.33203125" style="166" bestFit="1" customWidth="1"/>
    <col min="15106" max="15106" width="43.6640625" style="166" customWidth="1"/>
    <col min="15107" max="15107" width="13.44140625" style="166" customWidth="1"/>
    <col min="15108" max="15108" width="10.109375" style="166" customWidth="1"/>
    <col min="15109" max="15109" width="10" style="166" customWidth="1"/>
    <col min="15110" max="15110" width="6.109375" style="166" bestFit="1" customWidth="1"/>
    <col min="15111" max="15111" width="4.6640625" style="166" customWidth="1"/>
    <col min="15112" max="15112" width="14.88671875" style="166" bestFit="1" customWidth="1"/>
    <col min="15113" max="15113" width="12.88671875" style="166" bestFit="1" customWidth="1"/>
    <col min="15114" max="15114" width="7.6640625" style="166" customWidth="1"/>
    <col min="15115" max="15115" width="18" style="166" customWidth="1"/>
    <col min="15116" max="15116" width="8.33203125" style="166" customWidth="1"/>
    <col min="15117" max="15117" width="16" style="166" customWidth="1"/>
    <col min="15118" max="15118" width="15.109375" style="166" bestFit="1" customWidth="1"/>
    <col min="15119" max="15119" width="14.109375" style="166" bestFit="1" customWidth="1"/>
    <col min="15120" max="15359" width="10.88671875" style="166"/>
    <col min="15360" max="15360" width="7.109375" style="166" bestFit="1" customWidth="1"/>
    <col min="15361" max="15361" width="5.33203125" style="166" bestFit="1" customWidth="1"/>
    <col min="15362" max="15362" width="43.6640625" style="166" customWidth="1"/>
    <col min="15363" max="15363" width="13.44140625" style="166" customWidth="1"/>
    <col min="15364" max="15364" width="10.109375" style="166" customWidth="1"/>
    <col min="15365" max="15365" width="10" style="166" customWidth="1"/>
    <col min="15366" max="15366" width="6.109375" style="166" bestFit="1" customWidth="1"/>
    <col min="15367" max="15367" width="4.6640625" style="166" customWidth="1"/>
    <col min="15368" max="15368" width="14.88671875" style="166" bestFit="1" customWidth="1"/>
    <col min="15369" max="15369" width="12.88671875" style="166" bestFit="1" customWidth="1"/>
    <col min="15370" max="15370" width="7.6640625" style="166" customWidth="1"/>
    <col min="15371" max="15371" width="18" style="166" customWidth="1"/>
    <col min="15372" max="15372" width="8.33203125" style="166" customWidth="1"/>
    <col min="15373" max="15373" width="16" style="166" customWidth="1"/>
    <col min="15374" max="15374" width="15.109375" style="166" bestFit="1" customWidth="1"/>
    <col min="15375" max="15375" width="14.109375" style="166" bestFit="1" customWidth="1"/>
    <col min="15376" max="15615" width="10.88671875" style="166"/>
    <col min="15616" max="15616" width="7.109375" style="166" bestFit="1" customWidth="1"/>
    <col min="15617" max="15617" width="5.33203125" style="166" bestFit="1" customWidth="1"/>
    <col min="15618" max="15618" width="43.6640625" style="166" customWidth="1"/>
    <col min="15619" max="15619" width="13.44140625" style="166" customWidth="1"/>
    <col min="15620" max="15620" width="10.109375" style="166" customWidth="1"/>
    <col min="15621" max="15621" width="10" style="166" customWidth="1"/>
    <col min="15622" max="15622" width="6.109375" style="166" bestFit="1" customWidth="1"/>
    <col min="15623" max="15623" width="4.6640625" style="166" customWidth="1"/>
    <col min="15624" max="15624" width="14.88671875" style="166" bestFit="1" customWidth="1"/>
    <col min="15625" max="15625" width="12.88671875" style="166" bestFit="1" customWidth="1"/>
    <col min="15626" max="15626" width="7.6640625" style="166" customWidth="1"/>
    <col min="15627" max="15627" width="18" style="166" customWidth="1"/>
    <col min="15628" max="15628" width="8.33203125" style="166" customWidth="1"/>
    <col min="15629" max="15629" width="16" style="166" customWidth="1"/>
    <col min="15630" max="15630" width="15.109375" style="166" bestFit="1" customWidth="1"/>
    <col min="15631" max="15631" width="14.109375" style="166" bestFit="1" customWidth="1"/>
    <col min="15632" max="15871" width="10.88671875" style="166"/>
    <col min="15872" max="15872" width="7.109375" style="166" bestFit="1" customWidth="1"/>
    <col min="15873" max="15873" width="5.33203125" style="166" bestFit="1" customWidth="1"/>
    <col min="15874" max="15874" width="43.6640625" style="166" customWidth="1"/>
    <col min="15875" max="15875" width="13.44140625" style="166" customWidth="1"/>
    <col min="15876" max="15876" width="10.109375" style="166" customWidth="1"/>
    <col min="15877" max="15877" width="10" style="166" customWidth="1"/>
    <col min="15878" max="15878" width="6.109375" style="166" bestFit="1" customWidth="1"/>
    <col min="15879" max="15879" width="4.6640625" style="166" customWidth="1"/>
    <col min="15880" max="15880" width="14.88671875" style="166" bestFit="1" customWidth="1"/>
    <col min="15881" max="15881" width="12.88671875" style="166" bestFit="1" customWidth="1"/>
    <col min="15882" max="15882" width="7.6640625" style="166" customWidth="1"/>
    <col min="15883" max="15883" width="18" style="166" customWidth="1"/>
    <col min="15884" max="15884" width="8.33203125" style="166" customWidth="1"/>
    <col min="15885" max="15885" width="16" style="166" customWidth="1"/>
    <col min="15886" max="15886" width="15.109375" style="166" bestFit="1" customWidth="1"/>
    <col min="15887" max="15887" width="14.109375" style="166" bestFit="1" customWidth="1"/>
    <col min="15888" max="16127" width="10.88671875" style="166"/>
    <col min="16128" max="16128" width="7.109375" style="166" bestFit="1" customWidth="1"/>
    <col min="16129" max="16129" width="5.33203125" style="166" bestFit="1" customWidth="1"/>
    <col min="16130" max="16130" width="43.6640625" style="166" customWidth="1"/>
    <col min="16131" max="16131" width="13.44140625" style="166" customWidth="1"/>
    <col min="16132" max="16132" width="10.109375" style="166" customWidth="1"/>
    <col min="16133" max="16133" width="10" style="166" customWidth="1"/>
    <col min="16134" max="16134" width="6.109375" style="166" bestFit="1" customWidth="1"/>
    <col min="16135" max="16135" width="4.6640625" style="166" customWidth="1"/>
    <col min="16136" max="16136" width="14.88671875" style="166" bestFit="1" customWidth="1"/>
    <col min="16137" max="16137" width="12.88671875" style="166" bestFit="1" customWidth="1"/>
    <col min="16138" max="16138" width="7.6640625" style="166" customWidth="1"/>
    <col min="16139" max="16139" width="18" style="166" customWidth="1"/>
    <col min="16140" max="16140" width="8.33203125" style="166" customWidth="1"/>
    <col min="16141" max="16141" width="16" style="166" customWidth="1"/>
    <col min="16142" max="16142" width="15.109375" style="166" bestFit="1" customWidth="1"/>
    <col min="16143" max="16143" width="14.109375" style="166" bestFit="1" customWidth="1"/>
    <col min="16144" max="16383" width="10.88671875" style="166"/>
    <col min="16384" max="16384" width="11.44140625" style="166" customWidth="1"/>
  </cols>
  <sheetData>
    <row r="1" spans="1:14" ht="18.899999999999999" customHeight="1" thickBot="1" x14ac:dyDescent="0.35"/>
    <row r="2" spans="1:14" ht="20.100000000000001" customHeight="1" x14ac:dyDescent="0.3">
      <c r="B2" s="523" t="s">
        <v>137</v>
      </c>
      <c r="C2" s="524"/>
      <c r="D2" s="524"/>
      <c r="E2" s="524"/>
      <c r="F2" s="524"/>
      <c r="G2" s="524"/>
      <c r="H2" s="524"/>
      <c r="I2" s="525"/>
      <c r="J2" s="167"/>
      <c r="K2" s="167"/>
      <c r="L2" s="168"/>
    </row>
    <row r="3" spans="1:14" ht="20.100000000000001" customHeight="1" x14ac:dyDescent="0.3">
      <c r="B3" s="526" t="s">
        <v>1</v>
      </c>
      <c r="C3" s="527"/>
      <c r="D3" s="527"/>
      <c r="E3" s="527"/>
      <c r="F3" s="527"/>
      <c r="G3" s="527"/>
      <c r="H3" s="527"/>
      <c r="I3" s="528"/>
      <c r="J3" s="169"/>
      <c r="K3" s="169"/>
      <c r="L3" s="170"/>
    </row>
    <row r="4" spans="1:14" ht="20.100000000000001" customHeight="1" x14ac:dyDescent="0.3">
      <c r="B4" s="526" t="s">
        <v>0</v>
      </c>
      <c r="C4" s="527"/>
      <c r="D4" s="527"/>
      <c r="E4" s="527"/>
      <c r="F4" s="527"/>
      <c r="G4" s="527"/>
      <c r="H4" s="527"/>
      <c r="I4" s="528"/>
      <c r="J4" s="169"/>
      <c r="K4" s="169"/>
      <c r="L4" s="170"/>
    </row>
    <row r="5" spans="1:14" ht="20.100000000000001" customHeight="1" thickBot="1" x14ac:dyDescent="0.35">
      <c r="B5" s="529" t="s">
        <v>138</v>
      </c>
      <c r="C5" s="530"/>
      <c r="D5" s="530"/>
      <c r="E5" s="530"/>
      <c r="F5" s="530"/>
      <c r="G5" s="530"/>
      <c r="H5" s="530"/>
      <c r="I5" s="531"/>
      <c r="J5" s="667" t="s">
        <v>1</v>
      </c>
      <c r="K5" s="668"/>
      <c r="L5" s="669"/>
    </row>
    <row r="6" spans="1:14" ht="55.35" customHeight="1" thickBot="1" x14ac:dyDescent="0.35">
      <c r="B6" s="662" t="s">
        <v>242</v>
      </c>
      <c r="C6" s="663"/>
      <c r="D6" s="706" t="s">
        <v>408</v>
      </c>
      <c r="E6" s="707"/>
      <c r="F6" s="707"/>
      <c r="G6" s="707"/>
      <c r="H6" s="707"/>
      <c r="I6" s="707"/>
      <c r="J6" s="665"/>
      <c r="K6" s="665"/>
      <c r="L6" s="666"/>
    </row>
    <row r="7" spans="1:14" ht="13.8" thickBot="1" x14ac:dyDescent="0.35">
      <c r="A7" s="166"/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2"/>
    </row>
    <row r="8" spans="1:14" ht="13.8" thickBot="1" x14ac:dyDescent="0.35">
      <c r="A8" s="166"/>
      <c r="B8" s="647" t="s">
        <v>331</v>
      </c>
      <c r="C8" s="648"/>
      <c r="D8" s="648"/>
      <c r="E8" s="648"/>
      <c r="F8" s="648"/>
      <c r="G8" s="648"/>
      <c r="H8" s="648"/>
      <c r="I8" s="648"/>
      <c r="J8" s="648"/>
      <c r="K8" s="648"/>
      <c r="L8" s="649"/>
    </row>
    <row r="9" spans="1:14" x14ac:dyDescent="0.3">
      <c r="B9" s="650" t="s">
        <v>237</v>
      </c>
      <c r="C9" s="651"/>
      <c r="D9" s="651"/>
      <c r="E9" s="652">
        <f>+PMT!N28</f>
        <v>8193014</v>
      </c>
      <c r="F9" s="653"/>
      <c r="G9" s="654"/>
      <c r="H9" s="173"/>
      <c r="I9" s="174" t="s">
        <v>59</v>
      </c>
      <c r="J9" s="655">
        <f ca="1">TODAY()</f>
        <v>45203</v>
      </c>
      <c r="K9" s="655"/>
      <c r="L9" s="656"/>
    </row>
    <row r="10" spans="1:14" ht="13.8" thickBot="1" x14ac:dyDescent="0.35">
      <c r="B10" s="657" t="s">
        <v>62</v>
      </c>
      <c r="C10" s="658"/>
      <c r="D10" s="658"/>
      <c r="E10" s="175">
        <v>7</v>
      </c>
      <c r="F10" s="658" t="s">
        <v>63</v>
      </c>
      <c r="G10" s="659"/>
      <c r="H10" s="176"/>
      <c r="I10" s="177" t="s">
        <v>61</v>
      </c>
      <c r="J10" s="660"/>
      <c r="K10" s="660"/>
      <c r="L10" s="661"/>
    </row>
    <row r="12" spans="1:14" s="179" customFormat="1" ht="12.75" customHeight="1" x14ac:dyDescent="0.3">
      <c r="A12" s="178"/>
      <c r="B12" s="475" t="s">
        <v>244</v>
      </c>
      <c r="C12" s="475"/>
      <c r="D12" s="475"/>
      <c r="E12" s="475"/>
      <c r="F12" s="475"/>
      <c r="G12" s="475"/>
      <c r="H12" s="475"/>
      <c r="I12" s="475"/>
      <c r="J12" s="475"/>
      <c r="K12" s="475"/>
      <c r="L12" s="475"/>
    </row>
    <row r="13" spans="1:14" s="182" customFormat="1" ht="10.199999999999999" x14ac:dyDescent="0.3">
      <c r="A13" s="180"/>
      <c r="B13" s="181">
        <v>3.1</v>
      </c>
      <c r="C13" s="481" t="s">
        <v>109</v>
      </c>
      <c r="D13" s="481"/>
      <c r="E13" s="481"/>
      <c r="F13" s="481"/>
      <c r="G13" s="481"/>
      <c r="H13" s="481"/>
      <c r="I13" s="481"/>
      <c r="J13" s="481"/>
      <c r="K13" s="481"/>
      <c r="L13" s="481"/>
    </row>
    <row r="14" spans="1:14" s="182" customFormat="1" ht="10.199999999999999" x14ac:dyDescent="0.3">
      <c r="A14" s="180"/>
      <c r="B14" s="183" t="s">
        <v>5</v>
      </c>
      <c r="C14" s="463" t="s">
        <v>6</v>
      </c>
      <c r="D14" s="464"/>
      <c r="E14" s="184"/>
      <c r="F14" s="185"/>
      <c r="G14" s="482"/>
      <c r="H14" s="482"/>
      <c r="I14" s="186"/>
      <c r="J14" s="463" t="s">
        <v>110</v>
      </c>
      <c r="K14" s="465"/>
      <c r="L14" s="181" t="s">
        <v>101</v>
      </c>
    </row>
    <row r="15" spans="1:14" s="179" customFormat="1" ht="10.199999999999999" x14ac:dyDescent="0.3">
      <c r="A15" s="180"/>
      <c r="B15" s="187">
        <f>B13+0.001</f>
        <v>3.101</v>
      </c>
      <c r="C15" s="188" t="s">
        <v>111</v>
      </c>
      <c r="D15" s="189"/>
      <c r="E15" s="189"/>
      <c r="F15" s="189"/>
      <c r="G15" s="189"/>
      <c r="H15" s="189"/>
      <c r="I15" s="190"/>
      <c r="J15" s="455">
        <v>0.05</v>
      </c>
      <c r="K15" s="457"/>
      <c r="L15" s="191">
        <f>ROUND($E$9*J15,0)</f>
        <v>409651</v>
      </c>
      <c r="N15" s="192"/>
    </row>
    <row r="16" spans="1:14" s="179" customFormat="1" ht="10.199999999999999" x14ac:dyDescent="0.3">
      <c r="A16" s="180"/>
      <c r="B16" s="187">
        <f>B15+0.001</f>
        <v>3.1019999999999999</v>
      </c>
      <c r="C16" s="188" t="s">
        <v>112</v>
      </c>
      <c r="D16" s="189"/>
      <c r="E16" s="189"/>
      <c r="F16" s="189"/>
      <c r="G16" s="189"/>
      <c r="H16" s="189"/>
      <c r="I16" s="190"/>
      <c r="J16" s="455">
        <f>6.9/1000</f>
        <v>6.9000000000000008E-3</v>
      </c>
      <c r="K16" s="457"/>
      <c r="L16" s="191">
        <f>ROUND($E$9*J16,0)</f>
        <v>56532</v>
      </c>
      <c r="N16" s="192"/>
    </row>
    <row r="17" spans="1:15" s="179" customFormat="1" ht="10.199999999999999" x14ac:dyDescent="0.3">
      <c r="A17" s="180"/>
      <c r="B17" s="187">
        <f>B16+0.001</f>
        <v>3.1029999999999998</v>
      </c>
      <c r="C17" s="188" t="s">
        <v>113</v>
      </c>
      <c r="D17" s="189"/>
      <c r="E17" s="189"/>
      <c r="F17" s="189"/>
      <c r="G17" s="189"/>
      <c r="H17" s="189"/>
      <c r="I17" s="190"/>
      <c r="J17" s="455">
        <f>(4/1000)</f>
        <v>4.0000000000000001E-3</v>
      </c>
      <c r="K17" s="457"/>
      <c r="L17" s="191">
        <f>ROUND($E$9*J17,0)</f>
        <v>32772</v>
      </c>
      <c r="N17" s="192"/>
    </row>
    <row r="18" spans="1:15" s="179" customFormat="1" ht="11.25" customHeight="1" x14ac:dyDescent="0.3">
      <c r="A18" s="180"/>
      <c r="B18" s="187">
        <f>B17+0.001</f>
        <v>3.1039999999999996</v>
      </c>
      <c r="C18" s="188" t="s">
        <v>114</v>
      </c>
      <c r="D18" s="189"/>
      <c r="E18" s="189"/>
      <c r="F18" s="189"/>
      <c r="G18" s="189"/>
      <c r="H18" s="189"/>
      <c r="I18" s="190"/>
      <c r="J18" s="455">
        <v>0.02</v>
      </c>
      <c r="K18" s="457"/>
      <c r="L18" s="191">
        <f>ROUND($E$9*J18,0)</f>
        <v>163860</v>
      </c>
      <c r="N18" s="192"/>
    </row>
    <row r="19" spans="1:15" s="179" customFormat="1" ht="10.199999999999999" x14ac:dyDescent="0.3">
      <c r="A19" s="180"/>
      <c r="B19" s="187">
        <f>B18+0.001</f>
        <v>3.1049999999999995</v>
      </c>
      <c r="C19" s="188" t="s">
        <v>115</v>
      </c>
      <c r="D19" s="189"/>
      <c r="E19" s="189"/>
      <c r="F19" s="189"/>
      <c r="G19" s="189"/>
      <c r="H19" s="189"/>
      <c r="I19" s="190"/>
      <c r="J19" s="455">
        <v>5.0000000000000001E-3</v>
      </c>
      <c r="K19" s="457"/>
      <c r="L19" s="191">
        <f>ROUND($E$9*J19,0)</f>
        <v>40965</v>
      </c>
      <c r="N19" s="192"/>
    </row>
    <row r="20" spans="1:15" s="179" customFormat="1" ht="10.199999999999999" x14ac:dyDescent="0.3">
      <c r="A20" s="180"/>
      <c r="B20" s="180"/>
      <c r="C20" s="458" t="s">
        <v>116</v>
      </c>
      <c r="D20" s="459"/>
      <c r="E20" s="459"/>
      <c r="F20" s="459"/>
      <c r="G20" s="459"/>
      <c r="H20" s="459"/>
      <c r="I20" s="459"/>
      <c r="J20" s="459"/>
      <c r="K20" s="460"/>
      <c r="L20" s="193">
        <f>SUM(L15:L19)</f>
        <v>703780</v>
      </c>
      <c r="N20" s="192"/>
    </row>
    <row r="21" spans="1:15" s="179" customFormat="1" ht="10.199999999999999" x14ac:dyDescent="0.3">
      <c r="A21" s="180"/>
      <c r="B21" s="180"/>
      <c r="C21" s="194"/>
      <c r="D21" s="194"/>
      <c r="E21" s="194"/>
      <c r="F21" s="194"/>
      <c r="G21" s="194"/>
      <c r="H21" s="194"/>
      <c r="I21" s="194"/>
      <c r="J21" s="194"/>
      <c r="K21" s="194"/>
      <c r="L21" s="194"/>
    </row>
    <row r="22" spans="1:15" s="179" customFormat="1" ht="10.199999999999999" x14ac:dyDescent="0.3">
      <c r="A22" s="180"/>
      <c r="B22" s="180"/>
      <c r="C22" s="454"/>
      <c r="D22" s="454"/>
      <c r="E22" s="454"/>
      <c r="F22" s="454"/>
      <c r="G22" s="454"/>
      <c r="H22" s="454"/>
      <c r="I22" s="454"/>
      <c r="J22" s="454"/>
      <c r="K22" s="454"/>
      <c r="L22" s="454"/>
      <c r="M22" s="196"/>
    </row>
    <row r="23" spans="1:15" s="179" customFormat="1" ht="10.199999999999999" x14ac:dyDescent="0.3">
      <c r="A23" s="180"/>
      <c r="B23" s="180"/>
      <c r="C23" s="197" t="s">
        <v>117</v>
      </c>
      <c r="D23" s="198"/>
      <c r="E23" s="198"/>
      <c r="F23" s="198"/>
      <c r="G23" s="198"/>
      <c r="H23" s="198"/>
      <c r="I23" s="198"/>
      <c r="J23" s="198"/>
      <c r="K23" s="199"/>
      <c r="L23" s="193">
        <f>L20</f>
        <v>703780</v>
      </c>
    </row>
    <row r="24" spans="1:15" s="179" customFormat="1" x14ac:dyDescent="0.3">
      <c r="A24" s="180"/>
      <c r="B24" s="180"/>
      <c r="C24" s="197" t="s">
        <v>118</v>
      </c>
      <c r="D24" s="198"/>
      <c r="E24" s="198"/>
      <c r="F24" s="198"/>
      <c r="G24" s="198"/>
      <c r="H24" s="198"/>
      <c r="I24" s="198"/>
      <c r="J24" s="198"/>
      <c r="K24" s="199"/>
      <c r="L24" s="200">
        <f>L23/E9</f>
        <v>8.5900011888176933E-2</v>
      </c>
    </row>
    <row r="25" spans="1:15" s="179" customFormat="1" ht="10.199999999999999" x14ac:dyDescent="0.3">
      <c r="A25" s="180"/>
      <c r="B25" s="180"/>
      <c r="C25" s="454"/>
      <c r="D25" s="454"/>
      <c r="E25" s="454"/>
      <c r="F25" s="454"/>
      <c r="G25" s="454"/>
      <c r="H25" s="454"/>
      <c r="I25" s="454"/>
      <c r="J25" s="454"/>
      <c r="K25" s="454"/>
      <c r="L25" s="454"/>
    </row>
    <row r="26" spans="1:15" s="179" customFormat="1" ht="10.199999999999999" x14ac:dyDescent="0.3">
      <c r="A26" s="180"/>
      <c r="B26" s="180"/>
      <c r="C26" s="197" t="s">
        <v>133</v>
      </c>
      <c r="D26" s="198"/>
      <c r="E26" s="198"/>
      <c r="F26" s="198"/>
      <c r="G26" s="198"/>
      <c r="H26" s="198"/>
      <c r="I26" s="198"/>
      <c r="J26" s="198"/>
      <c r="K26" s="199"/>
      <c r="L26" s="201">
        <f>L24</f>
        <v>8.5900011888176933E-2</v>
      </c>
    </row>
    <row r="27" spans="1:15" s="195" customFormat="1" ht="10.199999999999999" x14ac:dyDescent="0.3">
      <c r="A27" s="182"/>
      <c r="B27" s="182"/>
      <c r="C27" s="197" t="s">
        <v>134</v>
      </c>
      <c r="D27" s="198"/>
      <c r="E27" s="198"/>
      <c r="F27" s="198"/>
      <c r="G27" s="198"/>
      <c r="H27" s="198"/>
      <c r="I27" s="198"/>
      <c r="J27" s="198"/>
      <c r="K27" s="199"/>
      <c r="L27" s="201">
        <v>0.01</v>
      </c>
      <c r="N27" s="202"/>
      <c r="O27" s="203"/>
    </row>
    <row r="28" spans="1:15" s="195" customFormat="1" ht="10.199999999999999" x14ac:dyDescent="0.3">
      <c r="A28" s="182"/>
      <c r="B28" s="182"/>
      <c r="C28" s="197" t="s">
        <v>135</v>
      </c>
      <c r="D28" s="198"/>
      <c r="E28" s="198"/>
      <c r="F28" s="198"/>
      <c r="G28" s="198"/>
      <c r="H28" s="198"/>
      <c r="I28" s="198"/>
      <c r="J28" s="198"/>
      <c r="K28" s="199"/>
      <c r="L28" s="201">
        <v>0.05</v>
      </c>
    </row>
    <row r="29" spans="1:15" s="179" customFormat="1" ht="10.199999999999999" x14ac:dyDescent="0.3">
      <c r="A29" s="180"/>
      <c r="B29" s="180"/>
      <c r="C29" s="454"/>
      <c r="D29" s="454"/>
      <c r="E29" s="454"/>
      <c r="F29" s="454"/>
      <c r="G29" s="454"/>
      <c r="H29" s="454"/>
      <c r="I29" s="454"/>
      <c r="J29" s="454"/>
      <c r="K29" s="454"/>
      <c r="L29" s="454"/>
    </row>
    <row r="30" spans="1:15" s="179" customFormat="1" x14ac:dyDescent="0.3">
      <c r="A30" s="180"/>
      <c r="B30" s="180"/>
      <c r="C30" s="197" t="s">
        <v>136</v>
      </c>
      <c r="D30" s="198"/>
      <c r="E30" s="198"/>
      <c r="F30" s="198"/>
      <c r="G30" s="198"/>
      <c r="H30" s="198"/>
      <c r="I30" s="198"/>
      <c r="J30" s="198"/>
      <c r="K30" s="199"/>
      <c r="L30" s="204">
        <f>SUM(L26:L28)</f>
        <v>0.14590001188817692</v>
      </c>
    </row>
    <row r="31" spans="1:15" s="179" customFormat="1" x14ac:dyDescent="0.3">
      <c r="A31" s="180"/>
      <c r="B31" s="180"/>
      <c r="C31" s="205"/>
      <c r="D31" s="205"/>
      <c r="E31" s="205"/>
      <c r="F31" s="205"/>
      <c r="G31" s="206"/>
      <c r="H31" s="206"/>
      <c r="I31" s="206"/>
      <c r="J31" s="206"/>
      <c r="K31" s="206"/>
      <c r="L31" s="207"/>
    </row>
  </sheetData>
  <mergeCells count="28">
    <mergeCell ref="B6:C6"/>
    <mergeCell ref="D6:L6"/>
    <mergeCell ref="B2:I2"/>
    <mergeCell ref="B3:I3"/>
    <mergeCell ref="B4:I4"/>
    <mergeCell ref="B5:I5"/>
    <mergeCell ref="J5:L5"/>
    <mergeCell ref="B8:L8"/>
    <mergeCell ref="B9:D9"/>
    <mergeCell ref="E9:G9"/>
    <mergeCell ref="J9:L9"/>
    <mergeCell ref="B10:D10"/>
    <mergeCell ref="F10:G10"/>
    <mergeCell ref="J10:L10"/>
    <mergeCell ref="C22:L22"/>
    <mergeCell ref="C25:L25"/>
    <mergeCell ref="C29:L29"/>
    <mergeCell ref="B12:L12"/>
    <mergeCell ref="C13:L13"/>
    <mergeCell ref="C14:D14"/>
    <mergeCell ref="G14:H14"/>
    <mergeCell ref="J14:K14"/>
    <mergeCell ref="J15:K15"/>
    <mergeCell ref="J16:K16"/>
    <mergeCell ref="J17:K17"/>
    <mergeCell ref="J18:K18"/>
    <mergeCell ref="J19:K19"/>
    <mergeCell ref="C20:K20"/>
  </mergeCells>
  <pageMargins left="0.7" right="0.7" top="0.75" bottom="0.75" header="0.3" footer="0.3"/>
  <pageSetup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PRESUPUESTO OFICIAL (Entidad)</vt:lpstr>
      <vt:lpstr>PROPUESTA ECONOMICA</vt:lpstr>
      <vt:lpstr>AIU OBRA</vt:lpstr>
      <vt:lpstr>PGA - SST</vt:lpstr>
      <vt:lpstr>AIU PGA-SST</vt:lpstr>
      <vt:lpstr>PGS</vt:lpstr>
      <vt:lpstr>AIU-PGS</vt:lpstr>
      <vt:lpstr>PMT</vt:lpstr>
      <vt:lpstr>AIU-PMT</vt:lpstr>
      <vt:lpstr>'AIU OBRA'!Área_de_impresión</vt:lpstr>
      <vt:lpstr>'PRESUPUESTO OFICIAL (Entidad)'!Área_de_impresión</vt:lpstr>
      <vt:lpstr>'PROPUESTA ECONOMICA'!Área_de_impresión</vt:lpstr>
      <vt:lpstr>'PRESUPUESTO OFICIAL (Entidad)'!Títulos_a_imprimir</vt:lpstr>
      <vt:lpstr>'PROPUESTA ECONOMICA'!Títulos_a_imprimir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Nury Zulima Toro Amaya</dc:creator>
  <cp:keywords/>
  <dc:description/>
  <cp:lastModifiedBy>Fredy  Fuquen Moreno</cp:lastModifiedBy>
  <cp:revision/>
  <dcterms:created xsi:type="dcterms:W3CDTF">2018-06-13T00:19:34Z</dcterms:created>
  <dcterms:modified xsi:type="dcterms:W3CDTF">2023-10-05T02:36:37Z</dcterms:modified>
  <cp:category/>
  <cp:contentStatus/>
</cp:coreProperties>
</file>