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mvasquezp_sena_edu_co/Documents/CC Vigencia 2023/CONTRATACION 2023/Contratos de Bienes y Servicios/Mateiales de proteccion personal/1. Pliegos/"/>
    </mc:Choice>
  </mc:AlternateContent>
  <xr:revisionPtr revIDLastSave="7" documentId="8_{28C1D588-E42B-4A4D-928C-2E471886D073}" xr6:coauthVersionLast="47" xr6:coauthVersionMax="47" xr10:uidLastSave="{7BAA8B68-A2FA-4DCA-B44E-229727C29334}"/>
  <bookViews>
    <workbookView xWindow="-120" yWindow="-120" windowWidth="20730" windowHeight="11160" xr2:uid="{89254C0C-DFC0-43EF-9B51-4AFED9D32D21}"/>
  </bookViews>
  <sheets>
    <sheet name="Hoja1" sheetId="1" r:id="rId1"/>
    <sheet name="Estudio resumid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1" l="1"/>
  <c r="W28" i="1"/>
  <c r="W27" i="1"/>
  <c r="F4" i="1"/>
  <c r="U14" i="1"/>
  <c r="U16" i="1"/>
  <c r="U13" i="1"/>
  <c r="U11" i="1"/>
  <c r="U10" i="1"/>
  <c r="R26" i="1"/>
  <c r="S26" i="1" s="1"/>
  <c r="T26" i="1" s="1"/>
  <c r="R25" i="1"/>
  <c r="S25" i="1" s="1"/>
  <c r="T25" i="1" s="1"/>
  <c r="R23" i="1"/>
  <c r="S23" i="1" s="1"/>
  <c r="T23" i="1" s="1"/>
  <c r="R22" i="1"/>
  <c r="S22" i="1" s="1"/>
  <c r="T22" i="1" s="1"/>
  <c r="R21" i="1"/>
  <c r="S21" i="1" s="1"/>
  <c r="T21" i="1" s="1"/>
  <c r="R20" i="1"/>
  <c r="S20" i="1" s="1"/>
  <c r="T20" i="1" s="1"/>
  <c r="J26" i="1"/>
  <c r="K26" i="1" s="1"/>
  <c r="L26" i="1" s="1"/>
  <c r="J25" i="1"/>
  <c r="K25" i="1" s="1"/>
  <c r="L25" i="1" s="1"/>
  <c r="J22" i="1"/>
  <c r="K22" i="1" s="1"/>
  <c r="L22" i="1" s="1"/>
  <c r="J20" i="1"/>
  <c r="K20" i="1" s="1"/>
  <c r="L20" i="1" s="1"/>
  <c r="R18" i="1"/>
  <c r="S18" i="1" s="1"/>
  <c r="T18" i="1" s="1"/>
  <c r="R12" i="1"/>
  <c r="S12" i="1" s="1"/>
  <c r="T12" i="1" s="1"/>
  <c r="J12" i="1"/>
  <c r="K12" i="1" s="1"/>
  <c r="R9" i="1"/>
  <c r="S9" i="1" s="1"/>
  <c r="T9" i="1" s="1"/>
  <c r="N8" i="1"/>
  <c r="O8" i="1" s="1"/>
  <c r="P8" i="1" s="1"/>
  <c r="N9" i="1"/>
  <c r="O9" i="1" s="1"/>
  <c r="P9" i="1" s="1"/>
  <c r="N10" i="1"/>
  <c r="O10" i="1" s="1"/>
  <c r="P10" i="1" s="1"/>
  <c r="N11" i="1"/>
  <c r="O11" i="1" s="1"/>
  <c r="P11" i="1" s="1"/>
  <c r="N12" i="1"/>
  <c r="O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J8" i="1"/>
  <c r="K8" i="1" s="1"/>
  <c r="J9" i="1"/>
  <c r="K9" i="1" s="1"/>
  <c r="L9" i="1" s="1"/>
  <c r="J10" i="1"/>
  <c r="K10" i="1" s="1"/>
  <c r="L10" i="1" s="1"/>
  <c r="J11" i="1"/>
  <c r="K11" i="1" s="1"/>
  <c r="L11" i="1" s="1"/>
  <c r="J13" i="1"/>
  <c r="K13" i="1" s="1"/>
  <c r="L13" i="1" s="1"/>
  <c r="J14" i="1"/>
  <c r="K14" i="1" s="1"/>
  <c r="L14" i="1" s="1"/>
  <c r="J15" i="1"/>
  <c r="K15" i="1" s="1"/>
  <c r="L15" i="1" s="1"/>
  <c r="J16" i="1"/>
  <c r="K16" i="1" s="1"/>
  <c r="L16" i="1" s="1"/>
  <c r="J17" i="1"/>
  <c r="K17" i="1" s="1"/>
  <c r="L17" i="1" s="1"/>
  <c r="J18" i="1"/>
  <c r="K18" i="1" s="1"/>
  <c r="L18" i="1" s="1"/>
  <c r="J19" i="1"/>
  <c r="K19" i="1" s="1"/>
  <c r="L19" i="1" s="1"/>
  <c r="J21" i="1"/>
  <c r="K21" i="1" s="1"/>
  <c r="L21" i="1" s="1"/>
  <c r="J24" i="1"/>
  <c r="K24" i="1" s="1"/>
  <c r="L24" i="1" s="1"/>
  <c r="J27" i="1"/>
  <c r="K27" i="1" s="1"/>
  <c r="L27" i="1" s="1"/>
  <c r="R8" i="1"/>
  <c r="S8" i="1" s="1"/>
  <c r="T8" i="1" s="1"/>
  <c r="P12" i="1" l="1"/>
  <c r="V12" i="1"/>
  <c r="L8" i="1"/>
  <c r="W12" i="1" l="1"/>
  <c r="J5" i="1"/>
  <c r="K5" i="1" s="1"/>
  <c r="L5" i="1" s="1"/>
  <c r="N7" i="1"/>
  <c r="O7" i="1" s="1"/>
  <c r="P7" i="1" s="1"/>
  <c r="J7" i="1"/>
  <c r="K7" i="1" s="1"/>
  <c r="L7" i="1" s="1"/>
  <c r="W8" i="1"/>
  <c r="U5" i="1"/>
  <c r="U28" i="1" l="1"/>
  <c r="N6" i="1"/>
  <c r="O6" i="1" s="1"/>
  <c r="P6" i="1" s="1"/>
  <c r="J6" i="1"/>
  <c r="K6" i="1" s="1"/>
  <c r="L6" i="1" s="1"/>
  <c r="N5" i="1"/>
  <c r="O5" i="1" s="1"/>
  <c r="P5" i="1" s="1"/>
  <c r="N4" i="1"/>
  <c r="O4" i="1" s="1"/>
  <c r="P4" i="1" s="1"/>
  <c r="J4" i="1"/>
  <c r="K4" i="1" s="1"/>
  <c r="L4" i="1" s="1"/>
  <c r="F5" i="1"/>
  <c r="G5" i="1" s="1"/>
  <c r="F6" i="1"/>
  <c r="G6" i="1" s="1"/>
  <c r="F7" i="1"/>
  <c r="G7" i="1" s="1"/>
  <c r="F8" i="1"/>
  <c r="G8" i="1" s="1"/>
  <c r="H8" i="1" s="1"/>
  <c r="F9" i="1"/>
  <c r="G9" i="1" s="1"/>
  <c r="F10" i="1"/>
  <c r="G10" i="1" s="1"/>
  <c r="F11" i="1"/>
  <c r="G11" i="1" s="1"/>
  <c r="F12" i="1"/>
  <c r="G12" i="1" s="1"/>
  <c r="H12" i="1" s="1"/>
  <c r="L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G4" i="1"/>
  <c r="H4" i="1" s="1"/>
  <c r="R5" i="1"/>
  <c r="S5" i="1" s="1"/>
  <c r="T5" i="1" s="1"/>
  <c r="H17" i="1" l="1"/>
  <c r="W17" i="1"/>
  <c r="H13" i="1"/>
  <c r="W13" i="1"/>
  <c r="H24" i="1"/>
  <c r="W24" i="1"/>
  <c r="H16" i="1"/>
  <c r="W16" i="1"/>
  <c r="H27" i="1"/>
  <c r="H15" i="1"/>
  <c r="W15" i="1"/>
  <c r="H11" i="1"/>
  <c r="W11" i="1"/>
  <c r="H7" i="1"/>
  <c r="W7" i="1"/>
  <c r="H14" i="1"/>
  <c r="W14" i="1"/>
  <c r="H10" i="1"/>
  <c r="W10" i="1"/>
  <c r="H6" i="1"/>
  <c r="W6" i="1"/>
  <c r="H26" i="1"/>
  <c r="W26" i="1"/>
  <c r="H25" i="1"/>
  <c r="W25" i="1"/>
  <c r="H22" i="1"/>
  <c r="W22" i="1"/>
  <c r="H23" i="1"/>
  <c r="W23" i="1"/>
  <c r="G20" i="1"/>
  <c r="V20" i="1" s="1"/>
  <c r="H21" i="1"/>
  <c r="W21" i="1"/>
  <c r="H18" i="1"/>
  <c r="W18" i="1"/>
  <c r="H9" i="1"/>
  <c r="W9" i="1"/>
  <c r="H5" i="1"/>
  <c r="H19" i="1"/>
  <c r="W19" i="1"/>
  <c r="W20" i="1" l="1"/>
  <c r="V28" i="1"/>
  <c r="H20" i="1"/>
  <c r="W5" i="1"/>
</calcChain>
</file>

<file path=xl/sharedStrings.xml><?xml version="1.0" encoding="utf-8"?>
<sst xmlns="http://schemas.openxmlformats.org/spreadsheetml/2006/main" count="170" uniqueCount="63">
  <si>
    <t>ESTUDIO DE MERCADO - EPP T.O.</t>
  </si>
  <si>
    <t>ÍTEM</t>
  </si>
  <si>
    <t>DESCRIPCIÓN</t>
  </si>
  <si>
    <t>UNIDAD DE MEDIDA</t>
  </si>
  <si>
    <t>CANTIDAD PROYECTADA</t>
  </si>
  <si>
    <t>S.I. SEGURIDAD INDUSTRIAL S.A.S</t>
  </si>
  <si>
    <t>COMPROSCOL</t>
  </si>
  <si>
    <t>PRODSEG</t>
  </si>
  <si>
    <t>VALOR UNITARIO PROMEDIO ANTES DE IVA</t>
  </si>
  <si>
    <t xml:space="preserve">VALOR UNITARIO PROMEDIO IVA INCLUIDO  </t>
  </si>
  <si>
    <t>VALOR TOTAL ($) SEGÚN CANTIDAD PROYECTADA</t>
  </si>
  <si>
    <t>VALOR UNITARIO ANTES DE IVA</t>
  </si>
  <si>
    <t>IVA VALOR UNITARIO</t>
  </si>
  <si>
    <t>VALOR UNITARIO IVA INCLUIDO</t>
  </si>
  <si>
    <t>VALOR  CANTIDADES PROYECTADAS CON IVA</t>
  </si>
  <si>
    <t>PAR</t>
  </si>
  <si>
    <t>UNIDAD</t>
  </si>
  <si>
    <t>CAJA</t>
  </si>
  <si>
    <t xml:space="preserve"> VALOR TOTAL</t>
  </si>
  <si>
    <r>
      <t xml:space="preserve">Guantes vaqueta ingeniero reforzado
</t>
    </r>
    <r>
      <rPr>
        <sz val="8"/>
        <color theme="1"/>
        <rFont val="Calibri"/>
        <family val="2"/>
        <scheme val="minor"/>
      </rPr>
      <t>Guante en vaqueta de 2,5 mm reforzado en palma y los cinco (5) dedos.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</si>
  <si>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Guantes dieléctricos Clase 00
</t>
    </r>
    <r>
      <rPr>
        <sz val="8"/>
        <color theme="1"/>
        <rFont val="Calibri"/>
        <family val="2"/>
        <scheme val="minor"/>
      </rPr>
      <t xml:space="preserve">Guante con espesor de  0.5 mm mínimo - para Riesgo categoria 3. Tensión de Prueba 2500 Voltios, Tensión de utilización: 500 Voltios, Tensión de resistencia: 5000 Voltios.
</t>
    </r>
  </si>
  <si>
    <r>
      <t xml:space="preserve">Bota de seguridad media caña      </t>
    </r>
    <r>
      <rPr>
        <sz val="8"/>
        <color theme="1"/>
        <rFont val="Calibri"/>
        <family val="2"/>
        <scheme val="minor"/>
      </rPr>
      <t>Bota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 xml:space="preserve">en cuero, dieléctrica con puntera de seguridad 2.0 mm SUELA: Bidensidad elaborada en poliuretano (PU/PU), inyectada directamente al corte,  resistente a aceites e hidrocarburos, antideslizante, flexible, liviana, aislante térmica, resistente al desgarro. </t>
    </r>
    <r>
      <rPr>
        <b/>
        <sz val="8"/>
        <color theme="1"/>
        <rFont val="Calibri"/>
        <family val="2"/>
        <scheme val="minor"/>
      </rPr>
      <t xml:space="preserve">
</t>
    </r>
  </si>
  <si>
    <r>
      <rPr>
        <b/>
        <sz val="8"/>
        <color theme="1"/>
        <rFont val="Calibri"/>
        <family val="2"/>
        <scheme val="minor"/>
      </rPr>
      <t xml:space="preserve">Bota PVC de seguridad caña alta </t>
    </r>
    <r>
      <rPr>
        <sz val="8"/>
        <color theme="1"/>
        <rFont val="Calibri"/>
        <family val="2"/>
        <scheme val="minor"/>
      </rPr>
      <t>Bota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dieléctrica con puntera de seguridad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</si>
  <si>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Zueco antideslizante BLANCO
</t>
    </r>
    <r>
      <rPr>
        <sz val="8"/>
        <color theme="1"/>
        <rFont val="Calibri"/>
        <family val="2"/>
        <scheme val="minor"/>
      </rPr>
      <t xml:space="preserve">Calzado elaborado en EVA, antideslizante, ligero, ergonómico, flexible, fácil de lavar y limpiar </t>
    </r>
  </si>
  <si>
    <r>
      <t xml:space="preserve">Gorra de Protección en dril           </t>
    </r>
    <r>
      <rPr>
        <sz val="8"/>
        <color theme="1"/>
        <rFont val="Calibri"/>
        <family val="2"/>
        <scheme val="minor"/>
      </rPr>
      <t>Gorra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con cubierta para cuello y orejas tipo pava en dril 100% algodón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</si>
  <si>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Capucha dril Para Soldar                      </t>
    </r>
    <r>
      <rPr>
        <sz val="8"/>
        <color theme="1"/>
        <rFont val="Calibri"/>
        <family val="2"/>
        <scheme val="minor"/>
      </rPr>
      <t>Capucha en dril 100% algodón de 260 gramos</t>
    </r>
  </si>
  <si>
    <r>
      <t xml:space="preserve">Monja o pasamontañas para exteriores                                    </t>
    </r>
    <r>
      <rPr>
        <sz val="8"/>
        <color theme="1"/>
        <rFont val="Calibri"/>
        <family val="2"/>
        <scheme val="minor"/>
      </rPr>
      <t>Pasamontañas   en algodón licrado</t>
    </r>
  </si>
  <si>
    <r>
      <rPr>
        <b/>
        <sz val="8"/>
        <color rgb="FF000000"/>
        <rFont val="Calibri"/>
        <family val="2"/>
      </rPr>
      <t xml:space="preserve">Bloqueador solar                        </t>
    </r>
    <r>
      <rPr>
        <sz val="8"/>
        <color rgb="FF000000"/>
        <rFont val="Calibri"/>
        <family val="2"/>
      </rPr>
      <t xml:space="preserve"> Bloqueador solar factor de protección (FPS) 50+. Presentación en caja de 24 sobres o sachet</t>
    </r>
  </si>
  <si>
    <r>
      <rPr>
        <b/>
        <sz val="8"/>
        <color rgb="FF000000"/>
        <rFont val="Calibri"/>
        <family val="2"/>
      </rPr>
      <t xml:space="preserve">Lentes de Seguridad (Claro)
</t>
    </r>
    <r>
      <rPr>
        <sz val="8"/>
        <color rgb="FF000000"/>
        <rFont val="Calibri"/>
        <family val="2"/>
      </rPr>
      <t>Lentes con Filtro UVA/UVB 400 al 99,9% de protección</t>
    </r>
    <r>
      <rPr>
        <b/>
        <sz val="8"/>
        <color rgb="FF000000"/>
        <rFont val="Calibri"/>
        <family val="2"/>
      </rPr>
      <t xml:space="preserve">
</t>
    </r>
  </si>
  <si>
    <r>
      <rPr>
        <b/>
        <sz val="8"/>
        <color rgb="FF000000"/>
        <rFont val="Calibri"/>
        <family val="2"/>
      </rPr>
      <t xml:space="preserve">Lentes de Seguridad (Oscuro)
</t>
    </r>
    <r>
      <rPr>
        <sz val="8"/>
        <color rgb="FF000000"/>
        <rFont val="Calibri"/>
        <family val="2"/>
      </rPr>
      <t>Lentes con Filtro UVA/UVB 400 al 99,9% de protección</t>
    </r>
    <r>
      <rPr>
        <b/>
        <sz val="8"/>
        <color rgb="FF000000"/>
        <rFont val="Calibri"/>
        <family val="2"/>
      </rPr>
      <t xml:space="preserve">
</t>
    </r>
  </si>
  <si>
    <r>
      <rPr>
        <b/>
        <sz val="8"/>
        <color rgb="FF000000"/>
        <rFont val="Calibri"/>
        <family val="2"/>
      </rPr>
      <t>Monogafas</t>
    </r>
    <r>
      <rPr>
        <sz val="8"/>
        <color rgb="FF000000"/>
        <rFont val="Calibri"/>
        <family val="2"/>
      </rPr>
      <t xml:space="preserve">                                      Monogafas contra salpicaduras líquidos y sustancias químicas y que permita el uso de lentes formulados</t>
    </r>
  </si>
  <si>
    <r>
      <rPr>
        <b/>
        <sz val="8"/>
        <color rgb="FF000000"/>
        <rFont val="Calibri"/>
        <family val="2"/>
      </rPr>
      <t xml:space="preserve">Protector Auditivo 
</t>
    </r>
    <r>
      <rPr>
        <sz val="8"/>
        <color rgb="FF000000"/>
        <rFont val="Calibri"/>
        <family val="2"/>
      </rPr>
      <t>Protector tipo Inserción reutilizable con cordel. Nivel de reducción de ruido entre 25-30 dB según la frecuencia</t>
    </r>
    <r>
      <rPr>
        <b/>
        <sz val="8"/>
        <color rgb="FF000000"/>
        <rFont val="Calibri"/>
        <family val="2"/>
      </rPr>
      <t xml:space="preserve">
</t>
    </r>
  </si>
  <si>
    <r>
      <t xml:space="preserve">Protector Auditivo 
</t>
    </r>
    <r>
      <rPr>
        <sz val="8"/>
        <color rgb="FF000000"/>
        <rFont val="Calibri"/>
        <family val="2"/>
      </rPr>
      <t>Protector tipo Copa para niveles de ruido superiores a 85 dB.</t>
    </r>
    <r>
      <rPr>
        <b/>
        <sz val="8"/>
        <color rgb="FF000000"/>
        <rFont val="Calibri"/>
        <family val="2"/>
      </rPr>
      <t xml:space="preserve">
</t>
    </r>
  </si>
  <si>
    <r>
      <rPr>
        <b/>
        <sz val="8"/>
        <color rgb="FF000000"/>
        <rFont val="Calibri"/>
        <family val="2"/>
      </rPr>
      <t>Guantes anticorte nivel 5</t>
    </r>
    <r>
      <rPr>
        <sz val="8"/>
        <color rgb="FF000000"/>
        <rFont val="Calibri"/>
        <family val="2"/>
      </rPr>
      <t xml:space="preserve">         Guantes anticorte  cubierta en poliuretano </t>
    </r>
  </si>
  <si>
    <r>
      <rPr>
        <b/>
        <sz val="8"/>
        <color rgb="FF000000"/>
        <rFont val="Calibri"/>
        <family val="2"/>
      </rPr>
      <t xml:space="preserve">Polainas con hebillas       </t>
    </r>
    <r>
      <rPr>
        <sz val="8"/>
        <color rgb="FF000000"/>
        <rFont val="Calibri"/>
        <family val="2"/>
      </rPr>
      <t>Polaina de carnaza calibre mayor de 1,0 mm, con tres (3) tiras de ajuste</t>
    </r>
  </si>
  <si>
    <r>
      <t xml:space="preserve">Guantes de caucho cortos. 
</t>
    </r>
    <r>
      <rPr>
        <sz val="8"/>
        <color theme="1"/>
        <rFont val="Calibri"/>
        <family val="2"/>
        <scheme val="minor"/>
      </rPr>
      <t>Guante Industrial calibre 35, elaborado en 100% látex natural de bajo amonio, de mínimo 28 cm de largo</t>
    </r>
    <r>
      <rPr>
        <b/>
        <sz val="8"/>
        <color theme="1"/>
        <rFont val="Calibri"/>
        <family val="2"/>
        <scheme val="minor"/>
      </rPr>
      <t xml:space="preserve">
</t>
    </r>
  </si>
  <si>
    <r>
      <rPr>
        <b/>
        <sz val="8"/>
        <color rgb="FF000000"/>
        <rFont val="Calibri"/>
        <family val="2"/>
        <scheme val="minor"/>
      </rPr>
      <t xml:space="preserve">Guantes de caucho largos. 
</t>
    </r>
    <r>
      <rPr>
        <sz val="8"/>
        <color rgb="FF000000"/>
        <rFont val="Calibri"/>
        <family val="2"/>
        <scheme val="minor"/>
      </rPr>
      <t>Guante Industrial calibre 35, elaborado en 100% látex natural de bajo amonio, de mínimo 50 cm de largo</t>
    </r>
    <r>
      <rPr>
        <b/>
        <sz val="8"/>
        <color rgb="FF000000"/>
        <rFont val="Calibri"/>
        <family val="2"/>
        <scheme val="minor"/>
      </rPr>
      <t xml:space="preserve">
</t>
    </r>
    <r>
      <rPr>
        <sz val="8"/>
        <color rgb="FF000000"/>
        <rFont val="Calibri"/>
        <family val="2"/>
        <scheme val="minor"/>
      </rPr>
      <t xml:space="preserve">
</t>
    </r>
  </si>
  <si>
    <r>
      <rPr>
        <b/>
        <sz val="8"/>
        <color rgb="FF000000"/>
        <rFont val="Calibri"/>
        <family val="2"/>
      </rPr>
      <t xml:space="preserve">Guantes Jersey/algodón </t>
    </r>
    <r>
      <rPr>
        <sz val="8"/>
        <color rgb="FF000000"/>
        <rFont val="Calibri"/>
        <family val="2"/>
      </rPr>
      <t xml:space="preserve">
Guante con recubrimiento en nitrilo en palma y dorso
</t>
    </r>
  </si>
  <si>
    <r>
      <t xml:space="preserve">Guantes nitrilo azul no estériles </t>
    </r>
    <r>
      <rPr>
        <sz val="8"/>
        <color rgb="FF000000"/>
        <rFont val="Calibri"/>
        <family val="2"/>
        <scheme val="minor"/>
      </rPr>
      <t xml:space="preserve">
Guantes calibre de 4 milésimas mínimo
</t>
    </r>
  </si>
  <si>
    <r>
      <rPr>
        <b/>
        <sz val="8"/>
        <color rgb="FF000000"/>
        <rFont val="Calibri"/>
        <family val="2"/>
      </rPr>
      <t>Delantal</t>
    </r>
    <r>
      <rPr>
        <sz val="8"/>
        <color rgb="FF000000"/>
        <rFont val="Calibri"/>
        <family val="2"/>
      </rPr>
      <t xml:space="preserve"> c</t>
    </r>
    <r>
      <rPr>
        <b/>
        <sz val="8"/>
        <color rgb="FF000000"/>
        <rFont val="Calibri"/>
        <family val="2"/>
      </rPr>
      <t xml:space="preserve">on mangas soldador </t>
    </r>
    <r>
      <rPr>
        <sz val="8"/>
        <color rgb="FF000000"/>
        <rFont val="Calibri"/>
        <family val="2"/>
      </rPr>
      <t>Delantal</t>
    </r>
    <r>
      <rPr>
        <b/>
        <sz val="8"/>
        <color rgb="FF000000"/>
        <rFont val="Calibri"/>
        <family val="2"/>
      </rPr>
      <t xml:space="preserve"> </t>
    </r>
    <r>
      <rPr>
        <sz val="8"/>
        <color rgb="FF000000"/>
        <rFont val="Calibri"/>
        <family val="2"/>
      </rPr>
      <t>Fabricado en carnaza o  vaqueta de 2,4 mm de espesor</t>
    </r>
  </si>
  <si>
    <r>
      <rPr>
        <b/>
        <sz val="8"/>
        <color theme="1"/>
        <rFont val="Calibri"/>
        <family val="2"/>
      </rPr>
      <t xml:space="preserve">Impermeable                                         </t>
    </r>
    <r>
      <rPr>
        <sz val="8"/>
        <color theme="1"/>
        <rFont val="Calibri"/>
        <family val="2"/>
      </rPr>
      <t>Impermeable de 2</t>
    </r>
    <r>
      <rPr>
        <b/>
        <sz val="8"/>
        <color theme="1"/>
        <rFont val="Calibri"/>
        <family val="2"/>
      </rPr>
      <t xml:space="preserve"> </t>
    </r>
    <r>
      <rPr>
        <sz val="8"/>
        <color theme="1"/>
        <rFont val="Calibri"/>
        <family val="2"/>
      </rPr>
      <t xml:space="preserve">piezas Calibre 18 </t>
    </r>
  </si>
  <si>
    <t>CATÁLOGOS VIRTUALES</t>
  </si>
  <si>
    <r>
      <rPr>
        <b/>
        <sz val="8"/>
        <color rgb="FF000000"/>
        <rFont val="Calibri"/>
        <family val="2"/>
      </rPr>
      <t xml:space="preserve">Peto en Carnaza </t>
    </r>
    <r>
      <rPr>
        <sz val="8"/>
        <color rgb="FF000000"/>
        <rFont val="Calibri"/>
        <family val="2"/>
      </rPr>
      <t xml:space="preserve"> Delantal fabricado en carnaza curtida de mínimo 1,4 mm de espesor de una sola pieza, tiras de ajuste, graduable en cuello</t>
    </r>
  </si>
  <si>
    <t>HOMECENTER</t>
  </si>
  <si>
    <t>TIENDAS EPP</t>
  </si>
  <si>
    <t>KPNSAFETY</t>
  </si>
  <si>
    <t>FULLMINERÍA</t>
  </si>
  <si>
    <t>FERRETERÍA SUPREMA</t>
  </si>
  <si>
    <t>PROVEEDORES CATÁLOGOS VIRTUALES</t>
  </si>
  <si>
    <t>CENTRAL DE SUMINISTROS</t>
  </si>
  <si>
    <t>EASY</t>
  </si>
  <si>
    <t>PROVESI</t>
  </si>
  <si>
    <t>KIPCLIN</t>
  </si>
  <si>
    <t>INSTRUMENTALIA</t>
  </si>
  <si>
    <t>*PROMEDIO CATÁLOGOS VIRTUALES OLIMPICA TUDROGUERÍA 52300 Y 45264</t>
  </si>
  <si>
    <r>
      <t xml:space="preserve">Guantes de carnaza 
</t>
    </r>
    <r>
      <rPr>
        <sz val="8"/>
        <color rgb="FF000000"/>
        <rFont val="Calibri"/>
        <family val="2"/>
      </rPr>
      <t>Guante largo reforzado en palma, nudillos y pulgar completo (Protección para trabajos en caliente)</t>
    </r>
    <r>
      <rPr>
        <b/>
        <sz val="8"/>
        <color rgb="FF000000"/>
        <rFont val="Calibri"/>
        <family val="2"/>
      </rPr>
      <t xml:space="preserve">
</t>
    </r>
  </si>
  <si>
    <t xml:space="preserve">              Teresita Molina Ramírez - Apoyo en Contratación </t>
  </si>
  <si>
    <t xml:space="preserve">              Alfredo Manuel Vásquez Pineda - Profesional Contratación </t>
  </si>
  <si>
    <t xml:space="preserve">Revisó: Jannette Cecila Mazo Mejía - Apoyo Jurídico Centro de Comercio </t>
  </si>
  <si>
    <t xml:space="preserve">Elaboró: Angela Marias Arias Osorio - Apoyo Seguridad y Salud en el Trabajo  </t>
  </si>
  <si>
    <r>
      <t xml:space="preserve">Guantes vaqueta ingeniero reforzado </t>
    </r>
    <r>
      <rPr>
        <sz val="8"/>
        <color theme="1"/>
        <rFont val="Calibri"/>
        <family val="2"/>
        <scheme val="minor"/>
      </rPr>
      <t>Guante en vaqueta de 2,5 mm reforzado en palma y los cinco (5) dedos.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</si>
  <si>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Zueco antideslizante BLANCO  </t>
    </r>
    <r>
      <rPr>
        <sz val="8"/>
        <color theme="1"/>
        <rFont val="Calibri"/>
        <family val="2"/>
        <scheme val="minor"/>
      </rPr>
      <t xml:space="preserve">Calzado elaborado en EVA, antideslizante, ligero, ergonómico, flexible, fácil de lavar y limpiar </t>
    </r>
  </si>
  <si>
    <r>
      <t xml:space="preserve">Monja o pasamontañas para exteriores </t>
    </r>
    <r>
      <rPr>
        <sz val="8"/>
        <color theme="1"/>
        <rFont val="Calibri"/>
        <family val="2"/>
        <scheme val="minor"/>
      </rPr>
      <t>Pasamontañas   en algodón licrado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</si>
</sst>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  <numFmt numFmtId="166" formatCode="_-* #,##0.000_-;\-* #,##0.0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7" borderId="0" xfId="0" applyFont="1" applyFill="1"/>
    <xf numFmtId="1" fontId="2" fillId="0" borderId="0" xfId="0" applyNumberFormat="1" applyFont="1"/>
    <xf numFmtId="0" fontId="8" fillId="0" borderId="1" xfId="0" applyFont="1" applyBorder="1" applyAlignment="1">
      <alignment vertical="center" wrapText="1"/>
    </xf>
    <xf numFmtId="0" fontId="3" fillId="6" borderId="1" xfId="0" applyFont="1" applyFill="1" applyBorder="1" applyAlignment="1">
      <alignment vertical="center"/>
    </xf>
    <xf numFmtId="164" fontId="2" fillId="7" borderId="1" xfId="1" applyNumberFormat="1" applyFont="1" applyFill="1" applyBorder="1" applyAlignment="1">
      <alignment horizontal="center" vertical="center" wrapText="1"/>
    </xf>
    <xf numFmtId="164" fontId="2" fillId="9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vertical="center"/>
    </xf>
    <xf numFmtId="164" fontId="2" fillId="9" borderId="1" xfId="1" applyNumberFormat="1" applyFont="1" applyFill="1" applyBorder="1" applyAlignment="1">
      <alignment vertical="center"/>
    </xf>
    <xf numFmtId="0" fontId="2" fillId="9" borderId="1" xfId="0" applyFont="1" applyFill="1" applyBorder="1" applyAlignment="1">
      <alignment horizontal="center" vertical="center" wrapText="1"/>
    </xf>
    <xf numFmtId="164" fontId="2" fillId="12" borderId="1" xfId="1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" fontId="2" fillId="9" borderId="1" xfId="0" applyNumberFormat="1" applyFont="1" applyFill="1" applyBorder="1" applyAlignment="1">
      <alignment horizontal="center" vertical="center" wrapText="1"/>
    </xf>
    <xf numFmtId="164" fontId="2" fillId="9" borderId="1" xfId="1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164" fontId="2" fillId="6" borderId="1" xfId="1" applyNumberFormat="1" applyFont="1" applyFill="1" applyBorder="1" applyAlignment="1">
      <alignment horizontal="center" vertical="center"/>
    </xf>
    <xf numFmtId="164" fontId="2" fillId="8" borderId="1" xfId="1" applyNumberFormat="1" applyFont="1" applyFill="1" applyBorder="1" applyAlignment="1">
      <alignment horizontal="center" vertical="center"/>
    </xf>
    <xf numFmtId="164" fontId="2" fillId="11" borderId="1" xfId="1" applyNumberFormat="1" applyFont="1" applyFill="1" applyBorder="1" applyAlignment="1">
      <alignment horizontal="center" vertical="center"/>
    </xf>
    <xf numFmtId="164" fontId="2" fillId="13" borderId="1" xfId="1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6" fillId="7" borderId="1" xfId="0" applyFont="1" applyFill="1" applyBorder="1" applyAlignment="1">
      <alignment vertical="center" wrapText="1"/>
    </xf>
    <xf numFmtId="165" fontId="2" fillId="12" borderId="1" xfId="1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166" fontId="2" fillId="0" borderId="1" xfId="1" applyNumberFormat="1" applyFont="1" applyBorder="1"/>
    <xf numFmtId="16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/>
    <xf numFmtId="164" fontId="2" fillId="7" borderId="1" xfId="1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top" wrapText="1"/>
    </xf>
    <xf numFmtId="0" fontId="3" fillId="14" borderId="1" xfId="0" applyFont="1" applyFill="1" applyBorder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1" fontId="3" fillId="8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38</xdr:row>
      <xdr:rowOff>29882</xdr:rowOff>
    </xdr:from>
    <xdr:to>
      <xdr:col>6</xdr:col>
      <xdr:colOff>431208</xdr:colOff>
      <xdr:row>161</xdr:row>
      <xdr:rowOff>50455</xdr:rowOff>
    </xdr:to>
    <xdr:sp macro="" textlink="">
      <xdr:nvSpPr>
        <xdr:cNvPr id="7" name="AutoShape 1" descr="Tripode Extensible Aro De Luz Regulador De Tono Selfie">
          <a:extLst>
            <a:ext uri="{FF2B5EF4-FFF2-40B4-BE49-F238E27FC236}">
              <a16:creationId xmlns:a16="http://schemas.microsoft.com/office/drawing/2014/main" id="{3FBD9434-764E-4325-B5C2-D3AA7CB26781}"/>
            </a:ext>
          </a:extLst>
        </xdr:cNvPr>
        <xdr:cNvSpPr>
          <a:spLocks noChangeAspect="1" noChangeArrowheads="1"/>
        </xdr:cNvSpPr>
      </xdr:nvSpPr>
      <xdr:spPr bwMode="auto">
        <a:xfrm flipV="1">
          <a:off x="2508250" y="19772032"/>
          <a:ext cx="3368489" cy="16422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12</xdr:row>
      <xdr:rowOff>0</xdr:rowOff>
    </xdr:from>
    <xdr:ext cx="304800" cy="305999"/>
    <xdr:sp macro="" textlink="">
      <xdr:nvSpPr>
        <xdr:cNvPr id="9" name="AutoShape 3" descr="Aro De Luz 26 Cm + Tripode Profesional 2.10 Metros De Altura">
          <a:extLst>
            <a:ext uri="{FF2B5EF4-FFF2-40B4-BE49-F238E27FC236}">
              <a16:creationId xmlns:a16="http://schemas.microsoft.com/office/drawing/2014/main" id="{51287276-94A8-4676-BDC7-B81917879A33}"/>
            </a:ext>
          </a:extLst>
        </xdr:cNvPr>
        <xdr:cNvSpPr>
          <a:spLocks noChangeAspect="1" noChangeArrowheads="1"/>
        </xdr:cNvSpPr>
      </xdr:nvSpPr>
      <xdr:spPr bwMode="auto">
        <a:xfrm>
          <a:off x="2508250" y="88011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5999"/>
    <xdr:sp macro="" textlink="">
      <xdr:nvSpPr>
        <xdr:cNvPr id="10" name="AutoShape 3" descr="Aro De Luz 26 Cm + Tripode Profesional 2.10 Metros De Altura">
          <a:extLst>
            <a:ext uri="{FF2B5EF4-FFF2-40B4-BE49-F238E27FC236}">
              <a16:creationId xmlns:a16="http://schemas.microsoft.com/office/drawing/2014/main" id="{26661F34-6AF9-4790-A1EB-D5C22D997731}"/>
            </a:ext>
          </a:extLst>
        </xdr:cNvPr>
        <xdr:cNvSpPr>
          <a:spLocks noChangeAspect="1" noChangeArrowheads="1"/>
        </xdr:cNvSpPr>
      </xdr:nvSpPr>
      <xdr:spPr bwMode="auto">
        <a:xfrm>
          <a:off x="2508250" y="88011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5999"/>
    <xdr:sp macro="" textlink="">
      <xdr:nvSpPr>
        <xdr:cNvPr id="11" name="AutoShape 3" descr="Aro De Luz 26 Cm + Tripode Profesional 2.10 Metros De Altura">
          <a:extLst>
            <a:ext uri="{FF2B5EF4-FFF2-40B4-BE49-F238E27FC236}">
              <a16:creationId xmlns:a16="http://schemas.microsoft.com/office/drawing/2014/main" id="{B6EDAE44-DACC-4ED1-9296-7F3B97695F0D}"/>
            </a:ext>
          </a:extLst>
        </xdr:cNvPr>
        <xdr:cNvSpPr>
          <a:spLocks noChangeAspect="1" noChangeArrowheads="1"/>
        </xdr:cNvSpPr>
      </xdr:nvSpPr>
      <xdr:spPr bwMode="auto">
        <a:xfrm>
          <a:off x="2508250" y="88011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141942</xdr:colOff>
      <xdr:row>31</xdr:row>
      <xdr:rowOff>134471</xdr:rowOff>
    </xdr:from>
    <xdr:to>
      <xdr:col>4</xdr:col>
      <xdr:colOff>1134199</xdr:colOff>
      <xdr:row>31</xdr:row>
      <xdr:rowOff>375771</xdr:rowOff>
    </xdr:to>
    <xdr:pic>
      <xdr:nvPicPr>
        <xdr:cNvPr id="6" name="image8.jpeg">
          <a:extLst>
            <a:ext uri="{FF2B5EF4-FFF2-40B4-BE49-F238E27FC236}">
              <a16:creationId xmlns:a16="http://schemas.microsoft.com/office/drawing/2014/main" id="{45BA6186-55AD-4995-9580-0A791A3D1B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16942" y="22232471"/>
          <a:ext cx="1028065" cy="241300"/>
        </a:xfrm>
        <a:prstGeom prst="rect">
          <a:avLst/>
        </a:prstGeom>
      </xdr:spPr>
    </xdr:pic>
    <xdr:clientData/>
  </xdr:twoCellAnchor>
  <xdr:twoCellAnchor editAs="oneCell">
    <xdr:from>
      <xdr:col>4</xdr:col>
      <xdr:colOff>171823</xdr:colOff>
      <xdr:row>33</xdr:row>
      <xdr:rowOff>44824</xdr:rowOff>
    </xdr:from>
    <xdr:to>
      <xdr:col>4</xdr:col>
      <xdr:colOff>660773</xdr:colOff>
      <xdr:row>34</xdr:row>
      <xdr:rowOff>21329</xdr:rowOff>
    </xdr:to>
    <xdr:pic>
      <xdr:nvPicPr>
        <xdr:cNvPr id="8" name="Imagen 7" descr="Dibujo en blanco y negro&#10;&#10;Descripción generada automáticamente con confianza baja">
          <a:extLst>
            <a:ext uri="{FF2B5EF4-FFF2-40B4-BE49-F238E27FC236}">
              <a16:creationId xmlns:a16="http://schemas.microsoft.com/office/drawing/2014/main" id="{00FEC592-B1DB-4C3B-812D-3D99234DCDDD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46823" y="22904824"/>
          <a:ext cx="488950" cy="357505"/>
        </a:xfrm>
        <a:prstGeom prst="rect">
          <a:avLst/>
        </a:prstGeom>
      </xdr:spPr>
    </xdr:pic>
    <xdr:clientData/>
  </xdr:twoCellAnchor>
  <xdr:twoCellAnchor editAs="oneCell">
    <xdr:from>
      <xdr:col>4</xdr:col>
      <xdr:colOff>59765</xdr:colOff>
      <xdr:row>32</xdr:row>
      <xdr:rowOff>112059</xdr:rowOff>
    </xdr:from>
    <xdr:to>
      <xdr:col>4</xdr:col>
      <xdr:colOff>932007</xdr:colOff>
      <xdr:row>32</xdr:row>
      <xdr:rowOff>296209</xdr:rowOff>
    </xdr:to>
    <xdr:pic>
      <xdr:nvPicPr>
        <xdr:cNvPr id="12" name="image4.jpeg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1F93A8E2-2F04-4813-A19D-EAF5492FF5C5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234765" y="22591059"/>
          <a:ext cx="908050" cy="184150"/>
        </a:xfrm>
        <a:prstGeom prst="rect">
          <a:avLst/>
        </a:prstGeom>
      </xdr:spPr>
    </xdr:pic>
    <xdr:clientData/>
  </xdr:twoCellAnchor>
  <xdr:twoCellAnchor editAs="oneCell">
    <xdr:from>
      <xdr:col>4</xdr:col>
      <xdr:colOff>164225</xdr:colOff>
      <xdr:row>30</xdr:row>
      <xdr:rowOff>72259</xdr:rowOff>
    </xdr:from>
    <xdr:to>
      <xdr:col>4</xdr:col>
      <xdr:colOff>834259</xdr:colOff>
      <xdr:row>30</xdr:row>
      <xdr:rowOff>381000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61003D72-CB7C-4552-81B5-AC5F876CD238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7915" y="22032311"/>
          <a:ext cx="670034" cy="30874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109</xdr:row>
      <xdr:rowOff>79112</xdr:rowOff>
    </xdr:to>
    <xdr:sp macro="" textlink="">
      <xdr:nvSpPr>
        <xdr:cNvPr id="8" name="AutoShape 3" descr="Aro De Luz 26 Cm + Tripode Profesional 2.10 Metros De Altura">
          <a:extLst>
            <a:ext uri="{FF2B5EF4-FFF2-40B4-BE49-F238E27FC236}">
              <a16:creationId xmlns:a16="http://schemas.microsoft.com/office/drawing/2014/main" id="{1E9D0F88-AAFD-438C-BF26-75B72A75B42C}"/>
            </a:ext>
          </a:extLst>
        </xdr:cNvPr>
        <xdr:cNvSpPr>
          <a:spLocks noChangeAspect="1" noChangeArrowheads="1"/>
        </xdr:cNvSpPr>
      </xdr:nvSpPr>
      <xdr:spPr bwMode="auto">
        <a:xfrm>
          <a:off x="2508250" y="8801100"/>
          <a:ext cx="304800" cy="362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3</xdr:col>
      <xdr:colOff>0</xdr:colOff>
      <xdr:row>0</xdr:row>
      <xdr:rowOff>0</xdr:rowOff>
    </xdr:from>
    <xdr:ext cx="304800" cy="305999"/>
    <xdr:sp macro="" textlink="">
      <xdr:nvSpPr>
        <xdr:cNvPr id="9" name="AutoShape 3" descr="Aro De Luz 26 Cm + Tripode Profesional 2.10 Metros De Altura">
          <a:extLst>
            <a:ext uri="{FF2B5EF4-FFF2-40B4-BE49-F238E27FC236}">
              <a16:creationId xmlns:a16="http://schemas.microsoft.com/office/drawing/2014/main" id="{646E515C-C592-482E-B74B-1D58E8CC3A5C}"/>
            </a:ext>
          </a:extLst>
        </xdr:cNvPr>
        <xdr:cNvSpPr>
          <a:spLocks noChangeAspect="1" noChangeArrowheads="1"/>
        </xdr:cNvSpPr>
      </xdr:nvSpPr>
      <xdr:spPr bwMode="auto">
        <a:xfrm>
          <a:off x="2508250" y="88011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5999"/>
    <xdr:sp macro="" textlink="">
      <xdr:nvSpPr>
        <xdr:cNvPr id="10" name="AutoShape 3" descr="Aro De Luz 26 Cm + Tripode Profesional 2.10 Metros De Altura">
          <a:extLst>
            <a:ext uri="{FF2B5EF4-FFF2-40B4-BE49-F238E27FC236}">
              <a16:creationId xmlns:a16="http://schemas.microsoft.com/office/drawing/2014/main" id="{5E8BCB13-141B-46DB-8155-BC480C6EB512}"/>
            </a:ext>
          </a:extLst>
        </xdr:cNvPr>
        <xdr:cNvSpPr>
          <a:spLocks noChangeAspect="1" noChangeArrowheads="1"/>
        </xdr:cNvSpPr>
      </xdr:nvSpPr>
      <xdr:spPr bwMode="auto">
        <a:xfrm>
          <a:off x="2508250" y="88011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5999"/>
    <xdr:sp macro="" textlink="">
      <xdr:nvSpPr>
        <xdr:cNvPr id="11" name="AutoShape 3" descr="Aro De Luz 26 Cm + Tripode Profesional 2.10 Metros De Altura">
          <a:extLst>
            <a:ext uri="{FF2B5EF4-FFF2-40B4-BE49-F238E27FC236}">
              <a16:creationId xmlns:a16="http://schemas.microsoft.com/office/drawing/2014/main" id="{0A6712F2-D1EC-432E-9A2F-8E8EDBE14CEF}"/>
            </a:ext>
          </a:extLst>
        </xdr:cNvPr>
        <xdr:cNvSpPr>
          <a:spLocks noChangeAspect="1" noChangeArrowheads="1"/>
        </xdr:cNvSpPr>
      </xdr:nvSpPr>
      <xdr:spPr bwMode="auto">
        <a:xfrm>
          <a:off x="2508250" y="88011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38</xdr:row>
      <xdr:rowOff>29882</xdr:rowOff>
    </xdr:from>
    <xdr:to>
      <xdr:col>7</xdr:col>
      <xdr:colOff>454960</xdr:colOff>
      <xdr:row>161</xdr:row>
      <xdr:rowOff>50457</xdr:rowOff>
    </xdr:to>
    <xdr:sp macro="" textlink="">
      <xdr:nvSpPr>
        <xdr:cNvPr id="12" name="AutoShape 1" descr="Tripode Extensible Aro De Luz Regulador De Tono Selfie">
          <a:extLst>
            <a:ext uri="{FF2B5EF4-FFF2-40B4-BE49-F238E27FC236}">
              <a16:creationId xmlns:a16="http://schemas.microsoft.com/office/drawing/2014/main" id="{668060C5-B4BC-4435-9F92-7928D00815EB}"/>
            </a:ext>
          </a:extLst>
        </xdr:cNvPr>
        <xdr:cNvSpPr>
          <a:spLocks noChangeAspect="1" noChangeArrowheads="1"/>
        </xdr:cNvSpPr>
      </xdr:nvSpPr>
      <xdr:spPr bwMode="auto">
        <a:xfrm flipV="1">
          <a:off x="2508250" y="22788282"/>
          <a:ext cx="3320677" cy="16422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12</xdr:row>
      <xdr:rowOff>0</xdr:rowOff>
    </xdr:from>
    <xdr:ext cx="304800" cy="305999"/>
    <xdr:sp macro="" textlink="">
      <xdr:nvSpPr>
        <xdr:cNvPr id="13" name="AutoShape 3" descr="Aro De Luz 26 Cm + Tripode Profesional 2.10 Metros De Altura">
          <a:extLst>
            <a:ext uri="{FF2B5EF4-FFF2-40B4-BE49-F238E27FC236}">
              <a16:creationId xmlns:a16="http://schemas.microsoft.com/office/drawing/2014/main" id="{2AC9C204-FEBE-4EB0-A473-BF3DF2E5186F}"/>
            </a:ext>
          </a:extLst>
        </xdr:cNvPr>
        <xdr:cNvSpPr>
          <a:spLocks noChangeAspect="1" noChangeArrowheads="1"/>
        </xdr:cNvSpPr>
      </xdr:nvSpPr>
      <xdr:spPr bwMode="auto">
        <a:xfrm>
          <a:off x="2508250" y="98044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5999"/>
    <xdr:sp macro="" textlink="">
      <xdr:nvSpPr>
        <xdr:cNvPr id="14" name="AutoShape 3" descr="Aro De Luz 26 Cm + Tripode Profesional 2.10 Metros De Altura">
          <a:extLst>
            <a:ext uri="{FF2B5EF4-FFF2-40B4-BE49-F238E27FC236}">
              <a16:creationId xmlns:a16="http://schemas.microsoft.com/office/drawing/2014/main" id="{28A0FB78-6225-40D0-A249-9ED2FA9CD9F0}"/>
            </a:ext>
          </a:extLst>
        </xdr:cNvPr>
        <xdr:cNvSpPr>
          <a:spLocks noChangeAspect="1" noChangeArrowheads="1"/>
        </xdr:cNvSpPr>
      </xdr:nvSpPr>
      <xdr:spPr bwMode="auto">
        <a:xfrm>
          <a:off x="2508250" y="98044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5999"/>
    <xdr:sp macro="" textlink="">
      <xdr:nvSpPr>
        <xdr:cNvPr id="15" name="AutoShape 3" descr="Aro De Luz 26 Cm + Tripode Profesional 2.10 Metros De Altura">
          <a:extLst>
            <a:ext uri="{FF2B5EF4-FFF2-40B4-BE49-F238E27FC236}">
              <a16:creationId xmlns:a16="http://schemas.microsoft.com/office/drawing/2014/main" id="{AD2C2F59-7B00-47FB-8C9C-7F08FF91D01C}"/>
            </a:ext>
          </a:extLst>
        </xdr:cNvPr>
        <xdr:cNvSpPr>
          <a:spLocks noChangeAspect="1" noChangeArrowheads="1"/>
        </xdr:cNvSpPr>
      </xdr:nvSpPr>
      <xdr:spPr bwMode="auto">
        <a:xfrm>
          <a:off x="2508250" y="9804400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38796-2D85-4218-BDDC-6350DD7E2BBC}">
  <dimension ref="A1:X34"/>
  <sheetViews>
    <sheetView tabSelected="1" topLeftCell="G2" zoomScaleNormal="100" workbookViewId="0">
      <selection activeCell="V5" sqref="V5"/>
    </sheetView>
  </sheetViews>
  <sheetFormatPr baseColWidth="10" defaultColWidth="10.85546875" defaultRowHeight="11.25" x14ac:dyDescent="0.2"/>
  <cols>
    <col min="1" max="1" width="5.42578125" style="17" customWidth="1"/>
    <col min="2" max="2" width="22.28515625" style="2" customWidth="1"/>
    <col min="3" max="3" width="8.140625" style="2" customWidth="1"/>
    <col min="4" max="4" width="10.85546875" style="2" customWidth="1"/>
    <col min="5" max="5" width="19.7109375" style="2" customWidth="1"/>
    <col min="6" max="6" width="10.85546875" style="2"/>
    <col min="7" max="8" width="10.42578125" style="2" bestFit="1" customWidth="1"/>
    <col min="9" max="9" width="8.28515625" style="2" customWidth="1"/>
    <col min="10" max="10" width="10.42578125" style="2" bestFit="1" customWidth="1"/>
    <col min="11" max="12" width="11.28515625" style="2" bestFit="1" customWidth="1"/>
    <col min="13" max="13" width="7.85546875" style="2" customWidth="1"/>
    <col min="14" max="14" width="10.85546875" style="2"/>
    <col min="15" max="15" width="9.5703125" style="2" bestFit="1" customWidth="1"/>
    <col min="16" max="19" width="9.7109375" style="2" customWidth="1"/>
    <col min="20" max="20" width="11.28515625" style="2" customWidth="1"/>
    <col min="21" max="21" width="11.5703125" style="2" customWidth="1"/>
    <col min="22" max="22" width="13.140625" style="18" customWidth="1"/>
    <col min="23" max="23" width="12.28515625" style="19" customWidth="1"/>
    <col min="24" max="24" width="17.7109375" style="2" customWidth="1"/>
    <col min="25" max="25" width="12.28515625" style="2" customWidth="1"/>
    <col min="26" max="16384" width="10.85546875" style="2"/>
  </cols>
  <sheetData>
    <row r="1" spans="1:24" ht="24.6" customHeight="1" x14ac:dyDescent="0.2">
      <c r="A1" s="1"/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57" t="s">
        <v>48</v>
      </c>
    </row>
    <row r="2" spans="1:24" ht="21.6" customHeight="1" x14ac:dyDescent="0.2">
      <c r="A2" s="63" t="s">
        <v>1</v>
      </c>
      <c r="B2" s="57" t="s">
        <v>2</v>
      </c>
      <c r="C2" s="57" t="s">
        <v>3</v>
      </c>
      <c r="D2" s="57" t="s">
        <v>4</v>
      </c>
      <c r="E2" s="64" t="s">
        <v>5</v>
      </c>
      <c r="F2" s="64"/>
      <c r="G2" s="64"/>
      <c r="H2" s="64"/>
      <c r="I2" s="65" t="s">
        <v>6</v>
      </c>
      <c r="J2" s="65"/>
      <c r="K2" s="65"/>
      <c r="L2" s="65"/>
      <c r="M2" s="66" t="s">
        <v>7</v>
      </c>
      <c r="N2" s="66"/>
      <c r="O2" s="66"/>
      <c r="P2" s="66"/>
      <c r="Q2" s="58" t="s">
        <v>41</v>
      </c>
      <c r="R2" s="59"/>
      <c r="S2" s="59"/>
      <c r="T2" s="60"/>
      <c r="U2" s="67" t="s">
        <v>8</v>
      </c>
      <c r="V2" s="68" t="s">
        <v>9</v>
      </c>
      <c r="W2" s="61" t="s">
        <v>10</v>
      </c>
      <c r="X2" s="57"/>
    </row>
    <row r="3" spans="1:24" ht="72.95" customHeight="1" x14ac:dyDescent="0.2">
      <c r="A3" s="63"/>
      <c r="B3" s="57"/>
      <c r="C3" s="57"/>
      <c r="D3" s="57"/>
      <c r="E3" s="3" t="s">
        <v>11</v>
      </c>
      <c r="F3" s="4" t="s">
        <v>12</v>
      </c>
      <c r="G3" s="4" t="s">
        <v>13</v>
      </c>
      <c r="H3" s="5" t="s">
        <v>14</v>
      </c>
      <c r="I3" s="3" t="s">
        <v>11</v>
      </c>
      <c r="J3" s="4" t="s">
        <v>12</v>
      </c>
      <c r="K3" s="4" t="s">
        <v>13</v>
      </c>
      <c r="L3" s="5" t="s">
        <v>14</v>
      </c>
      <c r="M3" s="3" t="s">
        <v>11</v>
      </c>
      <c r="N3" s="4" t="s">
        <v>12</v>
      </c>
      <c r="O3" s="4" t="s">
        <v>13</v>
      </c>
      <c r="P3" s="5" t="s">
        <v>14</v>
      </c>
      <c r="Q3" s="3" t="s">
        <v>11</v>
      </c>
      <c r="R3" s="4" t="s">
        <v>12</v>
      </c>
      <c r="S3" s="4" t="s">
        <v>13</v>
      </c>
      <c r="T3" s="5" t="s">
        <v>14</v>
      </c>
      <c r="U3" s="67"/>
      <c r="V3" s="68"/>
      <c r="W3" s="61"/>
      <c r="X3" s="57"/>
    </row>
    <row r="4" spans="1:24" ht="66.75" customHeight="1" x14ac:dyDescent="0.2">
      <c r="A4" s="36">
        <v>1</v>
      </c>
      <c r="B4" s="6" t="s">
        <v>60</v>
      </c>
      <c r="C4" s="7" t="s">
        <v>15</v>
      </c>
      <c r="D4" s="7">
        <v>5</v>
      </c>
      <c r="E4" s="23">
        <v>8400</v>
      </c>
      <c r="F4" s="44">
        <f>(E4*0.19)</f>
        <v>1596</v>
      </c>
      <c r="G4" s="44">
        <f>(E4+F4)</f>
        <v>9996</v>
      </c>
      <c r="H4" s="24">
        <f>(G4*D4)</f>
        <v>49980</v>
      </c>
      <c r="I4" s="25">
        <v>8319</v>
      </c>
      <c r="J4" s="44">
        <f>(I4*0.19)</f>
        <v>1580.6100000000001</v>
      </c>
      <c r="K4" s="9">
        <f>(I4+J4)</f>
        <v>9899.61</v>
      </c>
      <c r="L4" s="24">
        <f>(K4*D4)</f>
        <v>49498.05</v>
      </c>
      <c r="M4" s="26">
        <v>8500</v>
      </c>
      <c r="N4" s="45">
        <f>(M4*0.19)</f>
        <v>1615</v>
      </c>
      <c r="O4" s="45">
        <f>(M4+N4)</f>
        <v>10115</v>
      </c>
      <c r="P4" s="9">
        <f>(O4*D4)</f>
        <v>50575</v>
      </c>
      <c r="Q4" s="26"/>
      <c r="R4" s="41"/>
      <c r="S4" s="41"/>
      <c r="T4" s="9"/>
      <c r="U4" s="32">
        <v>8406</v>
      </c>
      <c r="V4" s="34">
        <v>10004</v>
      </c>
      <c r="W4" s="33">
        <f>(V4*D4)</f>
        <v>50020</v>
      </c>
      <c r="X4" s="8"/>
    </row>
    <row r="5" spans="1:24" ht="111.75" customHeight="1" x14ac:dyDescent="0.2">
      <c r="A5" s="36">
        <v>2</v>
      </c>
      <c r="B5" s="38" t="s">
        <v>20</v>
      </c>
      <c r="C5" s="7" t="s">
        <v>15</v>
      </c>
      <c r="D5" s="7">
        <v>1</v>
      </c>
      <c r="E5" s="23">
        <v>223500</v>
      </c>
      <c r="F5" s="44">
        <f t="shared" ref="F5:F27" si="0">(E5*0.19)</f>
        <v>42465</v>
      </c>
      <c r="G5" s="44">
        <f t="shared" ref="G5:G27" si="1">(E5+F5)</f>
        <v>265965</v>
      </c>
      <c r="H5" s="24">
        <f t="shared" ref="H5:H27" si="2">(G5*D5)</f>
        <v>265965</v>
      </c>
      <c r="I5" s="27"/>
      <c r="J5" s="40">
        <f>(I5*0.19)</f>
        <v>0</v>
      </c>
      <c r="K5" s="40">
        <f>(I5+J5)</f>
        <v>0</v>
      </c>
      <c r="L5" s="40">
        <f>(K5*D5)</f>
        <v>0</v>
      </c>
      <c r="M5" s="26">
        <v>217000</v>
      </c>
      <c r="N5" s="9">
        <f>(M5*0.19)</f>
        <v>41230</v>
      </c>
      <c r="O5" s="9">
        <f>(M5+N5)</f>
        <v>258230</v>
      </c>
      <c r="P5" s="9">
        <f>(O5*D5)</f>
        <v>258230</v>
      </c>
      <c r="Q5" s="26">
        <v>95273</v>
      </c>
      <c r="R5" s="22">
        <f>(Q5*0.19)</f>
        <v>18101.87</v>
      </c>
      <c r="S5" s="22">
        <f>(Q5+R5)</f>
        <v>113374.87</v>
      </c>
      <c r="T5" s="22">
        <f>(S5*D5)</f>
        <v>113374.87</v>
      </c>
      <c r="U5" s="32">
        <f>(E5+M5+Q5)/3</f>
        <v>178591</v>
      </c>
      <c r="V5" s="34">
        <v>212523</v>
      </c>
      <c r="W5" s="33">
        <f>(V5*D5)</f>
        <v>212523</v>
      </c>
      <c r="X5" s="21" t="s">
        <v>45</v>
      </c>
    </row>
    <row r="6" spans="1:24" ht="130.5" customHeight="1" x14ac:dyDescent="0.2">
      <c r="A6" s="36">
        <v>3</v>
      </c>
      <c r="B6" s="38" t="s">
        <v>21</v>
      </c>
      <c r="C6" s="7" t="s">
        <v>15</v>
      </c>
      <c r="D6" s="7">
        <v>5</v>
      </c>
      <c r="E6" s="23">
        <v>70900</v>
      </c>
      <c r="F6" s="44">
        <f t="shared" si="0"/>
        <v>13471</v>
      </c>
      <c r="G6" s="44">
        <f t="shared" si="1"/>
        <v>84371</v>
      </c>
      <c r="H6" s="24">
        <f t="shared" si="2"/>
        <v>421855</v>
      </c>
      <c r="I6" s="23">
        <v>139748</v>
      </c>
      <c r="J6" s="42">
        <f>(I6*0.19)</f>
        <v>26552.12</v>
      </c>
      <c r="K6" s="42">
        <f>(I6+J6)</f>
        <v>166300.12</v>
      </c>
      <c r="L6" s="42">
        <f>(K6*D6)</f>
        <v>831500.6</v>
      </c>
      <c r="M6" s="28">
        <v>77600</v>
      </c>
      <c r="N6" s="9">
        <f>(M6*0.19)</f>
        <v>14744</v>
      </c>
      <c r="O6" s="9">
        <f>(M6+N6)</f>
        <v>92344</v>
      </c>
      <c r="P6" s="9">
        <f>(O6*D6)</f>
        <v>461720</v>
      </c>
      <c r="Q6" s="26"/>
      <c r="R6" s="41"/>
      <c r="S6" s="41"/>
      <c r="T6" s="9"/>
      <c r="U6" s="32">
        <v>96083</v>
      </c>
      <c r="V6" s="34">
        <v>114338</v>
      </c>
      <c r="W6" s="33">
        <f t="shared" ref="W6:W26" si="3">(V6*D6)</f>
        <v>571690</v>
      </c>
      <c r="X6" s="8"/>
    </row>
    <row r="7" spans="1:24" ht="45" customHeight="1" x14ac:dyDescent="0.2">
      <c r="A7" s="36">
        <v>4</v>
      </c>
      <c r="B7" s="10" t="s">
        <v>22</v>
      </c>
      <c r="C7" s="7" t="s">
        <v>15</v>
      </c>
      <c r="D7" s="7">
        <v>5</v>
      </c>
      <c r="E7" s="23">
        <v>55100</v>
      </c>
      <c r="F7" s="44">
        <f t="shared" si="0"/>
        <v>10469</v>
      </c>
      <c r="G7" s="44">
        <f t="shared" si="1"/>
        <v>65569</v>
      </c>
      <c r="H7" s="24">
        <f t="shared" si="2"/>
        <v>327845</v>
      </c>
      <c r="I7" s="23">
        <v>57647</v>
      </c>
      <c r="J7" s="9">
        <f>(I7*0.19)</f>
        <v>10952.93</v>
      </c>
      <c r="K7" s="9">
        <f>(I7+J7)</f>
        <v>68599.929999999993</v>
      </c>
      <c r="L7" s="9">
        <f>(K7*D7)</f>
        <v>342999.64999999997</v>
      </c>
      <c r="M7" s="23">
        <v>53800</v>
      </c>
      <c r="N7" s="9">
        <f>(M7*0.19)</f>
        <v>10222</v>
      </c>
      <c r="O7" s="9">
        <f>(M7+N7)</f>
        <v>64022</v>
      </c>
      <c r="P7" s="9">
        <f>(O7*D7)</f>
        <v>320110</v>
      </c>
      <c r="Q7" s="26"/>
      <c r="R7" s="41"/>
      <c r="S7" s="41"/>
      <c r="T7" s="9"/>
      <c r="U7" s="32">
        <v>55516</v>
      </c>
      <c r="V7" s="34">
        <v>66064</v>
      </c>
      <c r="W7" s="33">
        <f t="shared" si="3"/>
        <v>330320</v>
      </c>
      <c r="X7" s="8"/>
    </row>
    <row r="8" spans="1:24" ht="77.25" customHeight="1" x14ac:dyDescent="0.2">
      <c r="A8" s="36">
        <v>5</v>
      </c>
      <c r="B8" s="6" t="s">
        <v>61</v>
      </c>
      <c r="C8" s="7" t="s">
        <v>15</v>
      </c>
      <c r="D8" s="7">
        <v>5</v>
      </c>
      <c r="E8" s="27"/>
      <c r="F8" s="27">
        <f t="shared" si="0"/>
        <v>0</v>
      </c>
      <c r="G8" s="27">
        <f t="shared" si="1"/>
        <v>0</v>
      </c>
      <c r="H8" s="27">
        <f t="shared" si="2"/>
        <v>0</v>
      </c>
      <c r="I8" s="23">
        <v>33697</v>
      </c>
      <c r="J8" s="9">
        <f t="shared" ref="J8:J27" si="4">(I8*0.19)</f>
        <v>6402.43</v>
      </c>
      <c r="K8" s="9">
        <f t="shared" ref="K8:K27" si="5">(I8+J8)</f>
        <v>40099.43</v>
      </c>
      <c r="L8" s="9">
        <f t="shared" ref="L8:L27" si="6">(K8*D8)</f>
        <v>200497.15</v>
      </c>
      <c r="M8" s="23">
        <v>53200</v>
      </c>
      <c r="N8" s="9">
        <f t="shared" ref="N8:N27" si="7">(M8*0.19)</f>
        <v>10108</v>
      </c>
      <c r="O8" s="9">
        <f t="shared" ref="O8:O27" si="8">(M8+N8)</f>
        <v>63308</v>
      </c>
      <c r="P8" s="9">
        <f t="shared" ref="P8:P27" si="9">(O8*D8)</f>
        <v>316540</v>
      </c>
      <c r="Q8" s="29">
        <v>40756.302521008409</v>
      </c>
      <c r="R8" s="22">
        <f>(Q8*0.19)</f>
        <v>7743.6974789915976</v>
      </c>
      <c r="S8" s="22">
        <f>(Q8+R8)</f>
        <v>48500.000000000007</v>
      </c>
      <c r="T8" s="22">
        <f>(S8*D8)</f>
        <v>242500.00000000003</v>
      </c>
      <c r="U8" s="32">
        <v>42551</v>
      </c>
      <c r="V8" s="34">
        <v>50636</v>
      </c>
      <c r="W8" s="33">
        <f t="shared" si="3"/>
        <v>253180</v>
      </c>
      <c r="X8" s="21" t="s">
        <v>44</v>
      </c>
    </row>
    <row r="9" spans="1:24" ht="54" customHeight="1" x14ac:dyDescent="0.2">
      <c r="A9" s="36">
        <v>6</v>
      </c>
      <c r="B9" s="6" t="s">
        <v>24</v>
      </c>
      <c r="C9" s="7" t="s">
        <v>16</v>
      </c>
      <c r="D9" s="7">
        <v>2</v>
      </c>
      <c r="E9" s="23">
        <v>16400</v>
      </c>
      <c r="F9" s="44">
        <f t="shared" si="0"/>
        <v>3116</v>
      </c>
      <c r="G9" s="44">
        <f t="shared" si="1"/>
        <v>19516</v>
      </c>
      <c r="H9" s="24">
        <f t="shared" si="2"/>
        <v>39032</v>
      </c>
      <c r="I9" s="27"/>
      <c r="J9" s="40">
        <f t="shared" si="4"/>
        <v>0</v>
      </c>
      <c r="K9" s="40">
        <f t="shared" si="5"/>
        <v>0</v>
      </c>
      <c r="L9" s="40">
        <f t="shared" si="6"/>
        <v>0</v>
      </c>
      <c r="M9" s="23">
        <v>22000</v>
      </c>
      <c r="N9" s="9">
        <f t="shared" si="7"/>
        <v>4180</v>
      </c>
      <c r="O9" s="9">
        <f t="shared" si="8"/>
        <v>26180</v>
      </c>
      <c r="P9" s="9">
        <f t="shared" si="9"/>
        <v>52360</v>
      </c>
      <c r="Q9" s="29">
        <v>21764.705882352941</v>
      </c>
      <c r="R9" s="22">
        <f>(Q9*0.19)</f>
        <v>4135.2941176470586</v>
      </c>
      <c r="S9" s="22">
        <f>(Q9+R9)</f>
        <v>25900</v>
      </c>
      <c r="T9" s="22">
        <f>(S9*D9)</f>
        <v>51800</v>
      </c>
      <c r="U9" s="32">
        <v>20055</v>
      </c>
      <c r="V9" s="34">
        <v>23865</v>
      </c>
      <c r="W9" s="33">
        <f t="shared" si="3"/>
        <v>47730</v>
      </c>
      <c r="X9" s="21" t="s">
        <v>43</v>
      </c>
    </row>
    <row r="10" spans="1:24" ht="39.6" customHeight="1" x14ac:dyDescent="0.2">
      <c r="A10" s="36">
        <v>7</v>
      </c>
      <c r="B10" s="6" t="s">
        <v>25</v>
      </c>
      <c r="C10" s="7" t="s">
        <v>16</v>
      </c>
      <c r="D10" s="7">
        <v>2</v>
      </c>
      <c r="E10" s="23">
        <v>9400</v>
      </c>
      <c r="F10" s="44">
        <f t="shared" si="0"/>
        <v>1786</v>
      </c>
      <c r="G10" s="44">
        <f t="shared" si="1"/>
        <v>11186</v>
      </c>
      <c r="H10" s="24">
        <f t="shared" si="2"/>
        <v>22372</v>
      </c>
      <c r="I10" s="23">
        <v>10756</v>
      </c>
      <c r="J10" s="9">
        <f t="shared" si="4"/>
        <v>2043.64</v>
      </c>
      <c r="K10" s="9">
        <f t="shared" si="5"/>
        <v>12799.64</v>
      </c>
      <c r="L10" s="9">
        <f t="shared" si="6"/>
        <v>25599.279999999999</v>
      </c>
      <c r="M10" s="28">
        <v>10000</v>
      </c>
      <c r="N10" s="9">
        <f t="shared" si="7"/>
        <v>1900</v>
      </c>
      <c r="O10" s="9">
        <f t="shared" si="8"/>
        <v>11900</v>
      </c>
      <c r="P10" s="9">
        <f t="shared" si="9"/>
        <v>23800</v>
      </c>
      <c r="Q10" s="26"/>
      <c r="R10" s="9"/>
      <c r="S10" s="9"/>
      <c r="T10" s="9"/>
      <c r="U10" s="32">
        <f>(E10+I10+M10)/3</f>
        <v>10052</v>
      </c>
      <c r="V10" s="34">
        <v>11962</v>
      </c>
      <c r="W10" s="33">
        <f t="shared" si="3"/>
        <v>23924</v>
      </c>
      <c r="X10" s="8"/>
    </row>
    <row r="11" spans="1:24" ht="49.5" customHeight="1" x14ac:dyDescent="0.2">
      <c r="A11" s="36">
        <v>8</v>
      </c>
      <c r="B11" s="6" t="s">
        <v>62</v>
      </c>
      <c r="C11" s="7" t="s">
        <v>16</v>
      </c>
      <c r="D11" s="7">
        <v>2</v>
      </c>
      <c r="E11" s="30">
        <v>8600</v>
      </c>
      <c r="F11" s="44">
        <f t="shared" si="0"/>
        <v>1634</v>
      </c>
      <c r="G11" s="44">
        <f t="shared" si="1"/>
        <v>10234</v>
      </c>
      <c r="H11" s="24">
        <f t="shared" si="2"/>
        <v>20468</v>
      </c>
      <c r="I11" s="23">
        <v>10756</v>
      </c>
      <c r="J11" s="9">
        <f t="shared" si="4"/>
        <v>2043.64</v>
      </c>
      <c r="K11" s="9">
        <f t="shared" si="5"/>
        <v>12799.64</v>
      </c>
      <c r="L11" s="9">
        <f t="shared" si="6"/>
        <v>25599.279999999999</v>
      </c>
      <c r="M11" s="28">
        <v>9000</v>
      </c>
      <c r="N11" s="9">
        <f t="shared" si="7"/>
        <v>1710</v>
      </c>
      <c r="O11" s="9">
        <f t="shared" si="8"/>
        <v>10710</v>
      </c>
      <c r="P11" s="9">
        <f t="shared" si="9"/>
        <v>21420</v>
      </c>
      <c r="Q11" s="26"/>
      <c r="R11" s="9"/>
      <c r="S11" s="9"/>
      <c r="T11" s="9"/>
      <c r="U11" s="32">
        <f t="shared" ref="U11" si="10">(E11+I11+M11)/3</f>
        <v>9452</v>
      </c>
      <c r="V11" s="34">
        <v>11248</v>
      </c>
      <c r="W11" s="33">
        <f t="shared" si="3"/>
        <v>22496</v>
      </c>
      <c r="X11" s="8"/>
    </row>
    <row r="12" spans="1:24" ht="79.5" customHeight="1" x14ac:dyDescent="0.2">
      <c r="A12" s="36">
        <v>9</v>
      </c>
      <c r="B12" s="11" t="s">
        <v>27</v>
      </c>
      <c r="C12" s="7" t="s">
        <v>17</v>
      </c>
      <c r="D12" s="7">
        <v>14</v>
      </c>
      <c r="E12" s="27"/>
      <c r="F12" s="27">
        <f t="shared" si="0"/>
        <v>0</v>
      </c>
      <c r="G12" s="27">
        <f t="shared" si="1"/>
        <v>0</v>
      </c>
      <c r="H12" s="27">
        <f t="shared" si="2"/>
        <v>0</v>
      </c>
      <c r="I12" s="27"/>
      <c r="J12" s="40">
        <f t="shared" si="4"/>
        <v>0</v>
      </c>
      <c r="K12" s="40">
        <f t="shared" si="5"/>
        <v>0</v>
      </c>
      <c r="L12" s="40">
        <f t="shared" ref="L12" si="11">(K12*H12)</f>
        <v>0</v>
      </c>
      <c r="M12" s="28">
        <v>60000</v>
      </c>
      <c r="N12" s="9">
        <f t="shared" si="7"/>
        <v>11400</v>
      </c>
      <c r="O12" s="9">
        <f t="shared" si="8"/>
        <v>71400</v>
      </c>
      <c r="P12" s="9">
        <f t="shared" si="9"/>
        <v>999600</v>
      </c>
      <c r="Q12" s="29">
        <v>40993.277310924372</v>
      </c>
      <c r="R12" s="22">
        <f>(Q12*0.19)</f>
        <v>7788.722689075631</v>
      </c>
      <c r="S12" s="22">
        <f>(Q12+R12)</f>
        <v>48782</v>
      </c>
      <c r="T12" s="22">
        <f>(S12*D12)</f>
        <v>682948</v>
      </c>
      <c r="U12" s="32">
        <v>50497</v>
      </c>
      <c r="V12" s="34">
        <f>(O12+S12)/2</f>
        <v>60091</v>
      </c>
      <c r="W12" s="33">
        <f t="shared" si="3"/>
        <v>841274</v>
      </c>
      <c r="X12" s="31" t="s">
        <v>54</v>
      </c>
    </row>
    <row r="13" spans="1:24" ht="59.25" customHeight="1" x14ac:dyDescent="0.2">
      <c r="A13" s="36">
        <v>10</v>
      </c>
      <c r="B13" s="11" t="s">
        <v>28</v>
      </c>
      <c r="C13" s="7" t="s">
        <v>16</v>
      </c>
      <c r="D13" s="7">
        <v>5</v>
      </c>
      <c r="E13" s="23">
        <v>5700</v>
      </c>
      <c r="F13" s="44">
        <f t="shared" si="0"/>
        <v>1083</v>
      </c>
      <c r="G13" s="44">
        <f t="shared" si="1"/>
        <v>6783</v>
      </c>
      <c r="H13" s="24">
        <f t="shared" si="2"/>
        <v>33915</v>
      </c>
      <c r="I13" s="23">
        <v>4706</v>
      </c>
      <c r="J13" s="9">
        <f t="shared" si="4"/>
        <v>894.14</v>
      </c>
      <c r="K13" s="9">
        <f t="shared" si="5"/>
        <v>5600.14</v>
      </c>
      <c r="L13" s="9">
        <f t="shared" si="6"/>
        <v>28000.7</v>
      </c>
      <c r="M13" s="28">
        <v>11500</v>
      </c>
      <c r="N13" s="9">
        <f t="shared" si="7"/>
        <v>2185</v>
      </c>
      <c r="O13" s="9">
        <f t="shared" si="8"/>
        <v>13685</v>
      </c>
      <c r="P13" s="9">
        <f t="shared" si="9"/>
        <v>68425</v>
      </c>
      <c r="Q13" s="26"/>
      <c r="R13" s="43"/>
      <c r="S13" s="43"/>
      <c r="T13" s="46"/>
      <c r="U13" s="32">
        <f>(E13+I13+M13)/3</f>
        <v>7302</v>
      </c>
      <c r="V13" s="34">
        <v>8689</v>
      </c>
      <c r="W13" s="33">
        <f t="shared" si="3"/>
        <v>43445</v>
      </c>
      <c r="X13" s="8"/>
    </row>
    <row r="14" spans="1:24" ht="60.75" customHeight="1" x14ac:dyDescent="0.2">
      <c r="A14" s="36">
        <v>11</v>
      </c>
      <c r="B14" s="11" t="s">
        <v>29</v>
      </c>
      <c r="C14" s="7" t="s">
        <v>16</v>
      </c>
      <c r="D14" s="7">
        <v>5</v>
      </c>
      <c r="E14" s="23">
        <v>5700</v>
      </c>
      <c r="F14" s="44">
        <f t="shared" si="0"/>
        <v>1083</v>
      </c>
      <c r="G14" s="44">
        <f t="shared" si="1"/>
        <v>6783</v>
      </c>
      <c r="H14" s="24">
        <f t="shared" si="2"/>
        <v>33915</v>
      </c>
      <c r="I14" s="23">
        <v>4790</v>
      </c>
      <c r="J14" s="9">
        <f t="shared" si="4"/>
        <v>910.1</v>
      </c>
      <c r="K14" s="9">
        <f t="shared" si="5"/>
        <v>5700.1</v>
      </c>
      <c r="L14" s="9">
        <f t="shared" si="6"/>
        <v>28500.5</v>
      </c>
      <c r="M14" s="28">
        <v>11500</v>
      </c>
      <c r="N14" s="9">
        <f t="shared" si="7"/>
        <v>2185</v>
      </c>
      <c r="O14" s="9">
        <f t="shared" si="8"/>
        <v>13685</v>
      </c>
      <c r="P14" s="9">
        <f t="shared" si="9"/>
        <v>68425</v>
      </c>
      <c r="Q14" s="26"/>
      <c r="R14" s="43"/>
      <c r="S14" s="43"/>
      <c r="T14" s="46"/>
      <c r="U14" s="32">
        <f t="shared" ref="U14:U16" si="12">(E14+I14+M14)/3</f>
        <v>7330</v>
      </c>
      <c r="V14" s="34">
        <v>8723</v>
      </c>
      <c r="W14" s="33">
        <f t="shared" si="3"/>
        <v>43615</v>
      </c>
      <c r="X14" s="8"/>
    </row>
    <row r="15" spans="1:24" ht="77.25" customHeight="1" x14ac:dyDescent="0.2">
      <c r="A15" s="36">
        <v>12</v>
      </c>
      <c r="B15" s="11" t="s">
        <v>30</v>
      </c>
      <c r="C15" s="7" t="s">
        <v>16</v>
      </c>
      <c r="D15" s="7">
        <v>5</v>
      </c>
      <c r="E15" s="23">
        <v>20000</v>
      </c>
      <c r="F15" s="44">
        <f t="shared" si="0"/>
        <v>3800</v>
      </c>
      <c r="G15" s="44">
        <f t="shared" si="1"/>
        <v>23800</v>
      </c>
      <c r="H15" s="24">
        <f t="shared" si="2"/>
        <v>119000</v>
      </c>
      <c r="I15" s="23">
        <v>17500</v>
      </c>
      <c r="J15" s="9">
        <f t="shared" si="4"/>
        <v>3325</v>
      </c>
      <c r="K15" s="9">
        <f t="shared" si="5"/>
        <v>20825</v>
      </c>
      <c r="L15" s="9">
        <f t="shared" si="6"/>
        <v>104125</v>
      </c>
      <c r="M15" s="28">
        <v>20000</v>
      </c>
      <c r="N15" s="9">
        <f t="shared" si="7"/>
        <v>3800</v>
      </c>
      <c r="O15" s="9">
        <f t="shared" si="8"/>
        <v>23800</v>
      </c>
      <c r="P15" s="9">
        <f t="shared" si="9"/>
        <v>119000</v>
      </c>
      <c r="Q15" s="26"/>
      <c r="R15" s="43"/>
      <c r="S15" s="43"/>
      <c r="T15" s="46"/>
      <c r="U15" s="32">
        <v>19167</v>
      </c>
      <c r="V15" s="34">
        <v>22808</v>
      </c>
      <c r="W15" s="33">
        <f t="shared" si="3"/>
        <v>114040</v>
      </c>
      <c r="X15" s="8"/>
    </row>
    <row r="16" spans="1:24" ht="70.5" customHeight="1" x14ac:dyDescent="0.2">
      <c r="A16" s="36">
        <v>13</v>
      </c>
      <c r="B16" s="11" t="s">
        <v>31</v>
      </c>
      <c r="C16" s="7" t="s">
        <v>16</v>
      </c>
      <c r="D16" s="7">
        <v>5</v>
      </c>
      <c r="E16" s="23">
        <v>1100</v>
      </c>
      <c r="F16" s="44">
        <f t="shared" si="0"/>
        <v>209</v>
      </c>
      <c r="G16" s="44">
        <f t="shared" si="1"/>
        <v>1309</v>
      </c>
      <c r="H16" s="24">
        <f t="shared" si="2"/>
        <v>6545</v>
      </c>
      <c r="I16" s="23">
        <v>2353</v>
      </c>
      <c r="J16" s="9">
        <f t="shared" si="4"/>
        <v>447.07</v>
      </c>
      <c r="K16" s="9">
        <f t="shared" si="5"/>
        <v>2800.07</v>
      </c>
      <c r="L16" s="9">
        <f t="shared" si="6"/>
        <v>14000.35</v>
      </c>
      <c r="M16" s="28">
        <v>1800</v>
      </c>
      <c r="N16" s="9">
        <f t="shared" si="7"/>
        <v>342</v>
      </c>
      <c r="O16" s="9">
        <f t="shared" si="8"/>
        <v>2142</v>
      </c>
      <c r="P16" s="9">
        <f t="shared" si="9"/>
        <v>10710</v>
      </c>
      <c r="Q16" s="26"/>
      <c r="R16" s="43"/>
      <c r="S16" s="43"/>
      <c r="T16" s="46"/>
      <c r="U16" s="32">
        <f t="shared" si="12"/>
        <v>1751</v>
      </c>
      <c r="V16" s="34">
        <v>2084</v>
      </c>
      <c r="W16" s="33">
        <f t="shared" si="3"/>
        <v>10420</v>
      </c>
      <c r="X16" s="8"/>
    </row>
    <row r="17" spans="1:24" ht="56.25" x14ac:dyDescent="0.2">
      <c r="A17" s="36">
        <v>14</v>
      </c>
      <c r="B17" s="12" t="s">
        <v>32</v>
      </c>
      <c r="C17" s="7" t="s">
        <v>16</v>
      </c>
      <c r="D17" s="7">
        <v>2</v>
      </c>
      <c r="E17" s="23">
        <v>24900</v>
      </c>
      <c r="F17" s="44">
        <f t="shared" si="0"/>
        <v>4731</v>
      </c>
      <c r="G17" s="44">
        <f t="shared" si="1"/>
        <v>29631</v>
      </c>
      <c r="H17" s="24">
        <f t="shared" si="2"/>
        <v>59262</v>
      </c>
      <c r="I17" s="23">
        <v>24790</v>
      </c>
      <c r="J17" s="9">
        <f t="shared" si="4"/>
        <v>4710.1000000000004</v>
      </c>
      <c r="K17" s="9">
        <f t="shared" si="5"/>
        <v>29500.1</v>
      </c>
      <c r="L17" s="9">
        <f t="shared" si="6"/>
        <v>59000.2</v>
      </c>
      <c r="M17" s="28">
        <v>49000</v>
      </c>
      <c r="N17" s="9">
        <f t="shared" si="7"/>
        <v>9310</v>
      </c>
      <c r="O17" s="9">
        <f t="shared" si="8"/>
        <v>58310</v>
      </c>
      <c r="P17" s="9">
        <f t="shared" si="9"/>
        <v>116620</v>
      </c>
      <c r="Q17" s="26"/>
      <c r="R17" s="43"/>
      <c r="S17" s="43"/>
      <c r="T17" s="46"/>
      <c r="U17" s="32">
        <v>32897</v>
      </c>
      <c r="V17" s="34">
        <v>39147</v>
      </c>
      <c r="W17" s="33">
        <f t="shared" si="3"/>
        <v>78294</v>
      </c>
      <c r="X17" s="8"/>
    </row>
    <row r="18" spans="1:24" ht="48" customHeight="1" x14ac:dyDescent="0.2">
      <c r="A18" s="36">
        <v>15</v>
      </c>
      <c r="B18" s="20" t="s">
        <v>40</v>
      </c>
      <c r="C18" s="7" t="s">
        <v>16</v>
      </c>
      <c r="D18" s="7">
        <v>2</v>
      </c>
      <c r="E18" s="23">
        <v>36200</v>
      </c>
      <c r="F18" s="44">
        <f t="shared" si="0"/>
        <v>6878</v>
      </c>
      <c r="G18" s="44">
        <f t="shared" si="1"/>
        <v>43078</v>
      </c>
      <c r="H18" s="24">
        <f t="shared" si="2"/>
        <v>86156</v>
      </c>
      <c r="I18" s="27"/>
      <c r="J18" s="40">
        <f t="shared" si="4"/>
        <v>0</v>
      </c>
      <c r="K18" s="40">
        <f t="shared" si="5"/>
        <v>0</v>
      </c>
      <c r="L18" s="40">
        <f t="shared" si="6"/>
        <v>0</v>
      </c>
      <c r="M18" s="28">
        <v>73100</v>
      </c>
      <c r="N18" s="9">
        <f t="shared" si="7"/>
        <v>13889</v>
      </c>
      <c r="O18" s="9">
        <f t="shared" si="8"/>
        <v>86989</v>
      </c>
      <c r="P18" s="9">
        <f t="shared" si="9"/>
        <v>173978</v>
      </c>
      <c r="Q18" s="26">
        <v>45000</v>
      </c>
      <c r="R18" s="47">
        <f>(Q18*0.19)</f>
        <v>8550</v>
      </c>
      <c r="S18" s="47">
        <f>(Q18+R18)</f>
        <v>53550</v>
      </c>
      <c r="T18" s="47">
        <f>(S18*D18)</f>
        <v>107100</v>
      </c>
      <c r="U18" s="32">
        <v>51433</v>
      </c>
      <c r="V18" s="34">
        <v>61206</v>
      </c>
      <c r="W18" s="33">
        <f t="shared" si="3"/>
        <v>122412</v>
      </c>
      <c r="X18" s="21" t="s">
        <v>46</v>
      </c>
    </row>
    <row r="19" spans="1:24" ht="43.5" customHeight="1" x14ac:dyDescent="0.2">
      <c r="A19" s="36">
        <v>16</v>
      </c>
      <c r="B19" s="11" t="s">
        <v>33</v>
      </c>
      <c r="C19" s="7" t="s">
        <v>15</v>
      </c>
      <c r="D19" s="7">
        <v>2</v>
      </c>
      <c r="E19" s="23">
        <v>17000</v>
      </c>
      <c r="F19" s="44">
        <f t="shared" si="0"/>
        <v>3230</v>
      </c>
      <c r="G19" s="44">
        <f t="shared" si="1"/>
        <v>20230</v>
      </c>
      <c r="H19" s="24">
        <f t="shared" si="2"/>
        <v>40460</v>
      </c>
      <c r="I19" s="23">
        <v>13866</v>
      </c>
      <c r="J19" s="9">
        <f t="shared" si="4"/>
        <v>2634.54</v>
      </c>
      <c r="K19" s="9">
        <f t="shared" si="5"/>
        <v>16500.54</v>
      </c>
      <c r="L19" s="9">
        <f t="shared" si="6"/>
        <v>33001.08</v>
      </c>
      <c r="M19" s="28">
        <v>53100</v>
      </c>
      <c r="N19" s="9">
        <f t="shared" si="7"/>
        <v>10089</v>
      </c>
      <c r="O19" s="9">
        <f t="shared" si="8"/>
        <v>63189</v>
      </c>
      <c r="P19" s="9">
        <f t="shared" si="9"/>
        <v>126378</v>
      </c>
      <c r="Q19" s="26"/>
      <c r="R19" s="46"/>
      <c r="S19" s="46"/>
      <c r="T19" s="46"/>
      <c r="U19" s="32">
        <v>27989</v>
      </c>
      <c r="V19" s="34">
        <v>33307</v>
      </c>
      <c r="W19" s="33">
        <f t="shared" si="3"/>
        <v>66614</v>
      </c>
      <c r="X19" s="8"/>
    </row>
    <row r="20" spans="1:24" ht="63" customHeight="1" x14ac:dyDescent="0.2">
      <c r="A20" s="36">
        <v>17</v>
      </c>
      <c r="B20" s="11" t="s">
        <v>39</v>
      </c>
      <c r="C20" s="7" t="s">
        <v>16</v>
      </c>
      <c r="D20" s="7">
        <v>2</v>
      </c>
      <c r="E20" s="23">
        <v>33000</v>
      </c>
      <c r="F20" s="44">
        <f t="shared" si="0"/>
        <v>6270</v>
      </c>
      <c r="G20" s="44">
        <f t="shared" si="1"/>
        <v>39270</v>
      </c>
      <c r="H20" s="24">
        <f t="shared" si="2"/>
        <v>78540</v>
      </c>
      <c r="I20" s="27"/>
      <c r="J20" s="40">
        <f t="shared" si="4"/>
        <v>0</v>
      </c>
      <c r="K20" s="40">
        <f t="shared" ref="K20" si="13">(I20+J20)</f>
        <v>0</v>
      </c>
      <c r="L20" s="40">
        <f t="shared" ref="L20" si="14">(K20*D20)</f>
        <v>0</v>
      </c>
      <c r="M20" s="28">
        <v>60000</v>
      </c>
      <c r="N20" s="9">
        <f t="shared" si="7"/>
        <v>11400</v>
      </c>
      <c r="O20" s="9">
        <f t="shared" si="8"/>
        <v>71400</v>
      </c>
      <c r="P20" s="9">
        <f t="shared" si="9"/>
        <v>142800</v>
      </c>
      <c r="Q20" s="29">
        <v>100840.33613445378</v>
      </c>
      <c r="R20" s="47">
        <f>(Q20*0.19)</f>
        <v>19159.663865546219</v>
      </c>
      <c r="S20" s="47">
        <f>(Q20+R20)</f>
        <v>120000</v>
      </c>
      <c r="T20" s="47">
        <f>(S20*D20)</f>
        <v>240000</v>
      </c>
      <c r="U20" s="32">
        <v>193840</v>
      </c>
      <c r="V20" s="34">
        <f>(G20+O20+S20)/3</f>
        <v>76890</v>
      </c>
      <c r="W20" s="33">
        <f t="shared" si="3"/>
        <v>153780</v>
      </c>
      <c r="X20" s="31" t="s">
        <v>47</v>
      </c>
    </row>
    <row r="21" spans="1:24" ht="57" customHeight="1" x14ac:dyDescent="0.2">
      <c r="A21" s="36">
        <v>18</v>
      </c>
      <c r="B21" s="11" t="s">
        <v>42</v>
      </c>
      <c r="C21" s="7" t="s">
        <v>16</v>
      </c>
      <c r="D21" s="7">
        <v>2</v>
      </c>
      <c r="E21" s="23">
        <v>16500</v>
      </c>
      <c r="F21" s="44">
        <f t="shared" si="0"/>
        <v>3135</v>
      </c>
      <c r="G21" s="44">
        <f t="shared" si="1"/>
        <v>19635</v>
      </c>
      <c r="H21" s="24">
        <f t="shared" si="2"/>
        <v>39270</v>
      </c>
      <c r="I21" s="27"/>
      <c r="J21" s="40">
        <f t="shared" si="4"/>
        <v>0</v>
      </c>
      <c r="K21" s="40">
        <f t="shared" si="5"/>
        <v>0</v>
      </c>
      <c r="L21" s="40">
        <f t="shared" si="6"/>
        <v>0</v>
      </c>
      <c r="M21" s="28">
        <v>28500</v>
      </c>
      <c r="N21" s="9">
        <f t="shared" si="7"/>
        <v>5415</v>
      </c>
      <c r="O21" s="9">
        <f t="shared" si="8"/>
        <v>33915</v>
      </c>
      <c r="P21" s="9">
        <f t="shared" si="9"/>
        <v>67830</v>
      </c>
      <c r="Q21" s="29">
        <v>20840.336134453781</v>
      </c>
      <c r="R21" s="47">
        <f>(Q21*0.19)</f>
        <v>3959.6638655462184</v>
      </c>
      <c r="S21" s="47">
        <f>(Q21+R21)</f>
        <v>24800</v>
      </c>
      <c r="T21" s="47">
        <f>(S21*D21)</f>
        <v>49600</v>
      </c>
      <c r="U21" s="32">
        <v>65840</v>
      </c>
      <c r="V21" s="34">
        <v>26117</v>
      </c>
      <c r="W21" s="33">
        <f t="shared" si="3"/>
        <v>52234</v>
      </c>
      <c r="X21" s="31" t="s">
        <v>49</v>
      </c>
    </row>
    <row r="22" spans="1:24" ht="53.25" customHeight="1" x14ac:dyDescent="0.2">
      <c r="A22" s="36">
        <v>19</v>
      </c>
      <c r="B22" s="11" t="s">
        <v>34</v>
      </c>
      <c r="C22" s="7" t="s">
        <v>16</v>
      </c>
      <c r="D22" s="7">
        <v>2</v>
      </c>
      <c r="E22" s="23">
        <v>16800</v>
      </c>
      <c r="F22" s="44">
        <f t="shared" si="0"/>
        <v>3192</v>
      </c>
      <c r="G22" s="44">
        <f t="shared" si="1"/>
        <v>19992</v>
      </c>
      <c r="H22" s="24">
        <f t="shared" si="2"/>
        <v>39984</v>
      </c>
      <c r="I22" s="27"/>
      <c r="J22" s="40">
        <f t="shared" si="4"/>
        <v>0</v>
      </c>
      <c r="K22" s="40">
        <f t="shared" ref="K22" si="15">(I22+J22)</f>
        <v>0</v>
      </c>
      <c r="L22" s="40">
        <f t="shared" ref="L22" si="16">(K22*D22)</f>
        <v>0</v>
      </c>
      <c r="M22" s="28">
        <v>24000</v>
      </c>
      <c r="N22" s="9">
        <f t="shared" si="7"/>
        <v>4560</v>
      </c>
      <c r="O22" s="9">
        <f t="shared" si="8"/>
        <v>28560</v>
      </c>
      <c r="P22" s="9">
        <f t="shared" si="9"/>
        <v>57120</v>
      </c>
      <c r="Q22" s="29">
        <v>19823.529411764706</v>
      </c>
      <c r="R22" s="47">
        <f>(Q22*0.19)</f>
        <v>3766.4705882352941</v>
      </c>
      <c r="S22" s="47">
        <f>(Q22+R22)</f>
        <v>23590</v>
      </c>
      <c r="T22" s="47">
        <f>(S22*D22)</f>
        <v>47180</v>
      </c>
      <c r="U22" s="32">
        <v>60624</v>
      </c>
      <c r="V22" s="34">
        <v>24047</v>
      </c>
      <c r="W22" s="33">
        <f t="shared" si="3"/>
        <v>48094</v>
      </c>
      <c r="X22" s="21" t="s">
        <v>50</v>
      </c>
    </row>
    <row r="23" spans="1:24" ht="67.5" x14ac:dyDescent="0.2">
      <c r="A23" s="36">
        <v>20</v>
      </c>
      <c r="B23" s="39" t="s">
        <v>55</v>
      </c>
      <c r="C23" s="7" t="s">
        <v>15</v>
      </c>
      <c r="D23" s="7">
        <v>2</v>
      </c>
      <c r="E23" s="23">
        <v>36500</v>
      </c>
      <c r="F23" s="44">
        <f t="shared" si="0"/>
        <v>6935</v>
      </c>
      <c r="G23" s="44">
        <f t="shared" si="1"/>
        <v>43435</v>
      </c>
      <c r="H23" s="24">
        <f t="shared" si="2"/>
        <v>86870</v>
      </c>
      <c r="I23" s="27"/>
      <c r="J23" s="40"/>
      <c r="K23" s="40"/>
      <c r="L23" s="40"/>
      <c r="M23" s="28">
        <v>37000</v>
      </c>
      <c r="N23" s="9">
        <f t="shared" si="7"/>
        <v>7030</v>
      </c>
      <c r="O23" s="9">
        <f t="shared" si="8"/>
        <v>44030</v>
      </c>
      <c r="P23" s="9">
        <f t="shared" si="9"/>
        <v>88060</v>
      </c>
      <c r="Q23" s="29">
        <v>24285.714285714286</v>
      </c>
      <c r="R23" s="53">
        <f>(Q23*0.19)</f>
        <v>4614.2857142857147</v>
      </c>
      <c r="S23" s="45">
        <f>(Q23+R23)</f>
        <v>28900</v>
      </c>
      <c r="T23" s="45">
        <f>(S23*D23)</f>
        <v>57800</v>
      </c>
      <c r="U23" s="32">
        <v>97786</v>
      </c>
      <c r="V23" s="34">
        <v>38788</v>
      </c>
      <c r="W23" s="33">
        <f t="shared" si="3"/>
        <v>77576</v>
      </c>
      <c r="X23" s="21" t="s">
        <v>51</v>
      </c>
    </row>
    <row r="24" spans="1:24" ht="75" customHeight="1" x14ac:dyDescent="0.2">
      <c r="A24" s="36">
        <v>21</v>
      </c>
      <c r="B24" s="13" t="s">
        <v>35</v>
      </c>
      <c r="C24" s="7" t="s">
        <v>15</v>
      </c>
      <c r="D24" s="7">
        <v>4</v>
      </c>
      <c r="E24" s="23">
        <v>4500</v>
      </c>
      <c r="F24" s="44">
        <f t="shared" si="0"/>
        <v>855</v>
      </c>
      <c r="G24" s="44">
        <f t="shared" si="1"/>
        <v>5355</v>
      </c>
      <c r="H24" s="24">
        <f t="shared" si="2"/>
        <v>21420</v>
      </c>
      <c r="I24" s="23">
        <v>4454</v>
      </c>
      <c r="J24" s="9">
        <f t="shared" si="4"/>
        <v>846.26</v>
      </c>
      <c r="K24" s="9">
        <f t="shared" si="5"/>
        <v>5300.26</v>
      </c>
      <c r="L24" s="9">
        <f t="shared" si="6"/>
        <v>21201.040000000001</v>
      </c>
      <c r="M24" s="28">
        <v>6500</v>
      </c>
      <c r="N24" s="9">
        <f t="shared" si="7"/>
        <v>1235</v>
      </c>
      <c r="O24" s="9">
        <f t="shared" si="8"/>
        <v>7735</v>
      </c>
      <c r="P24" s="9">
        <f t="shared" si="9"/>
        <v>30940</v>
      </c>
      <c r="Q24" s="26"/>
      <c r="R24" s="46"/>
      <c r="S24" s="46"/>
      <c r="T24" s="46"/>
      <c r="U24" s="32">
        <v>5151</v>
      </c>
      <c r="V24" s="34">
        <v>6130</v>
      </c>
      <c r="W24" s="33">
        <f t="shared" si="3"/>
        <v>24520</v>
      </c>
      <c r="X24" s="8"/>
    </row>
    <row r="25" spans="1:24" ht="71.25" customHeight="1" x14ac:dyDescent="0.2">
      <c r="A25" s="36">
        <v>22</v>
      </c>
      <c r="B25" s="14" t="s">
        <v>36</v>
      </c>
      <c r="C25" s="7" t="s">
        <v>15</v>
      </c>
      <c r="D25" s="7">
        <v>4</v>
      </c>
      <c r="E25" s="23">
        <v>18000</v>
      </c>
      <c r="F25" s="44">
        <f t="shared" si="0"/>
        <v>3420</v>
      </c>
      <c r="G25" s="44">
        <f t="shared" si="1"/>
        <v>21420</v>
      </c>
      <c r="H25" s="24">
        <f t="shared" si="2"/>
        <v>85680</v>
      </c>
      <c r="I25" s="27"/>
      <c r="J25" s="40">
        <f t="shared" si="4"/>
        <v>0</v>
      </c>
      <c r="K25" s="40">
        <f t="shared" ref="K25:K26" si="17">(I25+J25)</f>
        <v>0</v>
      </c>
      <c r="L25" s="40">
        <f t="shared" ref="L25:L26" si="18">(K25*D25)</f>
        <v>0</v>
      </c>
      <c r="M25" s="28">
        <v>18300</v>
      </c>
      <c r="N25" s="9">
        <f t="shared" si="7"/>
        <v>3477</v>
      </c>
      <c r="O25" s="9">
        <f t="shared" si="8"/>
        <v>21777</v>
      </c>
      <c r="P25" s="9">
        <f t="shared" si="9"/>
        <v>87108</v>
      </c>
      <c r="Q25" s="29">
        <v>17731.092436974792</v>
      </c>
      <c r="R25" s="53">
        <f>(Q25*0.19)</f>
        <v>3368.9075630252105</v>
      </c>
      <c r="S25" s="45">
        <f>(Q25++R25)</f>
        <v>21100.000000000004</v>
      </c>
      <c r="T25" s="45">
        <f>(S25*D24)</f>
        <v>84400.000000000015</v>
      </c>
      <c r="U25" s="32">
        <v>18010</v>
      </c>
      <c r="V25" s="34">
        <v>21432</v>
      </c>
      <c r="W25" s="33">
        <f t="shared" si="3"/>
        <v>85728</v>
      </c>
      <c r="X25" s="21" t="s">
        <v>52</v>
      </c>
    </row>
    <row r="26" spans="1:24" ht="46.5" customHeight="1" x14ac:dyDescent="0.2">
      <c r="A26" s="36">
        <v>23</v>
      </c>
      <c r="B26" s="15" t="s">
        <v>37</v>
      </c>
      <c r="C26" s="7" t="s">
        <v>15</v>
      </c>
      <c r="D26" s="7">
        <v>4</v>
      </c>
      <c r="E26" s="23">
        <v>15000</v>
      </c>
      <c r="F26" s="44">
        <f t="shared" si="0"/>
        <v>2850</v>
      </c>
      <c r="G26" s="44">
        <f t="shared" si="1"/>
        <v>17850</v>
      </c>
      <c r="H26" s="24">
        <f t="shared" si="2"/>
        <v>71400</v>
      </c>
      <c r="I26" s="27"/>
      <c r="J26" s="40">
        <f t="shared" si="4"/>
        <v>0</v>
      </c>
      <c r="K26" s="40">
        <f t="shared" si="17"/>
        <v>0</v>
      </c>
      <c r="L26" s="40">
        <f t="shared" si="18"/>
        <v>0</v>
      </c>
      <c r="M26" s="28">
        <v>10400</v>
      </c>
      <c r="N26" s="9">
        <f t="shared" si="7"/>
        <v>1976</v>
      </c>
      <c r="O26" s="9">
        <f t="shared" si="8"/>
        <v>12376</v>
      </c>
      <c r="P26" s="9">
        <f t="shared" si="9"/>
        <v>49504</v>
      </c>
      <c r="Q26" s="29">
        <v>15625.210084033613</v>
      </c>
      <c r="R26" s="45">
        <f>(Q26*0.19)</f>
        <v>2968.7899159663866</v>
      </c>
      <c r="S26" s="45">
        <f>(Q26+R26)</f>
        <v>18594</v>
      </c>
      <c r="T26" s="45">
        <f>(S26*D26)</f>
        <v>74376</v>
      </c>
      <c r="U26" s="32">
        <v>13675</v>
      </c>
      <c r="V26" s="34">
        <v>16273</v>
      </c>
      <c r="W26" s="33">
        <f t="shared" si="3"/>
        <v>65092</v>
      </c>
      <c r="X26" s="21" t="s">
        <v>53</v>
      </c>
    </row>
    <row r="27" spans="1:24" ht="51" customHeight="1" x14ac:dyDescent="0.2">
      <c r="A27" s="36">
        <v>24</v>
      </c>
      <c r="B27" s="16" t="s">
        <v>38</v>
      </c>
      <c r="C27" s="7" t="s">
        <v>15</v>
      </c>
      <c r="D27" s="7">
        <v>5</v>
      </c>
      <c r="E27" s="23">
        <v>34200</v>
      </c>
      <c r="F27" s="44">
        <f t="shared" si="0"/>
        <v>6498</v>
      </c>
      <c r="G27" s="44">
        <f t="shared" si="1"/>
        <v>40698</v>
      </c>
      <c r="H27" s="24">
        <f t="shared" si="2"/>
        <v>203490</v>
      </c>
      <c r="I27" s="23">
        <v>27227</v>
      </c>
      <c r="J27" s="9">
        <f t="shared" si="4"/>
        <v>5173.13</v>
      </c>
      <c r="K27" s="9">
        <f t="shared" si="5"/>
        <v>32400.13</v>
      </c>
      <c r="L27" s="9">
        <f t="shared" si="6"/>
        <v>162000.65</v>
      </c>
      <c r="M27" s="28">
        <v>32000</v>
      </c>
      <c r="N27" s="9">
        <f t="shared" si="7"/>
        <v>6080</v>
      </c>
      <c r="O27" s="9">
        <f t="shared" si="8"/>
        <v>38080</v>
      </c>
      <c r="P27" s="9">
        <f t="shared" si="9"/>
        <v>190400</v>
      </c>
      <c r="Q27" s="26"/>
      <c r="R27" s="43"/>
      <c r="S27" s="43"/>
      <c r="T27" s="46"/>
      <c r="U27" s="32">
        <v>31142</v>
      </c>
      <c r="V27" s="34">
        <v>37059</v>
      </c>
      <c r="W27" s="33">
        <f>(V27*D27)</f>
        <v>185295</v>
      </c>
      <c r="X27" s="8"/>
    </row>
    <row r="28" spans="1:24" ht="35.25" customHeight="1" x14ac:dyDescent="0.25">
      <c r="A28" s="54" t="s">
        <v>18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6"/>
      <c r="U28" s="32">
        <f>SUM(U4:U27)</f>
        <v>1105140</v>
      </c>
      <c r="V28" s="34">
        <f>SUM(V4:V27)</f>
        <v>983431</v>
      </c>
      <c r="W28" s="35">
        <f>SUM(W4:W27)</f>
        <v>3524316</v>
      </c>
      <c r="X28" s="8"/>
    </row>
    <row r="30" spans="1:24" x14ac:dyDescent="0.2">
      <c r="W30" s="19">
        <v>3524316</v>
      </c>
    </row>
    <row r="31" spans="1:24" ht="34.5" customHeight="1" x14ac:dyDescent="0.2">
      <c r="A31" s="2" t="s">
        <v>59</v>
      </c>
    </row>
    <row r="32" spans="1:24" ht="30" customHeight="1" x14ac:dyDescent="0.2">
      <c r="A32" s="2" t="s">
        <v>56</v>
      </c>
    </row>
    <row r="33" spans="1:1" ht="30" customHeight="1" x14ac:dyDescent="0.2">
      <c r="A33" s="2" t="s">
        <v>57</v>
      </c>
    </row>
    <row r="34" spans="1:1" ht="30" customHeight="1" x14ac:dyDescent="0.2">
      <c r="A34" s="2" t="s">
        <v>58</v>
      </c>
    </row>
  </sheetData>
  <mergeCells count="14">
    <mergeCell ref="A28:T28"/>
    <mergeCell ref="X1:X3"/>
    <mergeCell ref="Q2:T2"/>
    <mergeCell ref="W2:W3"/>
    <mergeCell ref="B1:W1"/>
    <mergeCell ref="A2:A3"/>
    <mergeCell ref="B2:B3"/>
    <mergeCell ref="C2:C3"/>
    <mergeCell ref="D2:D3"/>
    <mergeCell ref="E2:H2"/>
    <mergeCell ref="I2:L2"/>
    <mergeCell ref="M2:P2"/>
    <mergeCell ref="U2:U3"/>
    <mergeCell ref="V2:V3"/>
  </mergeCells>
  <pageMargins left="0.70866141732283472" right="0.70866141732283472" top="0.74803149606299213" bottom="0.74803149606299213" header="0.31496062992125984" footer="0.31496062992125984"/>
  <pageSetup paperSize="14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4E7B-2787-4ED0-B635-94C7E4238315}">
  <dimension ref="A1:L28"/>
  <sheetViews>
    <sheetView zoomScale="85" zoomScaleNormal="85" workbookViewId="0">
      <selection activeCell="N4" sqref="N4"/>
    </sheetView>
  </sheetViews>
  <sheetFormatPr baseColWidth="10" defaultColWidth="10.85546875" defaultRowHeight="11.25" x14ac:dyDescent="0.2"/>
  <cols>
    <col min="1" max="1" width="5.42578125" style="17" customWidth="1"/>
    <col min="2" max="2" width="22.28515625" style="2" customWidth="1"/>
    <col min="3" max="3" width="8.140625" style="2" customWidth="1"/>
    <col min="4" max="4" width="9.5703125" style="2" customWidth="1"/>
    <col min="5" max="5" width="10.42578125" style="2" bestFit="1" customWidth="1"/>
    <col min="6" max="6" width="11.28515625" style="2" bestFit="1" customWidth="1"/>
    <col min="7" max="7" width="9.7109375" style="2" customWidth="1"/>
    <col min="8" max="8" width="11.28515625" style="2" customWidth="1"/>
    <col min="9" max="9" width="11.5703125" style="2" customWidth="1"/>
    <col min="10" max="10" width="11.85546875" style="18" customWidth="1"/>
    <col min="11" max="11" width="12.28515625" style="19" customWidth="1"/>
    <col min="12" max="12" width="11.7109375" style="2" customWidth="1"/>
    <col min="13" max="13" width="12.28515625" style="2" customWidth="1"/>
    <col min="14" max="16384" width="10.85546875" style="2"/>
  </cols>
  <sheetData>
    <row r="1" spans="1:12" ht="24.6" customHeight="1" x14ac:dyDescent="0.2">
      <c r="A1" s="1"/>
      <c r="B1" s="69" t="s">
        <v>0</v>
      </c>
      <c r="C1" s="70"/>
      <c r="D1" s="70"/>
      <c r="E1" s="70"/>
      <c r="F1" s="70"/>
      <c r="G1" s="70"/>
      <c r="H1" s="70"/>
      <c r="I1" s="70"/>
      <c r="J1" s="70"/>
      <c r="K1" s="71"/>
      <c r="L1" s="57" t="s">
        <v>48</v>
      </c>
    </row>
    <row r="2" spans="1:12" ht="36.950000000000003" customHeight="1" x14ac:dyDescent="0.2">
      <c r="A2" s="63" t="s">
        <v>1</v>
      </c>
      <c r="B2" s="57" t="s">
        <v>2</v>
      </c>
      <c r="C2" s="57" t="s">
        <v>3</v>
      </c>
      <c r="D2" s="57" t="s">
        <v>4</v>
      </c>
      <c r="E2" s="48" t="s">
        <v>5</v>
      </c>
      <c r="F2" s="49" t="s">
        <v>6</v>
      </c>
      <c r="G2" s="52" t="s">
        <v>7</v>
      </c>
      <c r="H2" s="50" t="s">
        <v>41</v>
      </c>
      <c r="I2" s="67" t="s">
        <v>8</v>
      </c>
      <c r="J2" s="68" t="s">
        <v>9</v>
      </c>
      <c r="K2" s="61" t="s">
        <v>10</v>
      </c>
      <c r="L2" s="57"/>
    </row>
    <row r="3" spans="1:12" ht="72.95" customHeight="1" x14ac:dyDescent="0.2">
      <c r="A3" s="63"/>
      <c r="B3" s="57"/>
      <c r="C3" s="57"/>
      <c r="D3" s="57"/>
      <c r="E3" s="5" t="s">
        <v>14</v>
      </c>
      <c r="F3" s="5" t="s">
        <v>14</v>
      </c>
      <c r="G3" s="5" t="s">
        <v>14</v>
      </c>
      <c r="H3" s="5" t="s">
        <v>14</v>
      </c>
      <c r="I3" s="67"/>
      <c r="J3" s="68"/>
      <c r="K3" s="61"/>
      <c r="L3" s="57"/>
    </row>
    <row r="4" spans="1:12" ht="66.75" customHeight="1" x14ac:dyDescent="0.2">
      <c r="A4" s="36">
        <v>1</v>
      </c>
      <c r="B4" s="6" t="s">
        <v>19</v>
      </c>
      <c r="C4" s="7" t="s">
        <v>15</v>
      </c>
      <c r="D4" s="7">
        <v>5</v>
      </c>
      <c r="E4" s="24">
        <v>49980</v>
      </c>
      <c r="F4" s="24">
        <v>49498.05</v>
      </c>
      <c r="G4" s="9">
        <v>50575</v>
      </c>
      <c r="H4" s="9"/>
      <c r="I4" s="32">
        <v>8406</v>
      </c>
      <c r="J4" s="34">
        <v>10004</v>
      </c>
      <c r="K4" s="33">
        <v>50020</v>
      </c>
      <c r="L4" s="8"/>
    </row>
    <row r="5" spans="1:12" ht="68.45" customHeight="1" x14ac:dyDescent="0.2">
      <c r="A5" s="36">
        <v>2</v>
      </c>
      <c r="B5" s="38" t="s">
        <v>20</v>
      </c>
      <c r="C5" s="7" t="s">
        <v>15</v>
      </c>
      <c r="D5" s="7">
        <v>1</v>
      </c>
      <c r="E5" s="24">
        <v>265965</v>
      </c>
      <c r="F5" s="27">
        <v>0</v>
      </c>
      <c r="G5" s="9">
        <v>258230</v>
      </c>
      <c r="H5" s="22">
        <v>113374.87</v>
      </c>
      <c r="I5" s="32">
        <v>178591</v>
      </c>
      <c r="J5" s="34">
        <v>212523</v>
      </c>
      <c r="K5" s="33">
        <v>212523</v>
      </c>
      <c r="L5" s="21" t="s">
        <v>45</v>
      </c>
    </row>
    <row r="6" spans="1:12" ht="110.1" customHeight="1" x14ac:dyDescent="0.2">
      <c r="A6" s="36">
        <v>3</v>
      </c>
      <c r="B6" s="38" t="s">
        <v>21</v>
      </c>
      <c r="C6" s="7" t="s">
        <v>15</v>
      </c>
      <c r="D6" s="7">
        <v>5</v>
      </c>
      <c r="E6" s="24">
        <v>421855</v>
      </c>
      <c r="F6" s="9">
        <v>831500.6</v>
      </c>
      <c r="G6" s="9">
        <v>461720</v>
      </c>
      <c r="H6" s="9"/>
      <c r="I6" s="32">
        <v>96083</v>
      </c>
      <c r="J6" s="34">
        <v>114338</v>
      </c>
      <c r="K6" s="33">
        <v>571690</v>
      </c>
      <c r="L6" s="8"/>
    </row>
    <row r="7" spans="1:12" ht="38.450000000000003" customHeight="1" x14ac:dyDescent="0.2">
      <c r="A7" s="36">
        <v>4</v>
      </c>
      <c r="B7" s="10" t="s">
        <v>22</v>
      </c>
      <c r="C7" s="7" t="s">
        <v>15</v>
      </c>
      <c r="D7" s="7">
        <v>5</v>
      </c>
      <c r="E7" s="24">
        <v>327845</v>
      </c>
      <c r="F7" s="9">
        <v>342999.64999999997</v>
      </c>
      <c r="G7" s="9">
        <v>320110</v>
      </c>
      <c r="H7" s="9"/>
      <c r="I7" s="32">
        <v>55516</v>
      </c>
      <c r="J7" s="34">
        <v>66064</v>
      </c>
      <c r="K7" s="33">
        <v>330320</v>
      </c>
      <c r="L7" s="8"/>
    </row>
    <row r="8" spans="1:12" ht="45" customHeight="1" x14ac:dyDescent="0.2">
      <c r="A8" s="36">
        <v>5</v>
      </c>
      <c r="B8" s="6" t="s">
        <v>23</v>
      </c>
      <c r="C8" s="7" t="s">
        <v>15</v>
      </c>
      <c r="D8" s="7">
        <v>5</v>
      </c>
      <c r="E8" s="27">
        <v>0</v>
      </c>
      <c r="F8" s="9">
        <v>200497.15</v>
      </c>
      <c r="G8" s="9">
        <v>316540</v>
      </c>
      <c r="H8" s="22">
        <v>242500.00000000003</v>
      </c>
      <c r="I8" s="32">
        <v>42551</v>
      </c>
      <c r="J8" s="34">
        <v>50636</v>
      </c>
      <c r="K8" s="33">
        <v>253180</v>
      </c>
      <c r="L8" s="21" t="s">
        <v>44</v>
      </c>
    </row>
    <row r="9" spans="1:12" ht="44.45" customHeight="1" x14ac:dyDescent="0.2">
      <c r="A9" s="36">
        <v>6</v>
      </c>
      <c r="B9" s="38" t="s">
        <v>24</v>
      </c>
      <c r="C9" s="7" t="s">
        <v>16</v>
      </c>
      <c r="D9" s="7">
        <v>2</v>
      </c>
      <c r="E9" s="24">
        <v>39032</v>
      </c>
      <c r="F9" s="27">
        <v>0</v>
      </c>
      <c r="G9" s="9">
        <v>52360</v>
      </c>
      <c r="H9" s="22">
        <v>51800</v>
      </c>
      <c r="I9" s="32">
        <v>20055</v>
      </c>
      <c r="J9" s="34">
        <v>23865</v>
      </c>
      <c r="K9" s="33">
        <v>47730</v>
      </c>
      <c r="L9" s="21" t="s">
        <v>43</v>
      </c>
    </row>
    <row r="10" spans="1:12" ht="39.6" customHeight="1" x14ac:dyDescent="0.2">
      <c r="A10" s="36">
        <v>7</v>
      </c>
      <c r="B10" s="6" t="s">
        <v>25</v>
      </c>
      <c r="C10" s="7" t="s">
        <v>16</v>
      </c>
      <c r="D10" s="7">
        <v>2</v>
      </c>
      <c r="E10" s="24">
        <v>22372</v>
      </c>
      <c r="F10" s="9">
        <v>25599.279999999999</v>
      </c>
      <c r="G10" s="9">
        <v>23800</v>
      </c>
      <c r="H10" s="9"/>
      <c r="I10" s="32">
        <v>10052</v>
      </c>
      <c r="J10" s="34">
        <v>11962</v>
      </c>
      <c r="K10" s="33">
        <v>23924</v>
      </c>
      <c r="L10" s="8"/>
    </row>
    <row r="11" spans="1:12" ht="39.6" customHeight="1" x14ac:dyDescent="0.2">
      <c r="A11" s="36">
        <v>8</v>
      </c>
      <c r="B11" s="6" t="s">
        <v>26</v>
      </c>
      <c r="C11" s="7" t="s">
        <v>16</v>
      </c>
      <c r="D11" s="7">
        <v>2</v>
      </c>
      <c r="E11" s="24">
        <v>20468</v>
      </c>
      <c r="F11" s="9">
        <v>25599.279999999999</v>
      </c>
      <c r="G11" s="9">
        <v>21420</v>
      </c>
      <c r="H11" s="9"/>
      <c r="I11" s="32">
        <v>9452</v>
      </c>
      <c r="J11" s="34">
        <v>11248</v>
      </c>
      <c r="K11" s="33">
        <v>22496</v>
      </c>
      <c r="L11" s="8"/>
    </row>
    <row r="12" spans="1:12" ht="68.45" customHeight="1" x14ac:dyDescent="0.2">
      <c r="A12" s="36">
        <v>9</v>
      </c>
      <c r="B12" s="11" t="s">
        <v>27</v>
      </c>
      <c r="C12" s="7" t="s">
        <v>17</v>
      </c>
      <c r="D12" s="7">
        <v>14</v>
      </c>
      <c r="E12" s="27">
        <v>0</v>
      </c>
      <c r="F12" s="27">
        <v>0</v>
      </c>
      <c r="G12" s="9">
        <v>999600</v>
      </c>
      <c r="H12" s="22">
        <v>682948</v>
      </c>
      <c r="I12" s="32">
        <v>50497</v>
      </c>
      <c r="J12" s="34">
        <v>60091</v>
      </c>
      <c r="K12" s="33">
        <v>841274</v>
      </c>
      <c r="L12" s="31" t="s">
        <v>54</v>
      </c>
    </row>
    <row r="13" spans="1:12" ht="41.45" customHeight="1" x14ac:dyDescent="0.2">
      <c r="A13" s="37">
        <v>10</v>
      </c>
      <c r="B13" s="11" t="s">
        <v>28</v>
      </c>
      <c r="C13" s="7" t="s">
        <v>16</v>
      </c>
      <c r="D13" s="7">
        <v>5</v>
      </c>
      <c r="E13" s="24">
        <v>33915</v>
      </c>
      <c r="F13" s="9">
        <v>28000.7</v>
      </c>
      <c r="G13" s="9">
        <v>68425</v>
      </c>
      <c r="H13" s="46"/>
      <c r="I13" s="32">
        <v>7302</v>
      </c>
      <c r="J13" s="34">
        <v>8689</v>
      </c>
      <c r="K13" s="33">
        <v>43445</v>
      </c>
      <c r="L13" s="8"/>
    </row>
    <row r="14" spans="1:12" ht="36.6" customHeight="1" x14ac:dyDescent="0.2">
      <c r="A14" s="37">
        <v>11</v>
      </c>
      <c r="B14" s="11" t="s">
        <v>29</v>
      </c>
      <c r="C14" s="7" t="s">
        <v>16</v>
      </c>
      <c r="D14" s="7">
        <v>5</v>
      </c>
      <c r="E14" s="24">
        <v>33915</v>
      </c>
      <c r="F14" s="9">
        <v>28500.5</v>
      </c>
      <c r="G14" s="9">
        <v>68425</v>
      </c>
      <c r="H14" s="46"/>
      <c r="I14" s="32">
        <v>7330</v>
      </c>
      <c r="J14" s="34">
        <v>8723</v>
      </c>
      <c r="K14" s="33">
        <v>43615</v>
      </c>
      <c r="L14" s="8"/>
    </row>
    <row r="15" spans="1:12" ht="53.1" customHeight="1" x14ac:dyDescent="0.2">
      <c r="A15" s="36">
        <v>12</v>
      </c>
      <c r="B15" s="11" t="s">
        <v>30</v>
      </c>
      <c r="C15" s="7" t="s">
        <v>16</v>
      </c>
      <c r="D15" s="7">
        <v>5</v>
      </c>
      <c r="E15" s="24">
        <v>119000</v>
      </c>
      <c r="F15" s="9">
        <v>104125</v>
      </c>
      <c r="G15" s="9">
        <v>119000</v>
      </c>
      <c r="H15" s="46"/>
      <c r="I15" s="32">
        <v>19167</v>
      </c>
      <c r="J15" s="34">
        <v>22808</v>
      </c>
      <c r="K15" s="33">
        <v>114040</v>
      </c>
      <c r="L15" s="8"/>
    </row>
    <row r="16" spans="1:12" ht="57.6" customHeight="1" x14ac:dyDescent="0.2">
      <c r="A16" s="36">
        <v>13</v>
      </c>
      <c r="B16" s="15" t="s">
        <v>31</v>
      </c>
      <c r="C16" s="7" t="s">
        <v>16</v>
      </c>
      <c r="D16" s="7">
        <v>5</v>
      </c>
      <c r="E16" s="24">
        <v>6545</v>
      </c>
      <c r="F16" s="9">
        <v>14000.35</v>
      </c>
      <c r="G16" s="9">
        <v>10710</v>
      </c>
      <c r="H16" s="46"/>
      <c r="I16" s="32">
        <v>1751</v>
      </c>
      <c r="J16" s="34">
        <v>2084</v>
      </c>
      <c r="K16" s="33">
        <v>10420</v>
      </c>
      <c r="L16" s="8"/>
    </row>
    <row r="17" spans="1:12" ht="56.25" x14ac:dyDescent="0.2">
      <c r="A17" s="36">
        <v>14</v>
      </c>
      <c r="B17" s="12" t="s">
        <v>32</v>
      </c>
      <c r="C17" s="7" t="s">
        <v>16</v>
      </c>
      <c r="D17" s="7">
        <v>2</v>
      </c>
      <c r="E17" s="24">
        <v>59262</v>
      </c>
      <c r="F17" s="9">
        <v>59000.2</v>
      </c>
      <c r="G17" s="9">
        <v>116620</v>
      </c>
      <c r="H17" s="46"/>
      <c r="I17" s="32">
        <v>32897</v>
      </c>
      <c r="J17" s="34">
        <v>39147</v>
      </c>
      <c r="K17" s="33">
        <v>78294</v>
      </c>
      <c r="L17" s="8"/>
    </row>
    <row r="18" spans="1:12" ht="23.45" customHeight="1" x14ac:dyDescent="0.2">
      <c r="A18" s="36">
        <v>15</v>
      </c>
      <c r="B18" s="20" t="s">
        <v>40</v>
      </c>
      <c r="C18" s="7" t="s">
        <v>16</v>
      </c>
      <c r="D18" s="7">
        <v>2</v>
      </c>
      <c r="E18" s="24">
        <v>86156</v>
      </c>
      <c r="F18" s="27">
        <v>0</v>
      </c>
      <c r="G18" s="9">
        <v>173978</v>
      </c>
      <c r="H18" s="47">
        <v>107100</v>
      </c>
      <c r="I18" s="32">
        <v>51433</v>
      </c>
      <c r="J18" s="34">
        <v>61206</v>
      </c>
      <c r="K18" s="33">
        <v>122412</v>
      </c>
      <c r="L18" s="21" t="s">
        <v>46</v>
      </c>
    </row>
    <row r="19" spans="1:12" ht="43.5" customHeight="1" x14ac:dyDescent="0.2">
      <c r="A19" s="36">
        <v>16</v>
      </c>
      <c r="B19" s="11" t="s">
        <v>33</v>
      </c>
      <c r="C19" s="7" t="s">
        <v>15</v>
      </c>
      <c r="D19" s="7">
        <v>2</v>
      </c>
      <c r="E19" s="24">
        <v>40460</v>
      </c>
      <c r="F19" s="9">
        <v>33001.08</v>
      </c>
      <c r="G19" s="9">
        <v>126378</v>
      </c>
      <c r="H19" s="46"/>
      <c r="I19" s="32">
        <v>27989</v>
      </c>
      <c r="J19" s="34">
        <v>33307</v>
      </c>
      <c r="K19" s="33">
        <v>66614</v>
      </c>
      <c r="L19" s="8"/>
    </row>
    <row r="20" spans="1:12" ht="42.95" customHeight="1" x14ac:dyDescent="0.2">
      <c r="A20" s="36">
        <v>17</v>
      </c>
      <c r="B20" s="11" t="s">
        <v>39</v>
      </c>
      <c r="C20" s="7" t="s">
        <v>16</v>
      </c>
      <c r="D20" s="7">
        <v>2</v>
      </c>
      <c r="E20" s="24">
        <v>78540</v>
      </c>
      <c r="F20" s="27">
        <v>0</v>
      </c>
      <c r="G20" s="9">
        <v>142800</v>
      </c>
      <c r="H20" s="47">
        <v>240000</v>
      </c>
      <c r="I20" s="32">
        <v>193840</v>
      </c>
      <c r="J20" s="34">
        <v>76890</v>
      </c>
      <c r="K20" s="33">
        <v>153780</v>
      </c>
      <c r="L20" s="31" t="s">
        <v>47</v>
      </c>
    </row>
    <row r="21" spans="1:12" ht="57" customHeight="1" x14ac:dyDescent="0.2">
      <c r="A21" s="36">
        <v>18</v>
      </c>
      <c r="B21" s="11" t="s">
        <v>42</v>
      </c>
      <c r="C21" s="7" t="s">
        <v>16</v>
      </c>
      <c r="D21" s="7">
        <v>2</v>
      </c>
      <c r="E21" s="24">
        <v>39270</v>
      </c>
      <c r="F21" s="27">
        <v>0</v>
      </c>
      <c r="G21" s="9">
        <v>67830</v>
      </c>
      <c r="H21" s="47">
        <v>49600</v>
      </c>
      <c r="I21" s="32">
        <v>65840</v>
      </c>
      <c r="J21" s="34">
        <v>26117</v>
      </c>
      <c r="K21" s="33">
        <v>52234</v>
      </c>
      <c r="L21" s="31" t="s">
        <v>49</v>
      </c>
    </row>
    <row r="22" spans="1:12" ht="40.5" customHeight="1" x14ac:dyDescent="0.2">
      <c r="A22" s="36">
        <v>19</v>
      </c>
      <c r="B22" s="11" t="s">
        <v>34</v>
      </c>
      <c r="C22" s="7" t="s">
        <v>16</v>
      </c>
      <c r="D22" s="7">
        <v>2</v>
      </c>
      <c r="E22" s="24">
        <v>39984</v>
      </c>
      <c r="F22" s="27">
        <v>0</v>
      </c>
      <c r="G22" s="9">
        <v>57120</v>
      </c>
      <c r="H22" s="47">
        <v>47180</v>
      </c>
      <c r="I22" s="32">
        <v>60624</v>
      </c>
      <c r="J22" s="34">
        <v>24047</v>
      </c>
      <c r="K22" s="33">
        <v>48094</v>
      </c>
      <c r="L22" s="21" t="s">
        <v>50</v>
      </c>
    </row>
    <row r="23" spans="1:12" ht="51" customHeight="1" x14ac:dyDescent="0.2">
      <c r="A23" s="36">
        <v>20</v>
      </c>
      <c r="B23" s="51" t="s">
        <v>55</v>
      </c>
      <c r="C23" s="7" t="s">
        <v>15</v>
      </c>
      <c r="D23" s="7">
        <v>2</v>
      </c>
      <c r="E23" s="24">
        <v>86870</v>
      </c>
      <c r="F23" s="27"/>
      <c r="G23" s="9">
        <v>88060</v>
      </c>
      <c r="H23" s="45">
        <v>57800</v>
      </c>
      <c r="I23" s="32">
        <v>97786</v>
      </c>
      <c r="J23" s="34">
        <v>38788</v>
      </c>
      <c r="K23" s="33">
        <v>77576</v>
      </c>
      <c r="L23" s="21" t="s">
        <v>51</v>
      </c>
    </row>
    <row r="24" spans="1:12" ht="52.5" customHeight="1" x14ac:dyDescent="0.2">
      <c r="A24" s="36">
        <v>21</v>
      </c>
      <c r="B24" s="13" t="s">
        <v>35</v>
      </c>
      <c r="C24" s="7" t="s">
        <v>15</v>
      </c>
      <c r="D24" s="7">
        <v>4</v>
      </c>
      <c r="E24" s="24">
        <v>21420</v>
      </c>
      <c r="F24" s="9">
        <v>21201.040000000001</v>
      </c>
      <c r="G24" s="9">
        <v>30940</v>
      </c>
      <c r="H24" s="46"/>
      <c r="I24" s="32">
        <v>5151</v>
      </c>
      <c r="J24" s="34">
        <v>6130</v>
      </c>
      <c r="K24" s="33">
        <v>24520</v>
      </c>
      <c r="L24" s="8"/>
    </row>
    <row r="25" spans="1:12" ht="57.95" customHeight="1" x14ac:dyDescent="0.2">
      <c r="A25" s="36">
        <v>22</v>
      </c>
      <c r="B25" s="14" t="s">
        <v>36</v>
      </c>
      <c r="C25" s="7" t="s">
        <v>15</v>
      </c>
      <c r="D25" s="7">
        <v>4</v>
      </c>
      <c r="E25" s="24">
        <v>85680</v>
      </c>
      <c r="F25" s="27">
        <v>0</v>
      </c>
      <c r="G25" s="9">
        <v>87108</v>
      </c>
      <c r="H25" s="45">
        <v>84400.000000000015</v>
      </c>
      <c r="I25" s="32">
        <v>18010</v>
      </c>
      <c r="J25" s="34">
        <v>21432</v>
      </c>
      <c r="K25" s="33">
        <v>85728</v>
      </c>
      <c r="L25" s="21" t="s">
        <v>52</v>
      </c>
    </row>
    <row r="26" spans="1:12" ht="40.5" customHeight="1" x14ac:dyDescent="0.2">
      <c r="A26" s="36">
        <v>23</v>
      </c>
      <c r="B26" s="15" t="s">
        <v>37</v>
      </c>
      <c r="C26" s="7" t="s">
        <v>15</v>
      </c>
      <c r="D26" s="7">
        <v>4</v>
      </c>
      <c r="E26" s="24">
        <v>71400</v>
      </c>
      <c r="F26" s="27">
        <v>0</v>
      </c>
      <c r="G26" s="9">
        <v>49504</v>
      </c>
      <c r="H26" s="45">
        <v>74376</v>
      </c>
      <c r="I26" s="32">
        <v>13675</v>
      </c>
      <c r="J26" s="34">
        <v>16273</v>
      </c>
      <c r="K26" s="33">
        <v>65092</v>
      </c>
      <c r="L26" s="21" t="s">
        <v>53</v>
      </c>
    </row>
    <row r="27" spans="1:12" ht="36.6" customHeight="1" x14ac:dyDescent="0.2">
      <c r="A27" s="36">
        <v>24</v>
      </c>
      <c r="B27" s="16" t="s">
        <v>38</v>
      </c>
      <c r="C27" s="7" t="s">
        <v>15</v>
      </c>
      <c r="D27" s="7">
        <v>5</v>
      </c>
      <c r="E27" s="24">
        <v>203490</v>
      </c>
      <c r="F27" s="9">
        <v>162000.65</v>
      </c>
      <c r="G27" s="9">
        <v>190400</v>
      </c>
      <c r="H27" s="46"/>
      <c r="I27" s="32">
        <v>31142</v>
      </c>
      <c r="J27" s="34">
        <v>37059</v>
      </c>
      <c r="K27" s="33">
        <v>185295</v>
      </c>
      <c r="L27" s="8"/>
    </row>
    <row r="28" spans="1:12" ht="35.25" customHeight="1" x14ac:dyDescent="0.25">
      <c r="A28" s="54" t="s">
        <v>18</v>
      </c>
      <c r="B28" s="55"/>
      <c r="C28" s="55"/>
      <c r="D28" s="55"/>
      <c r="E28" s="55"/>
      <c r="F28" s="55"/>
      <c r="G28" s="55"/>
      <c r="H28" s="56"/>
      <c r="I28" s="32">
        <v>1105140</v>
      </c>
      <c r="J28" s="34">
        <v>983431</v>
      </c>
      <c r="K28" s="35">
        <v>3524316</v>
      </c>
      <c r="L28" s="8"/>
    </row>
  </sheetData>
  <mergeCells count="10">
    <mergeCell ref="A28:H28"/>
    <mergeCell ref="B1:K1"/>
    <mergeCell ref="L1:L3"/>
    <mergeCell ref="A2:A3"/>
    <mergeCell ref="B2:B3"/>
    <mergeCell ref="C2:C3"/>
    <mergeCell ref="D2:D3"/>
    <mergeCell ref="I2:I3"/>
    <mergeCell ref="J2:J3"/>
    <mergeCell ref="K2:K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Estudio resumido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Alfredo Manuel Vasquez Pineda</cp:lastModifiedBy>
  <cp:lastPrinted>2023-09-19T20:58:16Z</cp:lastPrinted>
  <dcterms:created xsi:type="dcterms:W3CDTF">2023-08-14T14:16:50Z</dcterms:created>
  <dcterms:modified xsi:type="dcterms:W3CDTF">2023-10-06T20:04:47Z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2023-08-16T14:59:51Z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85d50f91-5a29-4119-9333-4a999e611642</vt:lpwstr>
  </property>
  <property fmtid="{D5CDD505-2E9C-101B-9397-08002B2CF9AE}" pid="8" name="MSIP_Label_1299739c-ad3d-4908-806e-4d91151a6e13_ContentBits">
    <vt:lpwstr>0</vt:lpwstr>
  </property>
</Properties>
</file>