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MARIA JOSE\Documents\2023\COTIZACIONES DE EXTINTORES 2023\"/>
    </mc:Choice>
  </mc:AlternateContent>
  <bookViews>
    <workbookView xWindow="-120" yWindow="-120" windowWidth="24240" windowHeight="13140" activeTab="1"/>
  </bookViews>
  <sheets>
    <sheet name="CONSOLIDADO" sheetId="16" r:id="rId1"/>
    <sheet name="COSTOS DE REFERENCIA" sheetId="17" r:id="rId2"/>
  </sheets>
  <externalReferences>
    <externalReference r:id="rId3"/>
  </externalReferences>
  <definedNames>
    <definedName name="Decision">[1]lista!$A$6:$A$7</definedName>
    <definedName name="PARTICIPACION">[1]lista!$A$15:$A$17</definedName>
    <definedName name="Procedencia">[1]lista!$A$2:$A$3</definedName>
    <definedName name="tipo">[1]lista!$A$11:$A$13</definedName>
    <definedName name="x">[1]lista!$A$11:$A$13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7" l="1"/>
  <c r="I9" i="17" l="1"/>
  <c r="I10" i="17"/>
  <c r="I12" i="17"/>
  <c r="I14" i="17"/>
  <c r="I15" i="17"/>
  <c r="I17" i="17"/>
  <c r="I18" i="17"/>
  <c r="I19" i="17"/>
  <c r="I20" i="17"/>
  <c r="I8" i="17"/>
  <c r="G15" i="17"/>
  <c r="G14" i="17"/>
  <c r="G16" i="17" s="1"/>
  <c r="G10" i="17"/>
  <c r="G11" i="17" s="1"/>
  <c r="F27" i="16"/>
  <c r="I23" i="17" l="1"/>
  <c r="J25" i="16"/>
  <c r="I25" i="16"/>
  <c r="J24" i="16"/>
  <c r="I24" i="16"/>
  <c r="J23" i="16"/>
  <c r="I23" i="16"/>
  <c r="J22" i="16"/>
  <c r="I22" i="16"/>
  <c r="E20" i="16" l="1"/>
  <c r="E19" i="16"/>
  <c r="E15" i="16"/>
  <c r="E16" i="16" s="1"/>
  <c r="E18" i="16" l="1"/>
  <c r="E21" i="16"/>
  <c r="G27" i="16" l="1"/>
  <c r="I20" i="16" l="1"/>
  <c r="J20" i="16"/>
  <c r="J19" i="16" l="1"/>
  <c r="I19" i="16"/>
  <c r="H27" i="16" l="1"/>
  <c r="J17" i="16"/>
  <c r="J13" i="16"/>
  <c r="J14" i="16"/>
  <c r="J15" i="16"/>
  <c r="I17" i="16"/>
  <c r="I13" i="16"/>
  <c r="I14" i="16"/>
  <c r="I15" i="16"/>
  <c r="D8" i="16"/>
  <c r="I27" i="16" l="1"/>
  <c r="J27" i="16"/>
</calcChain>
</file>

<file path=xl/comments1.xml><?xml version="1.0" encoding="utf-8"?>
<comments xmlns="http://schemas.openxmlformats.org/spreadsheetml/2006/main">
  <authors>
    <author>Lucia Alexandra Vargas Yemail</author>
    <author>Camilo Andres Castañeda Gutierrez</author>
  </authors>
  <commentList>
    <comment ref="D7" authorId="0" shapeId="0">
      <text>
        <r>
          <rPr>
            <sz val="9"/>
            <color indexed="81"/>
            <rFont val="Tahoma"/>
            <family val="2"/>
          </rPr>
          <t xml:space="preserve">Digitar % de descuento estimado. El consolidado se encuentra formulado para actualizar las cotizaciones con el factor correspondiente.
Tener en cuenta que el % de descuento no se aplica a precios de contrataciones anteriores.
</t>
        </r>
      </text>
    </comment>
    <comment ref="B28" authorId="1" shapeId="0">
      <text>
        <r>
          <rPr>
            <b/>
            <sz val="9"/>
            <color indexed="81"/>
            <rFont val="Tahoma"/>
            <family val="2"/>
          </rPr>
          <t>Diligenciar presupuesto estimado del conntrato</t>
        </r>
      </text>
    </comment>
  </commentList>
</comments>
</file>

<file path=xl/sharedStrings.xml><?xml version="1.0" encoding="utf-8"?>
<sst xmlns="http://schemas.openxmlformats.org/spreadsheetml/2006/main" count="84" uniqueCount="45">
  <si>
    <t>TOTALES</t>
  </si>
  <si>
    <t>República de Colombia
Instituto Colombiano de Bienestar Familiar
Cecilia de la Fuente de Lleras 
Dirección de Abastecimiento</t>
  </si>
  <si>
    <t>Plazo de ejecución del contrato (meses)</t>
  </si>
  <si>
    <t>Porcentaje de descuento</t>
  </si>
  <si>
    <t xml:space="preserve">Factor de decuento </t>
  </si>
  <si>
    <t>PROMEDIO SIMPLE</t>
  </si>
  <si>
    <t>MEDIA GEOMETRICA</t>
  </si>
  <si>
    <t xml:space="preserve">ITEM </t>
  </si>
  <si>
    <t>DESCRIPCION ACTIVIDADES</t>
  </si>
  <si>
    <t>CANTIDAD</t>
  </si>
  <si>
    <t>Precio unitario</t>
  </si>
  <si>
    <t>CRITERIOS DE COMPARACION</t>
  </si>
  <si>
    <t>CONSOLIDADO DE COTIZACIONES</t>
  </si>
  <si>
    <t>MODELO COSTOS DE REFERENCIA</t>
  </si>
  <si>
    <t>COSTO TOTAL</t>
  </si>
  <si>
    <t>VALOR UNITARIO</t>
  </si>
  <si>
    <t>20 libras</t>
  </si>
  <si>
    <t>10 libras</t>
  </si>
  <si>
    <t>Multipropósito ABC PQS</t>
  </si>
  <si>
    <t>30 libras</t>
  </si>
  <si>
    <t>Subtotal 2</t>
  </si>
  <si>
    <t>Solkaflam 123 / Agente Limpio</t>
  </si>
  <si>
    <t>3700 gr</t>
  </si>
  <si>
    <t>9000 gr</t>
  </si>
  <si>
    <t>Extintor CO2</t>
  </si>
  <si>
    <t>Subtotal 3</t>
  </si>
  <si>
    <t>TIPO DE SERVICIO</t>
  </si>
  <si>
    <t>TIPO DE EXTINTOR</t>
  </si>
  <si>
    <t>CAPACIDAD DE EXTINTOR</t>
  </si>
  <si>
    <t>CANTIDAD TOTAL</t>
  </si>
  <si>
    <t>RECARGA Y MANTENIMIENTO PREVENTIVO Y CORRECTIVO (retiro de corresión con limpieza y pintura) DE EXTINTORES</t>
  </si>
  <si>
    <t>MANTENIMIMIENTO PREVENTIVO  DE EXTINTORES</t>
  </si>
  <si>
    <t>RECARGA Y PINTURA DE EXTINTORES (CONVERSION A MULTIPROPOSITO)</t>
  </si>
  <si>
    <t>Adquisición de ganchos para extintores</t>
  </si>
  <si>
    <t xml:space="preserve">Gancho para Extintor de CO2 de 5Lbs hasta 15Lbs, con tornillos y accesorios para instalar los extintores en las paredes, 
Ranura para perforar con facilidad
Color: Rojo
Material: Lámina con roll resistente
Peso: 100 gramos
Tamaño: 6 cm X 6.5 cm </t>
  </si>
  <si>
    <t>Adquisición de bases para extintores tipo ABC 10 libras</t>
  </si>
  <si>
    <t>Soporte metálico tipo pedestal para extintor, con terminación en pintura electrostática blanca, que poseea bases en caucho que permita mayor adherencia al piso, ademas tenga su base para la señalización. Soporte ideal para oficina permitiendo el fácil acceso y ubicación de los equipos contra incendios en cualquier espacio.</t>
  </si>
  <si>
    <t>Adquisición de bases para extintores tipo ABC 20 libras</t>
  </si>
  <si>
    <t>Demarcaciones en pintura para extintores</t>
  </si>
  <si>
    <t>Señal rectangular ubicada con pintura acrílica reflectiva color rojo en cada uno de los extintores en piso y pared  del extintor.
pared
Alto:80 c.m.
ancho: 40 cm
grueso: 6 cm
piso
32 x 32 x 6 c.m.</t>
  </si>
  <si>
    <t>Subtotal 4</t>
  </si>
  <si>
    <t>TOTAL  ( subtotal 1+subtotal 2+subtotal 3+subtotal 4)</t>
  </si>
  <si>
    <t>EXTINTORES EL INDUSTRIAL</t>
  </si>
  <si>
    <t>CENTRAL DE DOTACION</t>
  </si>
  <si>
    <t>DOTAMOS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</si>
</sst>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_ &quot;$&quot;\ * #,##0.00_ ;_ &quot;$&quot;\ * \-#,##0.00_ ;_ &quot;$&quot;\ * &quot;-&quot;??_ ;_ @_ "/>
    <numFmt numFmtId="167" formatCode="&quot;$&quot;\ #,##0"/>
    <numFmt numFmtId="168" formatCode="0.0\ &quot;Meses&quot;"/>
    <numFmt numFmtId="169" formatCode="_-* #,##0.00\ &quot;€&quot;_-;\-* #,##0.00\ &quot;€&quot;_-;_-* &quot;-&quot;??\ &quot;€&quot;_-;_-@_-"/>
    <numFmt numFmtId="170" formatCode="_-[$$-240A]\ * #,##0_ ;_-[$$-240A]\ * \-#,##0\ ;_-[$$-240A]\ * &quot;-&quot;??_ ;_-@_ "/>
    <numFmt numFmtId="171" formatCode="&quot;$&quot;#,##0"/>
  </numFmts>
  <fonts count="24">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11"/>
      <color theme="1"/>
      <name val="Calibri"/>
      <family val="2"/>
      <scheme val="minor"/>
    </font>
    <font>
      <sz val="9"/>
      <color indexed="81"/>
      <name val="Tahoma"/>
      <family val="2"/>
    </font>
    <font>
      <b/>
      <sz val="9"/>
      <color indexed="81"/>
      <name val="Tahoma"/>
      <family val="2"/>
    </font>
    <font>
      <b/>
      <sz val="11"/>
      <color theme="1"/>
      <name val="Arial"/>
      <family val="2"/>
    </font>
    <font>
      <b/>
      <sz val="10"/>
      <color rgb="FF000000"/>
      <name val="Arial"/>
      <family val="2"/>
    </font>
    <font>
      <sz val="10"/>
      <color theme="1"/>
      <name val="Arial"/>
      <family val="2"/>
    </font>
    <font>
      <sz val="10"/>
      <color rgb="FF000000"/>
      <name val="Arial"/>
      <family val="2"/>
    </font>
    <font>
      <sz val="11"/>
      <color rgb="FF000000"/>
      <name val="Arial"/>
      <family val="2"/>
    </font>
    <font>
      <b/>
      <sz val="11"/>
      <color rgb="FF000000"/>
      <name val="Arial"/>
      <family val="2"/>
    </font>
    <font>
      <sz val="10"/>
      <color theme="1"/>
      <name val="Calibri"/>
      <family val="2"/>
      <scheme val="minor"/>
    </font>
    <font>
      <sz val="9"/>
      <color rgb="FF000000"/>
      <name val="Arial"/>
      <family val="2"/>
    </font>
    <font>
      <sz val="8"/>
      <color rgb="FF000000"/>
      <name val="Arial"/>
      <family val="2"/>
    </font>
    <font>
      <b/>
      <sz val="8"/>
      <color rgb="FF000000"/>
      <name val="Arial"/>
      <family val="2"/>
    </font>
    <font>
      <sz val="12"/>
      <color theme="1"/>
      <name val="Arial"/>
      <family val="2"/>
    </font>
    <font>
      <b/>
      <sz val="12"/>
      <color rgb="FF000000"/>
      <name val="Arial"/>
      <family val="2"/>
    </font>
    <font>
      <sz val="12"/>
      <color rgb="FF000000"/>
      <name val="Arial"/>
      <family val="2"/>
    </font>
    <font>
      <b/>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right style="thin">
        <color indexed="64"/>
      </right>
      <top/>
      <bottom style="thin">
        <color theme="0" tint="-0.499984740745262"/>
      </bottom>
      <diagonal/>
    </border>
    <border>
      <left/>
      <right/>
      <top style="thin">
        <color theme="0" tint="-0.499984740745262"/>
      </top>
      <bottom style="thin">
        <color indexed="64"/>
      </bottom>
      <diagonal/>
    </border>
    <border>
      <left/>
      <right style="thin">
        <color indexed="64"/>
      </right>
      <top style="thin">
        <color theme="0" tint="-0.499984740745262"/>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s>
  <cellStyleXfs count="21">
    <xf numFmtId="0" fontId="0" fillId="0" borderId="0"/>
    <xf numFmtId="0" fontId="1" fillId="0" borderId="0"/>
    <xf numFmtId="0" fontId="3" fillId="0" borderId="0"/>
    <xf numFmtId="9" fontId="3"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0" fontId="1" fillId="0" borderId="0"/>
    <xf numFmtId="0" fontId="3" fillId="0" borderId="0"/>
    <xf numFmtId="43" fontId="1" fillId="0" borderId="0" applyFont="0" applyFill="0" applyBorder="0" applyAlignment="0" applyProtection="0"/>
    <xf numFmtId="43" fontId="7" fillId="0" borderId="0" applyFont="0" applyFill="0" applyBorder="0" applyAlignment="0" applyProtection="0"/>
    <xf numFmtId="169" fontId="7" fillId="0" borderId="0" applyFont="0" applyFill="0" applyBorder="0" applyAlignment="0" applyProtection="0"/>
    <xf numFmtId="42" fontId="7" fillId="0" borderId="0" applyFont="0" applyFill="0" applyBorder="0" applyAlignment="0" applyProtection="0"/>
    <xf numFmtId="44" fontId="7" fillId="0" borderId="0" applyFont="0" applyFill="0" applyBorder="0" applyAlignment="0" applyProtection="0"/>
  </cellStyleXfs>
  <cellXfs count="109">
    <xf numFmtId="0" fontId="0" fillId="0" borderId="0" xfId="0"/>
    <xf numFmtId="0" fontId="1" fillId="0" borderId="0" xfId="0" applyFont="1"/>
    <xf numFmtId="0" fontId="1" fillId="0" borderId="0" xfId="0" applyFont="1" applyAlignment="1">
      <alignment vertical="center"/>
    </xf>
    <xf numFmtId="0" fontId="10" fillId="0" borderId="10" xfId="0" applyFont="1" applyBorder="1" applyAlignment="1">
      <alignment horizontal="center" vertical="center" wrapText="1"/>
    </xf>
    <xf numFmtId="0" fontId="6" fillId="2" borderId="6" xfId="14" applyFont="1" applyFill="1" applyBorder="1" applyAlignment="1">
      <alignment horizontal="center" vertical="center" wrapText="1"/>
    </xf>
    <xf numFmtId="9" fontId="6" fillId="2" borderId="6" xfId="12" applyFont="1" applyFill="1" applyBorder="1" applyAlignment="1">
      <alignment horizontal="center" vertical="center" wrapText="1"/>
    </xf>
    <xf numFmtId="42" fontId="0" fillId="0" borderId="0" xfId="19" applyFont="1"/>
    <xf numFmtId="170" fontId="0" fillId="0" borderId="0" xfId="0" applyNumberFormat="1"/>
    <xf numFmtId="42" fontId="0" fillId="0" borderId="0" xfId="0" applyNumberFormat="1"/>
    <xf numFmtId="0" fontId="13" fillId="2" borderId="6" xfId="0" applyFont="1" applyFill="1" applyBorder="1" applyAlignment="1">
      <alignment horizontal="left" vertical="center"/>
    </xf>
    <xf numFmtId="0" fontId="11" fillId="5" borderId="16" xfId="0" applyFont="1" applyFill="1" applyBorder="1" applyAlignment="1">
      <alignment vertical="center" wrapText="1"/>
    </xf>
    <xf numFmtId="0" fontId="15" fillId="3" borderId="6" xfId="15"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6" xfId="0" applyFont="1" applyFill="1" applyBorder="1" applyAlignment="1">
      <alignment horizontal="left" vertical="center"/>
    </xf>
    <xf numFmtId="0" fontId="10" fillId="5" borderId="6" xfId="0" applyFont="1" applyFill="1" applyBorder="1" applyAlignment="1">
      <alignment horizontal="left" vertical="center"/>
    </xf>
    <xf numFmtId="0" fontId="10" fillId="5" borderId="6" xfId="0" applyFont="1" applyFill="1" applyBorder="1" applyAlignment="1">
      <alignment horizontal="left" vertical="center" wrapText="1"/>
    </xf>
    <xf numFmtId="0" fontId="1" fillId="0" borderId="6" xfId="0" applyFont="1" applyBorder="1" applyAlignment="1">
      <alignment horizontal="center" vertical="center" wrapText="1"/>
    </xf>
    <xf numFmtId="0" fontId="12" fillId="0" borderId="6" xfId="0" applyFont="1" applyBorder="1" applyAlignment="1">
      <alignment vertical="center"/>
    </xf>
    <xf numFmtId="0" fontId="13" fillId="2" borderId="6" xfId="0" applyFont="1" applyFill="1" applyBorder="1" applyAlignment="1">
      <alignment horizontal="left" vertical="center" wrapText="1"/>
    </xf>
    <xf numFmtId="0" fontId="11" fillId="5" borderId="16" xfId="0" applyFont="1" applyFill="1" applyBorder="1" applyAlignment="1">
      <alignment horizontal="center" vertical="center" wrapText="1"/>
    </xf>
    <xf numFmtId="0" fontId="16" fillId="0" borderId="0" xfId="0" applyFont="1" applyAlignment="1">
      <alignment horizontal="left" vertical="center"/>
    </xf>
    <xf numFmtId="0" fontId="13" fillId="0" borderId="0" xfId="0" applyFont="1" applyAlignment="1">
      <alignment horizontal="center" vertical="center"/>
    </xf>
    <xf numFmtId="0" fontId="12" fillId="0" borderId="0" xfId="0" applyFont="1"/>
    <xf numFmtId="0" fontId="2" fillId="3" borderId="7" xfId="0" applyFont="1" applyFill="1" applyBorder="1" applyAlignment="1">
      <alignment vertical="center"/>
    </xf>
    <xf numFmtId="0" fontId="2" fillId="3" borderId="9" xfId="0" applyFont="1" applyFill="1" applyBorder="1" applyAlignment="1">
      <alignment vertical="center"/>
    </xf>
    <xf numFmtId="0" fontId="11" fillId="5" borderId="6" xfId="0" applyFont="1" applyFill="1" applyBorder="1" applyAlignment="1">
      <alignment horizontal="center" vertical="center" wrapText="1"/>
    </xf>
    <xf numFmtId="0" fontId="2" fillId="0" borderId="6" xfId="14" applyFont="1" applyBorder="1" applyAlignment="1">
      <alignment vertical="center" wrapText="1"/>
    </xf>
    <xf numFmtId="0" fontId="11" fillId="5" borderId="6" xfId="0" applyFont="1" applyFill="1" applyBorder="1" applyAlignment="1">
      <alignment vertical="center" wrapText="1"/>
    </xf>
    <xf numFmtId="0" fontId="15" fillId="5" borderId="6" xfId="0" applyFont="1" applyFill="1" applyBorder="1" applyAlignment="1">
      <alignment horizontal="center" vertical="center"/>
    </xf>
    <xf numFmtId="0" fontId="10" fillId="3" borderId="6" xfId="0" applyFont="1" applyFill="1" applyBorder="1" applyAlignment="1">
      <alignment horizontal="center" vertical="center"/>
    </xf>
    <xf numFmtId="168" fontId="5" fillId="0" borderId="6" xfId="13" applyNumberFormat="1" applyFont="1" applyBorder="1" applyAlignment="1">
      <alignment horizontal="center" vertical="center"/>
    </xf>
    <xf numFmtId="0" fontId="0" fillId="0" borderId="6" xfId="0" applyBorder="1"/>
    <xf numFmtId="0" fontId="11" fillId="2" borderId="6" xfId="0" applyFont="1" applyFill="1" applyBorder="1" applyAlignment="1">
      <alignment vertical="center" wrapText="1"/>
    </xf>
    <xf numFmtId="0" fontId="14" fillId="0" borderId="6" xfId="0" applyFont="1" applyFill="1" applyBorder="1" applyAlignment="1">
      <alignment horizontal="center" vertical="center"/>
    </xf>
    <xf numFmtId="0" fontId="13" fillId="0" borderId="6" xfId="0" applyFont="1" applyFill="1" applyBorder="1" applyAlignment="1">
      <alignment horizontal="center" vertical="center"/>
    </xf>
    <xf numFmtId="167" fontId="13" fillId="0" borderId="6" xfId="20" applyNumberFormat="1" applyFont="1" applyFill="1" applyBorder="1" applyAlignment="1">
      <alignment horizontal="center" vertical="center" wrapText="1"/>
    </xf>
    <xf numFmtId="167" fontId="13" fillId="5" borderId="6" xfId="20" applyNumberFormat="1" applyFont="1" applyFill="1" applyBorder="1" applyAlignment="1">
      <alignment horizontal="center" vertical="center" wrapText="1"/>
    </xf>
    <xf numFmtId="167" fontId="11" fillId="5" borderId="6" xfId="0" applyNumberFormat="1" applyFont="1" applyFill="1" applyBorder="1" applyAlignment="1">
      <alignment horizontal="center" vertical="center" wrapText="1"/>
    </xf>
    <xf numFmtId="167" fontId="13" fillId="2" borderId="6" xfId="20" applyNumberFormat="1" applyFont="1" applyFill="1" applyBorder="1" applyAlignment="1">
      <alignment horizontal="center" vertical="center" wrapText="1"/>
    </xf>
    <xf numFmtId="167" fontId="12" fillId="0" borderId="6" xfId="20" applyNumberFormat="1" applyFont="1" applyBorder="1" applyAlignment="1">
      <alignment horizontal="center" vertical="center" wrapText="1"/>
    </xf>
    <xf numFmtId="167" fontId="5" fillId="0" borderId="6" xfId="20" applyNumberFormat="1" applyFont="1" applyBorder="1" applyAlignment="1">
      <alignment horizontal="center" vertical="center"/>
    </xf>
    <xf numFmtId="167" fontId="11" fillId="0" borderId="6" xfId="0" applyNumberFormat="1" applyFont="1" applyFill="1" applyBorder="1" applyAlignment="1">
      <alignment vertical="center" wrapText="1"/>
    </xf>
    <xf numFmtId="167" fontId="7" fillId="0" borderId="6" xfId="20" applyNumberFormat="1" applyFont="1" applyBorder="1" applyAlignment="1">
      <alignment horizontal="center" vertical="center"/>
    </xf>
    <xf numFmtId="167" fontId="13" fillId="0" borderId="6" xfId="0" applyNumberFormat="1" applyFont="1" applyFill="1" applyBorder="1" applyAlignment="1">
      <alignment horizontal="center" vertical="center" wrapText="1"/>
    </xf>
    <xf numFmtId="167" fontId="13" fillId="0" borderId="6" xfId="0" applyNumberFormat="1" applyFont="1" applyFill="1" applyBorder="1" applyAlignment="1">
      <alignment vertical="center" wrapText="1"/>
    </xf>
    <xf numFmtId="167" fontId="0" fillId="0" borderId="6" xfId="0" applyNumberFormat="1" applyBorder="1"/>
    <xf numFmtId="0" fontId="17" fillId="2" borderId="7" xfId="0" applyFont="1" applyFill="1" applyBorder="1" applyAlignment="1">
      <alignment horizontal="left" vertical="center" wrapText="1"/>
    </xf>
    <xf numFmtId="0" fontId="17" fillId="2" borderId="8" xfId="0" applyFont="1" applyFill="1" applyBorder="1" applyAlignment="1">
      <alignment horizontal="left" vertical="center" wrapText="1"/>
    </xf>
    <xf numFmtId="0" fontId="2" fillId="5" borderId="7" xfId="0" applyFont="1" applyFill="1" applyBorder="1" applyAlignment="1">
      <alignment horizontal="left" vertical="center" wrapText="1"/>
    </xf>
    <xf numFmtId="0" fontId="2" fillId="5" borderId="8" xfId="0" applyFont="1" applyFill="1" applyBorder="1" applyAlignment="1">
      <alignment horizontal="left" vertical="center" wrapText="1"/>
    </xf>
    <xf numFmtId="0" fontId="19" fillId="3" borderId="6" xfId="15" applyFont="1" applyFill="1" applyBorder="1" applyAlignment="1">
      <alignment horizontal="center" vertical="center" wrapText="1"/>
    </xf>
    <xf numFmtId="0" fontId="15" fillId="3" borderId="6" xfId="15" applyFont="1" applyFill="1" applyBorder="1" applyAlignment="1">
      <alignment horizontal="center" vertical="center" wrapText="1"/>
    </xf>
    <xf numFmtId="0" fontId="19" fillId="3" borderId="15" xfId="15" applyFont="1" applyFill="1" applyBorder="1" applyAlignment="1">
      <alignment horizontal="center" vertical="center" wrapText="1"/>
    </xf>
    <xf numFmtId="0" fontId="19" fillId="3" borderId="16" xfId="15" applyFont="1" applyFill="1" applyBorder="1" applyAlignment="1">
      <alignment horizontal="center" vertical="center" wrapText="1"/>
    </xf>
    <xf numFmtId="0" fontId="1" fillId="0" borderId="6" xfId="0" applyFont="1" applyBorder="1" applyAlignment="1">
      <alignment horizontal="center" vertical="center" wrapText="1"/>
    </xf>
    <xf numFmtId="0" fontId="2" fillId="3" borderId="4" xfId="0" applyFont="1" applyFill="1" applyBorder="1" applyAlignment="1">
      <alignment horizontal="center" vertical="center"/>
    </xf>
    <xf numFmtId="0" fontId="2" fillId="3" borderId="0" xfId="0" applyFont="1" applyFill="1" applyAlignment="1">
      <alignment horizontal="center" vertical="center"/>
    </xf>
    <xf numFmtId="0" fontId="2" fillId="3" borderId="5" xfId="0" applyFont="1" applyFill="1" applyBorder="1" applyAlignment="1">
      <alignment horizontal="center" vertical="center"/>
    </xf>
    <xf numFmtId="0" fontId="6" fillId="3" borderId="6" xfId="14" applyFont="1" applyFill="1" applyBorder="1" applyAlignment="1">
      <alignment horizontal="left"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0" xfId="0" applyFont="1" applyAlignment="1">
      <alignment horizontal="center"/>
    </xf>
    <xf numFmtId="0" fontId="1" fillId="0" borderId="5"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3" borderId="15" xfId="15" applyFont="1" applyFill="1" applyBorder="1" applyAlignment="1">
      <alignment horizontal="center" vertical="center" wrapText="1"/>
    </xf>
    <xf numFmtId="0" fontId="15" fillId="3" borderId="16" xfId="15"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1" fillId="5" borderId="16" xfId="0" applyFont="1" applyFill="1" applyBorder="1" applyAlignment="1">
      <alignment horizontal="center" vertical="center" wrapText="1"/>
    </xf>
    <xf numFmtId="0" fontId="2" fillId="3" borderId="21"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22" xfId="0" applyFont="1" applyFill="1" applyBorder="1" applyAlignment="1">
      <alignment horizontal="center" vertical="center"/>
    </xf>
    <xf numFmtId="0" fontId="2" fillId="5" borderId="6" xfId="14" applyFont="1" applyFill="1" applyBorder="1" applyAlignment="1">
      <alignment horizontal="center" vertical="center" wrapText="1"/>
    </xf>
    <xf numFmtId="0" fontId="11" fillId="5" borderId="17" xfId="0" applyFont="1" applyFill="1" applyBorder="1" applyAlignment="1">
      <alignment horizontal="center" vertical="center" wrapText="1"/>
    </xf>
    <xf numFmtId="0" fontId="10" fillId="3" borderId="6" xfId="14" applyFont="1" applyFill="1" applyBorder="1" applyAlignment="1">
      <alignment horizontal="center" vertical="center" wrapText="1"/>
    </xf>
    <xf numFmtId="0" fontId="18" fillId="2" borderId="6"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2" fillId="3" borderId="6" xfId="14" applyFont="1" applyFill="1" applyBorder="1" applyAlignment="1">
      <alignment horizontal="center" vertical="center" wrapText="1"/>
    </xf>
    <xf numFmtId="0" fontId="11" fillId="3" borderId="6" xfId="15" applyFont="1" applyFill="1" applyBorder="1" applyAlignment="1">
      <alignment horizontal="center" vertical="center" wrapText="1"/>
    </xf>
    <xf numFmtId="0" fontId="11" fillId="3" borderId="15" xfId="15" applyFont="1" applyFill="1" applyBorder="1" applyAlignment="1">
      <alignment horizontal="center" vertical="center" wrapText="1"/>
    </xf>
    <xf numFmtId="0" fontId="11" fillId="3" borderId="16" xfId="15" applyFont="1" applyFill="1" applyBorder="1" applyAlignment="1">
      <alignment horizontal="center" vertical="center" wrapText="1"/>
    </xf>
    <xf numFmtId="0" fontId="15" fillId="5" borderId="6"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11" fillId="3" borderId="1" xfId="15" applyFont="1" applyFill="1" applyBorder="1" applyAlignment="1">
      <alignment horizontal="center" vertical="center" wrapText="1"/>
    </xf>
    <xf numFmtId="0" fontId="11" fillId="3" borderId="2" xfId="15" applyFont="1" applyFill="1" applyBorder="1" applyAlignment="1">
      <alignment horizontal="center" vertical="center" wrapText="1"/>
    </xf>
    <xf numFmtId="0" fontId="11" fillId="3" borderId="3" xfId="15" applyFont="1" applyFill="1" applyBorder="1" applyAlignment="1">
      <alignment horizontal="center" vertical="center" wrapText="1"/>
    </xf>
    <xf numFmtId="0" fontId="11" fillId="3" borderId="18" xfId="15" applyFont="1" applyFill="1" applyBorder="1" applyAlignment="1">
      <alignment horizontal="center" vertical="center" wrapText="1"/>
    </xf>
    <xf numFmtId="0" fontId="11" fillId="3" borderId="19" xfId="15" applyFont="1" applyFill="1" applyBorder="1" applyAlignment="1">
      <alignment horizontal="center" vertical="center" wrapText="1"/>
    </xf>
    <xf numFmtId="0" fontId="11" fillId="3" borderId="20" xfId="15" applyFont="1" applyFill="1" applyBorder="1" applyAlignment="1">
      <alignment horizontal="center" vertical="center" wrapText="1"/>
    </xf>
    <xf numFmtId="0" fontId="2" fillId="0" borderId="6" xfId="14" applyFont="1" applyBorder="1" applyAlignment="1">
      <alignment horizontal="center" vertical="center" wrapText="1"/>
    </xf>
    <xf numFmtId="0" fontId="0" fillId="0" borderId="6" xfId="0" applyBorder="1" applyAlignment="1">
      <alignment horizontal="center"/>
    </xf>
    <xf numFmtId="0" fontId="20" fillId="0" borderId="7" xfId="0" applyFont="1" applyBorder="1" applyAlignment="1">
      <alignment horizontal="center" vertical="center" wrapText="1"/>
    </xf>
    <xf numFmtId="167" fontId="20" fillId="0" borderId="6" xfId="0" applyNumberFormat="1" applyFont="1" applyBorder="1" applyAlignment="1">
      <alignment vertical="center"/>
    </xf>
    <xf numFmtId="0" fontId="21" fillId="5" borderId="7" xfId="0" applyFont="1" applyFill="1" applyBorder="1" applyAlignment="1">
      <alignment horizontal="center" vertical="center"/>
    </xf>
    <xf numFmtId="0" fontId="22" fillId="5" borderId="7" xfId="0" applyFont="1" applyFill="1" applyBorder="1" applyAlignment="1">
      <alignment horizontal="center" vertical="center"/>
    </xf>
    <xf numFmtId="0" fontId="23" fillId="3" borderId="9" xfId="0" applyFont="1" applyFill="1" applyBorder="1" applyAlignment="1">
      <alignment horizontal="center" vertical="center"/>
    </xf>
    <xf numFmtId="167" fontId="22" fillId="4" borderId="6" xfId="0" applyNumberFormat="1" applyFont="1" applyFill="1" applyBorder="1" applyAlignment="1">
      <alignment vertical="center"/>
    </xf>
    <xf numFmtId="170" fontId="20" fillId="4" borderId="6" xfId="18" applyNumberFormat="1" applyFont="1" applyFill="1" applyBorder="1"/>
    <xf numFmtId="171" fontId="23" fillId="5" borderId="6" xfId="14" applyNumberFormat="1" applyFont="1" applyFill="1" applyBorder="1" applyAlignment="1" applyProtection="1">
      <alignment horizontal="right" vertical="center"/>
      <protection locked="0" hidden="1"/>
    </xf>
    <xf numFmtId="171" fontId="23" fillId="5" borderId="6" xfId="0" applyNumberFormat="1" applyFont="1" applyFill="1" applyBorder="1" applyAlignment="1">
      <alignment horizontal="right" vertical="center"/>
    </xf>
    <xf numFmtId="0" fontId="20" fillId="0" borderId="0" xfId="0" applyFont="1"/>
    <xf numFmtId="167" fontId="20" fillId="0" borderId="16" xfId="14" applyNumberFormat="1" applyFont="1" applyBorder="1" applyAlignment="1">
      <alignment vertical="center"/>
    </xf>
    <xf numFmtId="167" fontId="20" fillId="0" borderId="6" xfId="14" applyNumberFormat="1" applyFont="1" applyBorder="1" applyAlignment="1">
      <alignment vertical="center"/>
    </xf>
    <xf numFmtId="167" fontId="22" fillId="4" borderId="7" xfId="0" applyNumberFormat="1" applyFont="1" applyFill="1" applyBorder="1" applyAlignment="1">
      <alignment vertical="center"/>
    </xf>
  </cellXfs>
  <cellStyles count="21">
    <cellStyle name="Millares 2" xfId="4"/>
    <cellStyle name="Millares 2 2" xfId="16"/>
    <cellStyle name="Millares 3" xfId="13"/>
    <cellStyle name="Millares 3 2" xfId="17"/>
    <cellStyle name="Millares 5" xfId="5"/>
    <cellStyle name="Moneda" xfId="20" builtinId="4"/>
    <cellStyle name="Moneda [0]" xfId="19" builtinId="7"/>
    <cellStyle name="Moneda 2" xfId="18"/>
    <cellStyle name="Moneda 4" xfId="6"/>
    <cellStyle name="Moneda 5" xfId="7"/>
    <cellStyle name="Normal" xfId="0" builtinId="0"/>
    <cellStyle name="Normal 2" xfId="1"/>
    <cellStyle name="Normal 2 2" xfId="8"/>
    <cellStyle name="Normal 2 3" xfId="9"/>
    <cellStyle name="Normal 28" xfId="14"/>
    <cellStyle name="Normal 3" xfId="10"/>
    <cellStyle name="Normal 4" xfId="2"/>
    <cellStyle name="Normal 4 4" xfId="15"/>
    <cellStyle name="Porcentaje" xfId="12" builtinId="5"/>
    <cellStyle name="Porcentual 2" xfId="11"/>
    <cellStyle name="Porcentual 5" xfId="3"/>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285751</xdr:colOff>
      <xdr:row>1</xdr:row>
      <xdr:rowOff>95250</xdr:rowOff>
    </xdr:from>
    <xdr:to>
      <xdr:col>1</xdr:col>
      <xdr:colOff>866775</xdr:colOff>
      <xdr:row>1</xdr:row>
      <xdr:rowOff>751212</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0526" y="285750"/>
          <a:ext cx="581024" cy="655962"/>
        </a:xfrm>
        <a:prstGeom prst="rect">
          <a:avLst/>
        </a:prstGeom>
        <a:noFill/>
        <a:ln w="9525">
          <a:noFill/>
          <a:miter lim="800000"/>
          <a:headEnd/>
          <a:tailEnd/>
        </a:ln>
      </xdr:spPr>
    </xdr:pic>
    <xdr:clientData/>
  </xdr:twoCellAnchor>
  <xdr:twoCellAnchor editAs="oneCell">
    <xdr:from>
      <xdr:col>8</xdr:col>
      <xdr:colOff>600075</xdr:colOff>
      <xdr:row>1</xdr:row>
      <xdr:rowOff>228600</xdr:rowOff>
    </xdr:from>
    <xdr:to>
      <xdr:col>9</xdr:col>
      <xdr:colOff>713105</xdr:colOff>
      <xdr:row>1</xdr:row>
      <xdr:rowOff>762635</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01225" y="419100"/>
          <a:ext cx="1227455" cy="53403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285751</xdr:colOff>
      <xdr:row>1</xdr:row>
      <xdr:rowOff>95250</xdr:rowOff>
    </xdr:from>
    <xdr:to>
      <xdr:col>1</xdr:col>
      <xdr:colOff>866775</xdr:colOff>
      <xdr:row>1</xdr:row>
      <xdr:rowOff>751212</xdr:rowOff>
    </xdr:to>
    <xdr:pic>
      <xdr:nvPicPr>
        <xdr:cNvPr id="2" name="45 Imagen" descr="LOGO-ICB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0526" y="285750"/>
          <a:ext cx="581024" cy="655962"/>
        </a:xfrm>
        <a:prstGeom prst="rect">
          <a:avLst/>
        </a:prstGeom>
        <a:noFill/>
        <a:ln w="9525">
          <a:noFill/>
          <a:miter lim="800000"/>
          <a:headEnd/>
          <a:tailEnd/>
        </a:ln>
      </xdr:spPr>
    </xdr:pic>
    <xdr:clientData/>
  </xdr:twoCellAnchor>
  <xdr:twoCellAnchor editAs="oneCell">
    <xdr:from>
      <xdr:col>7</xdr:col>
      <xdr:colOff>742950</xdr:colOff>
      <xdr:row>1</xdr:row>
      <xdr:rowOff>190500</xdr:rowOff>
    </xdr:from>
    <xdr:to>
      <xdr:col>8</xdr:col>
      <xdr:colOff>770255</xdr:colOff>
      <xdr:row>1</xdr:row>
      <xdr:rowOff>724535</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24800" y="381000"/>
          <a:ext cx="1227455" cy="53403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9"/>
  <sheetViews>
    <sheetView showWhiteSpace="0" view="pageBreakPreview" zoomScale="85" zoomScaleNormal="80" zoomScaleSheetLayoutView="85" zoomScalePageLayoutView="55" workbookViewId="0">
      <selection activeCell="B2" sqref="B2:J28"/>
    </sheetView>
  </sheetViews>
  <sheetFormatPr baseColWidth="10" defaultRowHeight="15"/>
  <cols>
    <col min="1" max="1" width="1.5703125" customWidth="1"/>
    <col min="2" max="2" width="19.140625" customWidth="1"/>
    <col min="3" max="3" width="31.140625" customWidth="1"/>
    <col min="4" max="4" width="15.5703125" customWidth="1"/>
    <col min="5" max="5" width="16.85546875" customWidth="1"/>
    <col min="6" max="7" width="13" customWidth="1"/>
    <col min="8" max="8" width="18.140625" customWidth="1"/>
    <col min="9" max="9" width="15.5703125" customWidth="1"/>
    <col min="10" max="10" width="15.28515625" customWidth="1"/>
    <col min="11" max="11" width="15.5703125" customWidth="1"/>
    <col min="12" max="12" width="23.5703125" customWidth="1"/>
  </cols>
  <sheetData>
    <row r="1" spans="1:11">
      <c r="A1" s="1"/>
      <c r="B1" s="1"/>
      <c r="C1" s="1"/>
      <c r="D1" s="1"/>
      <c r="E1" s="1"/>
      <c r="F1" s="1"/>
      <c r="G1" s="1"/>
      <c r="H1" s="1"/>
      <c r="I1" s="1"/>
      <c r="J1" s="1"/>
      <c r="K1" s="1"/>
    </row>
    <row r="2" spans="1:11" ht="69.75" customHeight="1">
      <c r="A2" s="2"/>
      <c r="B2" s="54" t="s">
        <v>1</v>
      </c>
      <c r="C2" s="54"/>
      <c r="D2" s="54"/>
      <c r="E2" s="54"/>
      <c r="F2" s="54"/>
      <c r="G2" s="54"/>
      <c r="H2" s="54"/>
      <c r="I2" s="54"/>
      <c r="J2" s="54"/>
      <c r="K2" s="2"/>
    </row>
    <row r="3" spans="1:11">
      <c r="A3" s="1"/>
      <c r="B3" s="59"/>
      <c r="C3" s="60"/>
      <c r="D3" s="60"/>
      <c r="E3" s="60"/>
      <c r="F3" s="60"/>
      <c r="G3" s="60"/>
      <c r="H3" s="60"/>
      <c r="I3" s="60"/>
      <c r="J3" s="61"/>
      <c r="K3" s="1"/>
    </row>
    <row r="4" spans="1:11">
      <c r="A4" s="1"/>
      <c r="B4" s="55" t="s">
        <v>12</v>
      </c>
      <c r="C4" s="56"/>
      <c r="D4" s="56"/>
      <c r="E4" s="56"/>
      <c r="F4" s="56"/>
      <c r="G4" s="56"/>
      <c r="H4" s="56"/>
      <c r="I4" s="56"/>
      <c r="J4" s="57"/>
      <c r="K4" s="1"/>
    </row>
    <row r="5" spans="1:11">
      <c r="A5" s="1"/>
      <c r="B5" s="62"/>
      <c r="C5" s="63"/>
      <c r="D5" s="63"/>
      <c r="E5" s="63"/>
      <c r="F5" s="63"/>
      <c r="G5" s="63"/>
      <c r="H5" s="63"/>
      <c r="I5" s="63"/>
      <c r="J5" s="64"/>
      <c r="K5" s="1"/>
    </row>
    <row r="6" spans="1:11" ht="30.75" customHeight="1">
      <c r="A6" s="1"/>
      <c r="B6" s="58" t="s">
        <v>2</v>
      </c>
      <c r="C6" s="58"/>
      <c r="D6" s="4">
        <v>2</v>
      </c>
      <c r="E6" s="63"/>
      <c r="F6" s="63"/>
      <c r="G6" s="63"/>
      <c r="H6" s="63"/>
      <c r="I6" s="63"/>
      <c r="J6" s="64"/>
      <c r="K6" s="1"/>
    </row>
    <row r="7" spans="1:11" ht="22.5" customHeight="1">
      <c r="A7" s="1"/>
      <c r="B7" s="58" t="s">
        <v>3</v>
      </c>
      <c r="C7" s="58"/>
      <c r="D7" s="5">
        <v>0</v>
      </c>
      <c r="E7" s="65"/>
      <c r="F7" s="65"/>
      <c r="G7" s="65"/>
      <c r="H7" s="65"/>
      <c r="I7" s="65"/>
      <c r="J7" s="66"/>
      <c r="K7" s="1"/>
    </row>
    <row r="8" spans="1:11" ht="21.75" customHeight="1">
      <c r="A8" s="1"/>
      <c r="B8" s="58" t="s">
        <v>4</v>
      </c>
      <c r="C8" s="58"/>
      <c r="D8" s="5">
        <f>100%-D7</f>
        <v>1</v>
      </c>
      <c r="E8" s="67"/>
      <c r="F8" s="67"/>
      <c r="G8" s="67"/>
      <c r="H8" s="67"/>
      <c r="I8" s="67"/>
      <c r="J8" s="68"/>
      <c r="K8" s="1"/>
    </row>
    <row r="9" spans="1:11" ht="30.75" customHeight="1">
      <c r="A9" s="1"/>
      <c r="B9" s="51" t="s">
        <v>7</v>
      </c>
      <c r="C9" s="51" t="s">
        <v>8</v>
      </c>
      <c r="D9" s="51"/>
      <c r="E9" s="51"/>
      <c r="F9" s="52" t="s">
        <v>42</v>
      </c>
      <c r="G9" s="50" t="s">
        <v>43</v>
      </c>
      <c r="H9" s="50" t="s">
        <v>44</v>
      </c>
      <c r="I9" s="11" t="s">
        <v>5</v>
      </c>
      <c r="J9" s="11" t="s">
        <v>6</v>
      </c>
      <c r="K9" s="1"/>
    </row>
    <row r="10" spans="1:11" ht="16.5" customHeight="1">
      <c r="A10" s="1"/>
      <c r="B10" s="51"/>
      <c r="C10" s="51"/>
      <c r="D10" s="51"/>
      <c r="E10" s="51"/>
      <c r="F10" s="53"/>
      <c r="G10" s="50"/>
      <c r="H10" s="50"/>
      <c r="I10" s="11" t="s">
        <v>10</v>
      </c>
      <c r="J10" s="11" t="s">
        <v>10</v>
      </c>
      <c r="K10" s="1"/>
    </row>
    <row r="11" spans="1:11" ht="28.5" customHeight="1">
      <c r="A11" s="1"/>
      <c r="B11" s="78" t="s">
        <v>26</v>
      </c>
      <c r="C11" s="78" t="s">
        <v>27</v>
      </c>
      <c r="D11" s="78" t="s">
        <v>28</v>
      </c>
      <c r="E11" s="78" t="s">
        <v>29</v>
      </c>
      <c r="F11" s="69"/>
      <c r="G11" s="69"/>
      <c r="H11" s="69"/>
      <c r="I11" s="69"/>
      <c r="J11" s="69"/>
      <c r="K11" s="1"/>
    </row>
    <row r="12" spans="1:11" ht="6" customHeight="1">
      <c r="A12" s="1"/>
      <c r="B12" s="78"/>
      <c r="C12" s="78"/>
      <c r="D12" s="78"/>
      <c r="E12" s="78"/>
      <c r="F12" s="70"/>
      <c r="G12" s="70"/>
      <c r="H12" s="70"/>
      <c r="I12" s="70"/>
      <c r="J12" s="70"/>
      <c r="K12" s="1"/>
    </row>
    <row r="13" spans="1:11" ht="27" customHeight="1">
      <c r="A13" s="1"/>
      <c r="B13" s="76" t="s">
        <v>30</v>
      </c>
      <c r="C13" s="12" t="s">
        <v>18</v>
      </c>
      <c r="D13" s="13" t="s">
        <v>17</v>
      </c>
      <c r="E13" s="96">
        <v>19</v>
      </c>
      <c r="F13" s="101">
        <v>25000</v>
      </c>
      <c r="G13" s="101">
        <v>26500</v>
      </c>
      <c r="H13" s="101">
        <v>27000</v>
      </c>
      <c r="I13" s="97">
        <f>AVERAGE(F13:H13)</f>
        <v>26166.666666666668</v>
      </c>
      <c r="J13" s="97">
        <f>GEOMEAN(F13:H13)</f>
        <v>26152.701018976924</v>
      </c>
      <c r="K13" s="1"/>
    </row>
    <row r="14" spans="1:11" ht="27" customHeight="1">
      <c r="A14" s="1"/>
      <c r="B14" s="76"/>
      <c r="C14" s="12" t="s">
        <v>18</v>
      </c>
      <c r="D14" s="13" t="s">
        <v>16</v>
      </c>
      <c r="E14" s="96">
        <v>31</v>
      </c>
      <c r="F14" s="101">
        <v>30000</v>
      </c>
      <c r="G14" s="101">
        <v>34500</v>
      </c>
      <c r="H14" s="101">
        <v>33700</v>
      </c>
      <c r="I14" s="97">
        <f>AVERAGE(F14:H14)</f>
        <v>32733.333333333332</v>
      </c>
      <c r="J14" s="97">
        <f>GEOMEAN(F14:H14)</f>
        <v>32673.080558351965</v>
      </c>
      <c r="K14" s="1"/>
    </row>
    <row r="15" spans="1:11" ht="27" customHeight="1">
      <c r="A15" s="1"/>
      <c r="B15" s="76"/>
      <c r="C15" s="12" t="s">
        <v>18</v>
      </c>
      <c r="D15" s="13" t="s">
        <v>19</v>
      </c>
      <c r="E15" s="96">
        <f>1</f>
        <v>1</v>
      </c>
      <c r="F15" s="101">
        <v>33000</v>
      </c>
      <c r="G15" s="101">
        <v>34550</v>
      </c>
      <c r="H15" s="101">
        <v>36587</v>
      </c>
      <c r="I15" s="97">
        <f>AVERAGE(F15:H15)</f>
        <v>34712.333333333336</v>
      </c>
      <c r="J15" s="97">
        <f>GEOMEAN(F15:H15)</f>
        <v>34681.371528619973</v>
      </c>
      <c r="K15" s="1"/>
    </row>
    <row r="16" spans="1:11" ht="27" customHeight="1">
      <c r="A16" s="1"/>
      <c r="B16" s="76"/>
      <c r="C16" s="15" t="s">
        <v>20</v>
      </c>
      <c r="D16" s="14"/>
      <c r="E16" s="98">
        <f>SUM(E13:E15)</f>
        <v>51</v>
      </c>
      <c r="F16" s="101"/>
      <c r="G16" s="101"/>
      <c r="H16" s="101"/>
      <c r="I16" s="97"/>
      <c r="J16" s="97"/>
      <c r="K16" s="1"/>
    </row>
    <row r="17" spans="1:13" ht="33.75" customHeight="1">
      <c r="A17" s="1"/>
      <c r="B17" s="71" t="s">
        <v>31</v>
      </c>
      <c r="C17" s="17" t="s">
        <v>24</v>
      </c>
      <c r="D17" s="17" t="s">
        <v>17</v>
      </c>
      <c r="E17" s="99">
        <v>5</v>
      </c>
      <c r="F17" s="101">
        <v>55000</v>
      </c>
      <c r="G17" s="101">
        <v>59200</v>
      </c>
      <c r="H17" s="101">
        <v>61500</v>
      </c>
      <c r="I17" s="97">
        <f>AVERAGE(F17:H17)</f>
        <v>58566.666666666664</v>
      </c>
      <c r="J17" s="97">
        <f>GEOMEAN(F17:H17)</f>
        <v>58504.127110393369</v>
      </c>
      <c r="K17" s="1"/>
    </row>
    <row r="18" spans="1:13" ht="33.75" customHeight="1">
      <c r="A18" s="1"/>
      <c r="B18" s="72"/>
      <c r="C18" s="48" t="s">
        <v>20</v>
      </c>
      <c r="D18" s="49"/>
      <c r="E18" s="98">
        <f>SUM(E9:E17)</f>
        <v>107</v>
      </c>
      <c r="F18" s="101"/>
      <c r="G18" s="101"/>
      <c r="H18" s="101"/>
      <c r="I18" s="97"/>
      <c r="J18" s="97"/>
      <c r="K18" s="1"/>
    </row>
    <row r="19" spans="1:13" ht="32.25" customHeight="1">
      <c r="A19" s="1"/>
      <c r="B19" s="71" t="s">
        <v>32</v>
      </c>
      <c r="C19" s="18" t="s">
        <v>21</v>
      </c>
      <c r="D19" s="9" t="s">
        <v>22</v>
      </c>
      <c r="E19" s="96">
        <f>3+2+7</f>
        <v>12</v>
      </c>
      <c r="F19" s="101">
        <v>40000</v>
      </c>
      <c r="G19" s="101">
        <v>42000</v>
      </c>
      <c r="H19" s="101">
        <v>43700</v>
      </c>
      <c r="I19" s="97">
        <f>AVERAGE(F19:H19)</f>
        <v>41900</v>
      </c>
      <c r="J19" s="97">
        <f t="shared" ref="J19:J20" si="0">GEOMEAN(F19:H19)</f>
        <v>41872.629998784971</v>
      </c>
      <c r="K19" s="1"/>
    </row>
    <row r="20" spans="1:13" ht="32.25" customHeight="1">
      <c r="A20" s="1"/>
      <c r="B20" s="77"/>
      <c r="C20" s="18" t="s">
        <v>21</v>
      </c>
      <c r="D20" s="9" t="s">
        <v>23</v>
      </c>
      <c r="E20" s="96">
        <f>7+1+1+4</f>
        <v>13</v>
      </c>
      <c r="F20" s="101">
        <v>50000</v>
      </c>
      <c r="G20" s="101">
        <v>52500</v>
      </c>
      <c r="H20" s="101">
        <v>54300</v>
      </c>
      <c r="I20" s="97">
        <f>AVERAGE(F20:H20)</f>
        <v>52266.666666666664</v>
      </c>
      <c r="J20" s="97">
        <f t="shared" si="0"/>
        <v>52236.777710873765</v>
      </c>
      <c r="K20" s="1"/>
    </row>
    <row r="21" spans="1:13" ht="53.25" customHeight="1">
      <c r="A21" s="1"/>
      <c r="B21" s="72"/>
      <c r="C21" s="48" t="s">
        <v>25</v>
      </c>
      <c r="D21" s="49"/>
      <c r="E21" s="100">
        <f>SUM(E19:E20)</f>
        <v>25</v>
      </c>
      <c r="F21" s="101"/>
      <c r="G21" s="101"/>
      <c r="H21" s="102"/>
      <c r="I21" s="97"/>
      <c r="J21" s="97"/>
      <c r="K21" s="1"/>
      <c r="M21" s="7"/>
    </row>
    <row r="22" spans="1:13" s="20" customFormat="1" ht="105" customHeight="1">
      <c r="B22" s="19" t="s">
        <v>33</v>
      </c>
      <c r="C22" s="46" t="s">
        <v>34</v>
      </c>
      <c r="D22" s="47"/>
      <c r="E22" s="99">
        <v>20</v>
      </c>
      <c r="F22" s="101">
        <v>12000</v>
      </c>
      <c r="G22" s="108">
        <v>13200</v>
      </c>
      <c r="H22" s="101">
        <v>13500</v>
      </c>
      <c r="I22" s="97">
        <f t="shared" ref="I22:I25" si="1">AVERAGE(F22:H22)</f>
        <v>12900</v>
      </c>
      <c r="J22" s="97">
        <f t="shared" ref="J22:J25" si="2">GEOMEAN(F22:H22)</f>
        <v>12883.375014113646</v>
      </c>
      <c r="L22" s="21"/>
    </row>
    <row r="23" spans="1:13" s="20" customFormat="1" ht="105.75" customHeight="1">
      <c r="B23" s="19" t="s">
        <v>35</v>
      </c>
      <c r="C23" s="46" t="s">
        <v>36</v>
      </c>
      <c r="D23" s="47"/>
      <c r="E23" s="99">
        <v>3</v>
      </c>
      <c r="F23" s="101">
        <v>30000</v>
      </c>
      <c r="G23" s="108">
        <v>31985</v>
      </c>
      <c r="H23" s="101">
        <v>32568</v>
      </c>
      <c r="I23" s="97">
        <f t="shared" si="1"/>
        <v>31517.666666666668</v>
      </c>
      <c r="J23" s="97">
        <f t="shared" si="2"/>
        <v>31498.236031228898</v>
      </c>
      <c r="L23" s="21"/>
    </row>
    <row r="24" spans="1:13" s="20" customFormat="1" ht="102" customHeight="1">
      <c r="B24" s="19" t="s">
        <v>37</v>
      </c>
      <c r="C24" s="46" t="s">
        <v>36</v>
      </c>
      <c r="D24" s="47"/>
      <c r="E24" s="99">
        <v>3</v>
      </c>
      <c r="F24" s="101">
        <v>32800</v>
      </c>
      <c r="G24" s="108">
        <v>34857</v>
      </c>
      <c r="H24" s="101">
        <v>35714</v>
      </c>
      <c r="I24" s="97">
        <f t="shared" si="1"/>
        <v>34457</v>
      </c>
      <c r="J24" s="97">
        <f t="shared" si="2"/>
        <v>34435.055039155995</v>
      </c>
      <c r="L24" s="21"/>
    </row>
    <row r="25" spans="1:13" s="20" customFormat="1" ht="115.5" customHeight="1">
      <c r="B25" s="19" t="s">
        <v>38</v>
      </c>
      <c r="C25" s="46" t="s">
        <v>39</v>
      </c>
      <c r="D25" s="47"/>
      <c r="E25" s="99">
        <v>10</v>
      </c>
      <c r="F25" s="101">
        <v>45000</v>
      </c>
      <c r="G25" s="108">
        <v>48700</v>
      </c>
      <c r="H25" s="101">
        <v>52300</v>
      </c>
      <c r="I25" s="97">
        <f t="shared" si="1"/>
        <v>48666.666666666664</v>
      </c>
      <c r="J25" s="97">
        <f t="shared" si="2"/>
        <v>48575.176572700286</v>
      </c>
      <c r="L25" s="21"/>
    </row>
    <row r="26" spans="1:13" s="22" customFormat="1" ht="19.5" customHeight="1">
      <c r="B26" s="10"/>
      <c r="C26" s="48" t="s">
        <v>40</v>
      </c>
      <c r="D26" s="49"/>
      <c r="E26" s="100"/>
      <c r="F26" s="103"/>
      <c r="G26" s="104"/>
      <c r="H26" s="104"/>
      <c r="I26" s="105"/>
      <c r="J26" s="105"/>
    </row>
    <row r="27" spans="1:13" s="22" customFormat="1" ht="25.5" customHeight="1">
      <c r="B27" s="23" t="s">
        <v>41</v>
      </c>
      <c r="C27" s="24"/>
      <c r="D27" s="24"/>
      <c r="E27" s="100"/>
      <c r="F27" s="106">
        <f>SUM(F13:F21)</f>
        <v>233000</v>
      </c>
      <c r="G27" s="106">
        <f>SUM(G13:G21)</f>
        <v>249250</v>
      </c>
      <c r="H27" s="106">
        <f>SUM(H13:H21)</f>
        <v>256787</v>
      </c>
      <c r="I27" s="107">
        <f>SUM(I13:I25)</f>
        <v>373887</v>
      </c>
      <c r="J27" s="107">
        <f>SUM(J13:J25)</f>
        <v>373512.53058319975</v>
      </c>
    </row>
    <row r="28" spans="1:13" ht="30.75" customHeight="1">
      <c r="A28" s="1"/>
      <c r="B28" s="73" t="s">
        <v>11</v>
      </c>
      <c r="C28" s="74"/>
      <c r="D28" s="74"/>
      <c r="E28" s="74"/>
      <c r="F28" s="74"/>
      <c r="G28" s="74"/>
      <c r="H28" s="75"/>
      <c r="I28" s="3" t="s">
        <v>5</v>
      </c>
      <c r="J28" s="3" t="s">
        <v>6</v>
      </c>
      <c r="K28" s="1"/>
    </row>
    <row r="29" spans="1:13">
      <c r="A29" s="1"/>
    </row>
  </sheetData>
  <mergeCells count="34">
    <mergeCell ref="I11:I12"/>
    <mergeCell ref="J11:J12"/>
    <mergeCell ref="B17:B18"/>
    <mergeCell ref="B28:H28"/>
    <mergeCell ref="B13:B16"/>
    <mergeCell ref="B19:B21"/>
    <mergeCell ref="B11:B12"/>
    <mergeCell ref="C11:C12"/>
    <mergeCell ref="D11:D12"/>
    <mergeCell ref="E11:E12"/>
    <mergeCell ref="F11:F12"/>
    <mergeCell ref="G11:G12"/>
    <mergeCell ref="H11:H12"/>
    <mergeCell ref="C18:D18"/>
    <mergeCell ref="C21:D21"/>
    <mergeCell ref="C22:D22"/>
    <mergeCell ref="B9:B10"/>
    <mergeCell ref="C9:E10"/>
    <mergeCell ref="F9:F10"/>
    <mergeCell ref="G9:G10"/>
    <mergeCell ref="B2:J2"/>
    <mergeCell ref="B4:J4"/>
    <mergeCell ref="B6:C6"/>
    <mergeCell ref="B7:C7"/>
    <mergeCell ref="B8:C8"/>
    <mergeCell ref="B3:J3"/>
    <mergeCell ref="B5:J5"/>
    <mergeCell ref="E6:J7"/>
    <mergeCell ref="E8:J8"/>
    <mergeCell ref="C23:D23"/>
    <mergeCell ref="C24:D24"/>
    <mergeCell ref="C25:D25"/>
    <mergeCell ref="C26:D26"/>
    <mergeCell ref="H9:H10"/>
  </mergeCells>
  <printOptions horizontalCentered="1" verticalCentered="1"/>
  <pageMargins left="0.70866141732283472" right="0.70866141732283472" top="0.74803149606299213" bottom="0.74803149606299213" header="0.31496062992125984" footer="0.31496062992125984"/>
  <pageSetup scale="39" orientation="landscape" horizontalDpi="4294967295" verticalDpi="4294967295" r:id="rId1"/>
  <ignoredErrors>
    <ignoredError sqref="I19:I20 I13:J15" formulaRange="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view="pageBreakPreview" zoomScale="85" zoomScaleNormal="70" zoomScaleSheetLayoutView="85" workbookViewId="0">
      <selection activeCell="I23" sqref="B2:I23"/>
    </sheetView>
  </sheetViews>
  <sheetFormatPr baseColWidth="10" defaultRowHeight="15"/>
  <cols>
    <col min="1" max="1" width="1.5703125" customWidth="1"/>
    <col min="2" max="2" width="28.5703125" customWidth="1"/>
    <col min="5" max="5" width="18.28515625" customWidth="1"/>
    <col min="6" max="6" width="15.28515625" customWidth="1"/>
    <col min="7" max="7" width="13.85546875" customWidth="1"/>
    <col min="8" max="8" width="16.7109375" customWidth="1"/>
    <col min="9" max="9" width="15.28515625" customWidth="1"/>
    <col min="10" max="10" width="15.5703125" customWidth="1"/>
    <col min="11" max="11" width="23.5703125" customWidth="1"/>
  </cols>
  <sheetData>
    <row r="1" spans="1:10">
      <c r="A1" s="1"/>
      <c r="B1" s="1"/>
      <c r="C1" s="1"/>
      <c r="D1" s="1"/>
      <c r="E1" s="1"/>
      <c r="F1" s="1"/>
      <c r="G1" s="1"/>
      <c r="H1" s="1"/>
      <c r="I1" s="1"/>
      <c r="J1" s="1"/>
    </row>
    <row r="2" spans="1:10" ht="69.75" customHeight="1">
      <c r="A2" s="2"/>
      <c r="B2" s="54" t="s">
        <v>1</v>
      </c>
      <c r="C2" s="54"/>
      <c r="D2" s="54"/>
      <c r="E2" s="54"/>
      <c r="F2" s="54"/>
      <c r="G2" s="54"/>
      <c r="H2" s="54"/>
      <c r="I2" s="54"/>
      <c r="J2" s="2"/>
    </row>
    <row r="3" spans="1:10">
      <c r="A3" s="1"/>
      <c r="B3" s="59"/>
      <c r="C3" s="60"/>
      <c r="D3" s="60"/>
      <c r="E3" s="60"/>
      <c r="F3" s="60"/>
      <c r="G3" s="60"/>
      <c r="H3" s="60"/>
      <c r="I3" s="61"/>
      <c r="J3" s="1"/>
    </row>
    <row r="4" spans="1:10">
      <c r="A4" s="1"/>
      <c r="B4" s="55" t="s">
        <v>13</v>
      </c>
      <c r="C4" s="56"/>
      <c r="D4" s="56"/>
      <c r="E4" s="56"/>
      <c r="F4" s="56"/>
      <c r="G4" s="56"/>
      <c r="H4" s="56"/>
      <c r="I4" s="57"/>
      <c r="J4" s="1"/>
    </row>
    <row r="5" spans="1:10">
      <c r="A5" s="1"/>
      <c r="B5" s="62"/>
      <c r="C5" s="63"/>
      <c r="D5" s="63"/>
      <c r="E5" s="63"/>
      <c r="F5" s="63"/>
      <c r="G5" s="63"/>
      <c r="H5" s="63"/>
      <c r="I5" s="64"/>
      <c r="J5" s="1"/>
    </row>
    <row r="6" spans="1:10" ht="48.75" customHeight="1">
      <c r="A6" s="1"/>
      <c r="B6" s="83" t="s">
        <v>7</v>
      </c>
      <c r="C6" s="88" t="s">
        <v>8</v>
      </c>
      <c r="D6" s="89"/>
      <c r="E6" s="90"/>
      <c r="F6" s="82" t="s">
        <v>28</v>
      </c>
      <c r="G6" s="83" t="s">
        <v>9</v>
      </c>
      <c r="H6" s="83" t="s">
        <v>15</v>
      </c>
      <c r="I6" s="84" t="s">
        <v>14</v>
      </c>
      <c r="J6" s="1"/>
    </row>
    <row r="7" spans="1:10" ht="36" customHeight="1">
      <c r="A7" s="1"/>
      <c r="B7" s="83"/>
      <c r="C7" s="91"/>
      <c r="D7" s="92"/>
      <c r="E7" s="93"/>
      <c r="F7" s="82"/>
      <c r="G7" s="83"/>
      <c r="H7" s="83"/>
      <c r="I7" s="85"/>
      <c r="J7" s="1"/>
    </row>
    <row r="8" spans="1:10" ht="19.5" customHeight="1">
      <c r="A8" s="1"/>
      <c r="B8" s="76" t="s">
        <v>30</v>
      </c>
      <c r="C8" s="80" t="s">
        <v>18</v>
      </c>
      <c r="D8" s="80"/>
      <c r="E8" s="80"/>
      <c r="F8" s="13" t="s">
        <v>17</v>
      </c>
      <c r="G8" s="16">
        <v>19</v>
      </c>
      <c r="H8" s="35">
        <v>26166.666666666668</v>
      </c>
      <c r="I8" s="44">
        <f>G8*H8</f>
        <v>497166.66666666669</v>
      </c>
      <c r="J8" s="1"/>
    </row>
    <row r="9" spans="1:10" ht="18.75" customHeight="1">
      <c r="A9" s="1"/>
      <c r="B9" s="76"/>
      <c r="C9" s="80" t="s">
        <v>18</v>
      </c>
      <c r="D9" s="80"/>
      <c r="E9" s="80"/>
      <c r="F9" s="13" t="s">
        <v>16</v>
      </c>
      <c r="G9" s="16">
        <v>31</v>
      </c>
      <c r="H9" s="35">
        <v>32733.333333333332</v>
      </c>
      <c r="I9" s="44">
        <f t="shared" ref="I9:I20" si="0">G9*H9</f>
        <v>1014733.3333333333</v>
      </c>
      <c r="J9" s="1"/>
    </row>
    <row r="10" spans="1:10" ht="17.25" customHeight="1">
      <c r="A10" s="1"/>
      <c r="B10" s="76"/>
      <c r="C10" s="80" t="s">
        <v>18</v>
      </c>
      <c r="D10" s="80"/>
      <c r="E10" s="80"/>
      <c r="F10" s="13" t="s">
        <v>19</v>
      </c>
      <c r="G10" s="16">
        <f>1</f>
        <v>1</v>
      </c>
      <c r="H10" s="35">
        <v>34712.333333333336</v>
      </c>
      <c r="I10" s="44">
        <f t="shared" si="0"/>
        <v>34712.333333333336</v>
      </c>
      <c r="J10" s="1"/>
    </row>
    <row r="11" spans="1:10" ht="45" customHeight="1">
      <c r="A11" s="1"/>
      <c r="B11" s="76"/>
      <c r="C11" s="86" t="s">
        <v>20</v>
      </c>
      <c r="D11" s="86"/>
      <c r="E11" s="86"/>
      <c r="F11" s="27"/>
      <c r="G11" s="28">
        <f>SUM(G8:G10)</f>
        <v>51</v>
      </c>
      <c r="H11" s="36"/>
      <c r="I11" s="44"/>
      <c r="J11" s="1"/>
    </row>
    <row r="12" spans="1:10" ht="18.75" customHeight="1">
      <c r="A12" s="1"/>
      <c r="B12" s="81" t="s">
        <v>31</v>
      </c>
      <c r="C12" s="80" t="s">
        <v>24</v>
      </c>
      <c r="D12" s="80"/>
      <c r="E12" s="80"/>
      <c r="F12" s="17" t="s">
        <v>17</v>
      </c>
      <c r="G12" s="33">
        <v>14</v>
      </c>
      <c r="H12" s="35">
        <v>58566.666666666664</v>
      </c>
      <c r="I12" s="44">
        <f t="shared" si="0"/>
        <v>819933.33333333326</v>
      </c>
      <c r="J12" s="1"/>
    </row>
    <row r="13" spans="1:10" ht="29.25" customHeight="1">
      <c r="A13" s="1"/>
      <c r="B13" s="81"/>
      <c r="C13" s="87" t="s">
        <v>20</v>
      </c>
      <c r="D13" s="87"/>
      <c r="E13" s="87"/>
      <c r="F13" s="27"/>
      <c r="G13" s="28">
        <v>14</v>
      </c>
      <c r="H13" s="36"/>
      <c r="I13" s="44"/>
      <c r="J13" s="1"/>
    </row>
    <row r="14" spans="1:10" ht="18.75" customHeight="1">
      <c r="A14" s="1"/>
      <c r="B14" s="81" t="s">
        <v>32</v>
      </c>
      <c r="C14" s="80" t="s">
        <v>21</v>
      </c>
      <c r="D14" s="80"/>
      <c r="E14" s="80"/>
      <c r="F14" s="9" t="s">
        <v>22</v>
      </c>
      <c r="G14" s="16">
        <f>3+2+7</f>
        <v>12</v>
      </c>
      <c r="H14" s="35">
        <v>41900</v>
      </c>
      <c r="I14" s="44">
        <f t="shared" si="0"/>
        <v>502800</v>
      </c>
      <c r="J14" s="1"/>
    </row>
    <row r="15" spans="1:10" ht="36.75" customHeight="1">
      <c r="A15" s="1"/>
      <c r="B15" s="81"/>
      <c r="C15" s="80" t="s">
        <v>21</v>
      </c>
      <c r="D15" s="80"/>
      <c r="E15" s="80"/>
      <c r="F15" s="9" t="s">
        <v>23</v>
      </c>
      <c r="G15" s="16">
        <f>7+1+1+4</f>
        <v>13</v>
      </c>
      <c r="H15" s="35">
        <v>52266.666666666664</v>
      </c>
      <c r="I15" s="44">
        <f t="shared" si="0"/>
        <v>679466.66666666663</v>
      </c>
      <c r="J15" s="1"/>
    </row>
    <row r="16" spans="1:10" ht="18.75" customHeight="1">
      <c r="A16" s="1"/>
      <c r="B16" s="81"/>
      <c r="C16" s="87" t="s">
        <v>25</v>
      </c>
      <c r="D16" s="87"/>
      <c r="E16" s="87"/>
      <c r="F16" s="27"/>
      <c r="G16" s="29">
        <f>SUM(G14:G15)</f>
        <v>25</v>
      </c>
      <c r="H16" s="37"/>
      <c r="I16" s="41"/>
      <c r="J16" s="1"/>
    </row>
    <row r="17" spans="1:11" ht="66" customHeight="1">
      <c r="A17" s="1"/>
      <c r="B17" s="25" t="s">
        <v>33</v>
      </c>
      <c r="C17" s="79" t="s">
        <v>34</v>
      </c>
      <c r="D17" s="79"/>
      <c r="E17" s="79"/>
      <c r="F17" s="32"/>
      <c r="G17" s="34">
        <v>20</v>
      </c>
      <c r="H17" s="38">
        <v>12900</v>
      </c>
      <c r="I17" s="43">
        <f t="shared" si="0"/>
        <v>258000</v>
      </c>
      <c r="J17" s="1"/>
    </row>
    <row r="18" spans="1:11" ht="76.5" customHeight="1">
      <c r="A18" s="1"/>
      <c r="B18" s="25" t="s">
        <v>35</v>
      </c>
      <c r="C18" s="79" t="s">
        <v>36</v>
      </c>
      <c r="D18" s="79"/>
      <c r="E18" s="79"/>
      <c r="F18" s="26"/>
      <c r="G18" s="34">
        <v>3</v>
      </c>
      <c r="H18" s="39">
        <v>31517.666666666668</v>
      </c>
      <c r="I18" s="43">
        <f t="shared" si="0"/>
        <v>94553</v>
      </c>
      <c r="J18" s="1"/>
      <c r="K18" s="6"/>
    </row>
    <row r="19" spans="1:11" ht="76.5" customHeight="1">
      <c r="A19" s="1"/>
      <c r="B19" s="25" t="s">
        <v>37</v>
      </c>
      <c r="C19" s="79" t="s">
        <v>36</v>
      </c>
      <c r="D19" s="79"/>
      <c r="E19" s="79"/>
      <c r="F19" s="30"/>
      <c r="G19" s="34">
        <v>3</v>
      </c>
      <c r="H19" s="40">
        <v>34457</v>
      </c>
      <c r="I19" s="43">
        <f t="shared" si="0"/>
        <v>103371</v>
      </c>
      <c r="J19" s="1"/>
      <c r="K19" s="8"/>
    </row>
    <row r="20" spans="1:11" ht="63.75" customHeight="1">
      <c r="B20" s="25" t="s">
        <v>38</v>
      </c>
      <c r="C20" s="79" t="s">
        <v>39</v>
      </c>
      <c r="D20" s="79"/>
      <c r="E20" s="79"/>
      <c r="F20" s="31"/>
      <c r="G20" s="34">
        <v>10</v>
      </c>
      <c r="H20" s="42">
        <v>48666.666666666664</v>
      </c>
      <c r="I20" s="43">
        <f t="shared" si="0"/>
        <v>486666.66666666663</v>
      </c>
    </row>
    <row r="21" spans="1:11">
      <c r="B21" s="95"/>
      <c r="C21" s="95"/>
      <c r="D21" s="95"/>
      <c r="E21" s="95"/>
      <c r="F21" s="95"/>
      <c r="G21" s="95"/>
      <c r="H21" s="45">
        <f>SUM(H8:H20)</f>
        <v>373887</v>
      </c>
      <c r="I21" s="31"/>
    </row>
    <row r="22" spans="1:11">
      <c r="B22" s="95"/>
      <c r="C22" s="95"/>
      <c r="D22" s="95"/>
      <c r="E22" s="95"/>
      <c r="F22" s="95"/>
      <c r="G22" s="95"/>
      <c r="H22" s="31"/>
      <c r="I22" s="31"/>
    </row>
    <row r="23" spans="1:11">
      <c r="B23" s="94" t="s">
        <v>0</v>
      </c>
      <c r="C23" s="94"/>
      <c r="D23" s="94"/>
      <c r="E23" s="94"/>
      <c r="F23" s="94"/>
      <c r="G23" s="94"/>
      <c r="H23" s="94"/>
      <c r="I23" s="45">
        <f>SUM(I8:I20)</f>
        <v>4491403</v>
      </c>
    </row>
  </sheetData>
  <mergeCells count="28">
    <mergeCell ref="C18:E18"/>
    <mergeCell ref="C19:E19"/>
    <mergeCell ref="C20:E20"/>
    <mergeCell ref="B23:H23"/>
    <mergeCell ref="B21:G22"/>
    <mergeCell ref="F6:F7"/>
    <mergeCell ref="G6:G7"/>
    <mergeCell ref="H6:H7"/>
    <mergeCell ref="B2:I2"/>
    <mergeCell ref="B3:I3"/>
    <mergeCell ref="B4:I4"/>
    <mergeCell ref="B5:I5"/>
    <mergeCell ref="I6:I7"/>
    <mergeCell ref="B6:B7"/>
    <mergeCell ref="C6:E7"/>
    <mergeCell ref="C17:E17"/>
    <mergeCell ref="C14:E14"/>
    <mergeCell ref="C15:E15"/>
    <mergeCell ref="B8:B11"/>
    <mergeCell ref="B12:B13"/>
    <mergeCell ref="C10:E10"/>
    <mergeCell ref="C8:E8"/>
    <mergeCell ref="C9:E9"/>
    <mergeCell ref="B14:B16"/>
    <mergeCell ref="C11:E11"/>
    <mergeCell ref="C12:E12"/>
    <mergeCell ref="C13:E13"/>
    <mergeCell ref="C16:E16"/>
  </mergeCells>
  <printOptions horizontalCentered="1" verticalCentered="1"/>
  <pageMargins left="0.70866141732283472" right="0.70866141732283472" top="0.74803149606299213" bottom="0.74803149606299213" header="0.31496062992125984" footer="0.31496062992125984"/>
  <pageSetup scale="68"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COSTOS DE REFERENCIA</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MARIA JOSE</cp:lastModifiedBy>
  <cp:lastPrinted>2020-02-18T13:14:07Z</cp:lastPrinted>
  <dcterms:created xsi:type="dcterms:W3CDTF">2013-08-22T20:49:37Z</dcterms:created>
  <dcterms:modified xsi:type="dcterms:W3CDTF">2023-09-28T18:15:05Z</dcterms:modified>
</cp:coreProperties>
</file>